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SK7601 - SO 101 Komunikace" sheetId="2" r:id="rId2"/>
    <sheet name="SK7602 - SO 101 Komunikac..." sheetId="3" r:id="rId3"/>
    <sheet name="SK7603 - SO 201  Opěrná zeď" sheetId="4" r:id="rId4"/>
    <sheet name="SK7604 - SO 202  Most na ..." sheetId="5" r:id="rId5"/>
    <sheet name="SK7605 - Bourání stáv.opě..." sheetId="6" r:id="rId6"/>
    <sheet name="SK7606 - VON" sheetId="7" r:id="rId7"/>
    <sheet name="Pokyny pro vyplnění" sheetId="8" r:id="rId8"/>
  </sheets>
  <definedNames>
    <definedName name="_xlnm.Print_Area" localSheetId="0">'Rekapitulace stavby'!$D$4:$AO$36,'Rekapitulace stavby'!$C$42:$AQ$61</definedName>
    <definedName name="_xlnm._FilterDatabase" localSheetId="1" hidden="1">'SK7601 - SO 101 Komunikace'!$C$87:$K$413</definedName>
    <definedName name="_xlnm.Print_Area" localSheetId="1">'SK7601 - SO 101 Komunikace'!$C$4:$J$39,'SK7601 - SO 101 Komunikace'!$C$45:$J$69,'SK7601 - SO 101 Komunikace'!$C$75:$K$413</definedName>
    <definedName name="_xlnm._FilterDatabase" localSheetId="2" hidden="1">'SK7602 - SO 101 Komunikac...'!$C$85:$K$196</definedName>
    <definedName name="_xlnm.Print_Area" localSheetId="2">'SK7602 - SO 101 Komunikac...'!$C$4:$J$39,'SK7602 - SO 101 Komunikac...'!$C$45:$J$67,'SK7602 - SO 101 Komunikac...'!$C$73:$K$196</definedName>
    <definedName name="_xlnm._FilterDatabase" localSheetId="3" hidden="1">'SK7603 - SO 201  Opěrná zeď'!$C$88:$K$383</definedName>
    <definedName name="_xlnm.Print_Area" localSheetId="3">'SK7603 - SO 201  Opěrná zeď'!$C$4:$J$39,'SK7603 - SO 201  Opěrná zeď'!$C$45:$J$70,'SK7603 - SO 201  Opěrná zeď'!$C$76:$K$383</definedName>
    <definedName name="_xlnm._FilterDatabase" localSheetId="4" hidden="1">'SK7604 - SO 202  Most na ...'!$C$92:$K$581</definedName>
    <definedName name="_xlnm.Print_Area" localSheetId="4">'SK7604 - SO 202  Most na ...'!$C$4:$J$39,'SK7604 - SO 202  Most na ...'!$C$45:$J$74,'SK7604 - SO 202  Most na ...'!$C$80:$K$581</definedName>
    <definedName name="_xlnm._FilterDatabase" localSheetId="5" hidden="1">'SK7605 - Bourání stáv.opě...'!$C$83:$K$140</definedName>
    <definedName name="_xlnm.Print_Area" localSheetId="5">'SK7605 - Bourání stáv.opě...'!$C$4:$J$39,'SK7605 - Bourání stáv.opě...'!$C$45:$J$65,'SK7605 - Bourání stáv.opě...'!$C$71:$K$140</definedName>
    <definedName name="_xlnm._FilterDatabase" localSheetId="6" hidden="1">'SK7606 - VON'!$C$83:$K$103</definedName>
    <definedName name="_xlnm.Print_Area" localSheetId="6">'SK7606 - VON'!$C$4:$J$39,'SK7606 - VON'!$C$45:$J$65,'SK7606 - VON'!$C$71:$K$103</definedName>
    <definedName name="_xlnm.Print_Area" localSheetId="7">'Pokyny pro vyplnění'!$B$2:$K$71,'Pokyny pro vyplnění'!$B$74:$K$118,'Pokyny pro vyplnění'!$B$121:$K$190,'Pokyny pro vyplnění'!$B$198:$K$218</definedName>
    <definedName name="_xlnm.Print_Titles" localSheetId="0">'Rekapitulace stavby'!$52:$52</definedName>
    <definedName name="_xlnm.Print_Titles" localSheetId="1">'SK7601 - SO 101 Komunikace'!$87:$87</definedName>
    <definedName name="_xlnm.Print_Titles" localSheetId="2">'SK7602 - SO 101 Komunikac...'!$85:$85</definedName>
    <definedName name="_xlnm.Print_Titles" localSheetId="3">'SK7603 - SO 201  Opěrná zeď'!$88:$88</definedName>
    <definedName name="_xlnm.Print_Titles" localSheetId="4">'SK7604 - SO 202  Most na ...'!$92:$92</definedName>
    <definedName name="_xlnm.Print_Titles" localSheetId="5">'SK7605 - Bourání stáv.opě...'!$83:$83</definedName>
    <definedName name="_xlnm.Print_Titles" localSheetId="6">'SK7606 - VON'!$83:$83</definedName>
  </definedNames>
  <calcPr fullCalcOnLoad="1"/>
</workbook>
</file>

<file path=xl/sharedStrings.xml><?xml version="1.0" encoding="utf-8"?>
<sst xmlns="http://schemas.openxmlformats.org/spreadsheetml/2006/main" count="13763" uniqueCount="1628">
  <si>
    <t>Export Komplet</t>
  </si>
  <si>
    <t>VZ</t>
  </si>
  <si>
    <t>2.0</t>
  </si>
  <si>
    <t>ZAMOK</t>
  </si>
  <si>
    <t>False</t>
  </si>
  <si>
    <t>{ccf4097b-34b6-4f23-b2ba-90cab3e508c4}</t>
  </si>
  <si>
    <t>0,01</t>
  </si>
  <si>
    <t>21</t>
  </si>
  <si>
    <t>15</t>
  </si>
  <si>
    <t>REKAPITULACE STAVBY</t>
  </si>
  <si>
    <t>v ---  níže se nacházejí doplnkové a pomocné údaje k sestavám  --- v</t>
  </si>
  <si>
    <t>Návod na vyplnění</t>
  </si>
  <si>
    <t>Kód:</t>
  </si>
  <si>
    <t>SK76B</t>
  </si>
  <si>
    <t>Měnit lze pouze buňky se žlutým podbarvením!
1) v Rekapitulaci stavby vyplňte údaje o Uchazeči (přenesou se do ostatních sestav i v jiných listech)
2) na vybraných listech vyplňte v sestavě Soupis prací ceny u položek</t>
  </si>
  <si>
    <t>Stavba:</t>
  </si>
  <si>
    <t>III/117  26 Opěrná zeď v obci Strašice</t>
  </si>
  <si>
    <t>KSO:</t>
  </si>
  <si>
    <t>8152</t>
  </si>
  <si>
    <t>CC-CZ:</t>
  </si>
  <si>
    <t>242052</t>
  </si>
  <si>
    <t>Místo:</t>
  </si>
  <si>
    <t xml:space="preserve"> </t>
  </si>
  <si>
    <t>Datum:</t>
  </si>
  <si>
    <t>10. 10. 2018</t>
  </si>
  <si>
    <t>Zadavatel:</t>
  </si>
  <si>
    <t>IČ:</t>
  </si>
  <si>
    <t/>
  </si>
  <si>
    <t>SÚS Rokycany</t>
  </si>
  <si>
    <t>DIČ:</t>
  </si>
  <si>
    <t>Uchazeč:</t>
  </si>
  <si>
    <t>Vyplň údaj</t>
  </si>
  <si>
    <t>Projektant:</t>
  </si>
  <si>
    <t>IČ13890450</t>
  </si>
  <si>
    <t>Projekční kancelář Ing.Škubalová</t>
  </si>
  <si>
    <t>DIČCZ5651090258</t>
  </si>
  <si>
    <t>True</t>
  </si>
  <si>
    <t>Zpracovatel:</t>
  </si>
  <si>
    <t>IČ11628626</t>
  </si>
  <si>
    <t>Straka</t>
  </si>
  <si>
    <t>DIČCZ5501101551</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</si>
  <si>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</si>
  <si>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</si>
  <si>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</si>
  <si>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</si>
  <si>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</si>
  <si>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</si>
  <si>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</si>
  <si>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</si>
  <si>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</si>
  <si>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</si>
  <si>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</si>
  <si>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</si>
  <si>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</si>
  <si>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</si>
  <si>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</si>
  <si>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</si>
  <si>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</si>
  <si>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</si>
  <si>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</si>
  <si>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</si>
  <si>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</si>
  <si>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</si>
  <si>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</si>
  <si>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</si>
  <si>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</si>
  <si>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</si>
  <si>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</si>
  <si>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</si>
  <si>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</si>
  <si>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</si>
  <si>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</si>
  <si>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</si>
  <si>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</si>
  <si>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</si>
  <si>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</si>
  <si>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</si>
  <si>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</si>
  <si>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</si>
  <si>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</si>
  <si>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</si>
  <si>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</si>
  <si>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SK7601</t>
  </si>
  <si>
    <t>SO 101 Komunikace</t>
  </si>
  <si>
    <t>STA</t>
  </si>
  <si>
    <t>1</t>
  </si>
  <si>
    <t>{771ca6a1-40bd-402f-b2bb-05659654e506}</t>
  </si>
  <si>
    <t>2</t>
  </si>
  <si>
    <t>SK7602</t>
  </si>
  <si>
    <t>SO 101 Komunikace - vjezdy</t>
  </si>
  <si>
    <t>{24c76f9d-50d4-41de-8286-93e82354b181}</t>
  </si>
  <si>
    <t>SK7603</t>
  </si>
  <si>
    <t>SO 201  Opěrná zeď</t>
  </si>
  <si>
    <t>{bbf24f6f-94d5-4ffe-bc5c-37ce6bf6ffaa}</t>
  </si>
  <si>
    <t>SK7604</t>
  </si>
  <si>
    <t>SO 202  Most na místní komunikaci</t>
  </si>
  <si>
    <t>{30c873c5-d850-49f4-863c-ce4e6a65da22}</t>
  </si>
  <si>
    <t>SK7605</t>
  </si>
  <si>
    <t>Bourání stáv.opěrné zdi</t>
  </si>
  <si>
    <t>{aede51cd-0899-4b81-9752-8d4f3ab951a2}</t>
  </si>
  <si>
    <t>SK7606</t>
  </si>
  <si>
    <t>VON</t>
  </si>
  <si>
    <t>{a1f883b0-a1c3-4a26-af6a-9dc3f7a7bf02}</t>
  </si>
  <si>
    <t>KRYCÍ LIST SOUPISU PRACÍ</t>
  </si>
  <si>
    <t>Objekt:</t>
  </si>
  <si>
    <t>SK7601 - SO 101 Komunikace</t>
  </si>
  <si>
    <t>REKAPITULACE ČLENĚNÍ SOUPISU PRACÍ</t>
  </si>
  <si>
    <t>Kód dílu - Popis</t>
  </si>
  <si>
    <t>Cena celkem [CZK]</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</si>
  <si>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</si>
  <si>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</si>
  <si>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</si>
  <si>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</si>
  <si>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</si>
  <si>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</si>
  <si>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</si>
  <si>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</si>
  <si>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</si>
  <si>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</si>
  <si>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</si>
  <si>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</si>
  <si>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</si>
  <si>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</si>
  <si>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</si>
  <si>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</si>
  <si>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</si>
  <si>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</si>
  <si>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</si>
  <si>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</si>
  <si>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</si>
  <si>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</si>
  <si>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</si>
  <si>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</si>
  <si>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</si>
  <si>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</si>
  <si>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</si>
  <si>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</si>
  <si>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111301111</t>
  </si>
  <si>
    <t>Sejmutí drnu tl. do 100 mm, v jakékoliv ploše</t>
  </si>
  <si>
    <t>m2</t>
  </si>
  <si>
    <t>CS ÚRS 2018 02</t>
  </si>
  <si>
    <t>4</t>
  </si>
  <si>
    <t>-1015661770</t>
  </si>
  <si>
    <t>PSC</t>
  </si>
  <si>
    <t xml:space="preserve">Poznámka k souboru cen: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</si>
  <si>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VV</t>
  </si>
  <si>
    <t>50</t>
  </si>
  <si>
    <t>dle výpisu hl.výměr</t>
  </si>
  <si>
    <t>Součet</t>
  </si>
  <si>
    <t>113107223</t>
  </si>
  <si>
    <t>Odstranění podkladů nebo krytů strojně plochy jednotlivě přes 200 m2 s přemístěním hmot na skládku na vzdálenost do 20 m nebo s naložením na dopravní prostředek z kameniva hrubého drceného, o tl. vrstvy přes 200 do 300 mm</t>
  </si>
  <si>
    <t>-1277840166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</si>
  <si>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</si>
  <si>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470</t>
  </si>
  <si>
    <t>3</t>
  </si>
  <si>
    <t>113107242</t>
  </si>
  <si>
    <t>Odstranění podkladů nebo krytů strojně plochy jednotlivě přes 200 m2 s přemístěním hmot na skládku na vzdálenost do 20 m nebo s naložením na dopravní prostředek živičných, o tl. vrstvy přes 50 do 100 mm</t>
  </si>
  <si>
    <t>1652792048</t>
  </si>
  <si>
    <t>470+43</t>
  </si>
  <si>
    <t>vozovka</t>
  </si>
  <si>
    <t>kamenivo stmelené asfaltem ,dle výpisu hl.výměr</t>
  </si>
  <si>
    <t>113107322</t>
  </si>
  <si>
    <t>Odstranění podkladů nebo krytů strojně plochy jednotlivě do 50 m2 s přemístěním hmot na skládku na vzdálenost do 3 m nebo s naložením na dopravní prostředek z kameniva hrubého drceného, o tl. vrstvy 150 mm</t>
  </si>
  <si>
    <t>500333947</t>
  </si>
  <si>
    <t>vjezdy ,dle výpisu hl.výměr</t>
  </si>
  <si>
    <t>5</t>
  </si>
  <si>
    <t>113154123</t>
  </si>
  <si>
    <t>Frézování živičného podkladu nebo krytu s naložením na dopravní prostředek plochy do 500 m2 bez překážek v trase pruhu šířky přes 0,5 m do 1 m, tloušťky vrstvy 50 mm</t>
  </si>
  <si>
    <t>828194333</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</si>
  <si>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</si>
  <si>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celkem tl. 150 mm ,dle výpisu hl.výměr</t>
  </si>
  <si>
    <t>6</t>
  </si>
  <si>
    <t>113154124</t>
  </si>
  <si>
    <t>Frézování živičného podkladu nebo krytu s naložením na dopravní prostředek plochy do 500 m2 bez překážek v trase pruhu šířky přes 0,5 m do 1 m, tloušťky vrstvy 100 mm</t>
  </si>
  <si>
    <t>571860332</t>
  </si>
  <si>
    <t>celkem 150 mm ,dle výpisu hl.výměr</t>
  </si>
  <si>
    <t>7</t>
  </si>
  <si>
    <t>11315412R</t>
  </si>
  <si>
    <t>Frézování živičného podkladu nebo krytu s naložením na dopravní prostředek plochy do 500 m2 bez překážek v trase pruhu šířky přes 0,5 m do 1 m, tloušťky vrstvy 130 mm</t>
  </si>
  <si>
    <t>-416352279</t>
  </si>
  <si>
    <t>98</t>
  </si>
  <si>
    <t>8</t>
  </si>
  <si>
    <t>121101102</t>
  </si>
  <si>
    <t>Sejmutí ornice nebo lesní půdy s vodorovným přemístěním na hromady v místě upotřebení nebo na dočasné či trvalé skládky se složením, na vzdálenost přes 50 do 100 m</t>
  </si>
  <si>
    <t>m3</t>
  </si>
  <si>
    <t>1201612673</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</si>
  <si>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</si>
  <si>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111*0,1</t>
  </si>
  <si>
    <t>9</t>
  </si>
  <si>
    <t>1701121293</t>
  </si>
  <si>
    <t>35*20*0,1</t>
  </si>
  <si>
    <t>10</t>
  </si>
  <si>
    <t>122302202</t>
  </si>
  <si>
    <t>Odkopávky a prokopávky nezapažené pro silnice s přemístěním výkopku v příčných profilech na vzdálenost do 15 m nebo s naložením na dopravní prostředek v hornině tř. 4 přes 100 do 1 000 m3</t>
  </si>
  <si>
    <t>-1688381972</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</si>
  <si>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</si>
  <si>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490*0,43</t>
  </si>
  <si>
    <t>11</t>
  </si>
  <si>
    <t>122302209</t>
  </si>
  <si>
    <t>Odkopávky a prokopávky nezapažené pro silnice s přemístěním výkopku v příčných profilech na vzdálenost do 15 m nebo s naložením na dopravní prostředek v hornině tř. 4 Příplatek k cenám za lepivost horniny tř. 4</t>
  </si>
  <si>
    <t>-1108671030</t>
  </si>
  <si>
    <t>210,7*1/2</t>
  </si>
  <si>
    <t>12</t>
  </si>
  <si>
    <t>131301101</t>
  </si>
  <si>
    <t>Hloubení nezapažených jam a zářezů s urovnáním dna do předepsaného profilu a spádu v hornině tř. 4 do 100 m3</t>
  </si>
  <si>
    <t>-148566254</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</si>
  <si>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</si>
  <si>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1*1*1</t>
  </si>
  <si>
    <t>vsak.jímka</t>
  </si>
  <si>
    <t>13</t>
  </si>
  <si>
    <t>132301201</t>
  </si>
  <si>
    <t>Hloubení zapažených i nezapažených rýh šířky přes 600 do 2 000 mm s urovnáním dna do předepsaného profilu a spádu v hornině tř. 4 do 100 m3</t>
  </si>
  <si>
    <t>-2095349194</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</si>
  <si>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</si>
  <si>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20*1*1,5</t>
  </si>
  <si>
    <t>příp.vpustí</t>
  </si>
  <si>
    <t>18*1*1,8</t>
  </si>
  <si>
    <t>dešť.kanal.</t>
  </si>
  <si>
    <t>4*1*1*1,5</t>
  </si>
  <si>
    <t>vpusti, dle výpisu hl.výměr</t>
  </si>
  <si>
    <t>14</t>
  </si>
  <si>
    <t>132301209</t>
  </si>
  <si>
    <t>Hloubení zapažených i nezapažených rýh šířky přes 600 do 2 000 mm s urovnáním dna do předepsaného profilu a spádu v hornině tř. 4 Příplatek k cenám za lepivost horniny tř. 4</t>
  </si>
  <si>
    <t>-1433357002</t>
  </si>
  <si>
    <t>68,4*1/2</t>
  </si>
  <si>
    <t>162701105</t>
  </si>
  <si>
    <t>Vodorovné přemístění výkopku nebo sypaniny po suchu na obvyklém dopravním prostředku, bez naložení výkopku, avšak se složením bez rozhrnutí z horniny tř. 1 až 4 na vzdálenost přes 9 000 do 10 000 m</t>
  </si>
  <si>
    <t>-66209692</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</si>
  <si>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</si>
  <si>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210,7+1+68,4</t>
  </si>
  <si>
    <t>16</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</si>
  <si>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</si>
  <si>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</si>
  <si>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-92778062</t>
  </si>
  <si>
    <t>280,1*5</t>
  </si>
  <si>
    <t>17</t>
  </si>
  <si>
    <t>171201201</t>
  </si>
  <si>
    <t>Uložení sypaniny na skládky</t>
  </si>
  <si>
    <t>674134674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</si>
  <si>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</si>
  <si>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280,1</t>
  </si>
  <si>
    <t>18</t>
  </si>
  <si>
    <t>171201211</t>
  </si>
  <si>
    <t>Poplatek za uložení stavebního odpadu na skládce (skládkovné) zeminy a kameniva zatříděného do Katalogu odpadů pod kódem 170 504</t>
  </si>
  <si>
    <t>t</t>
  </si>
  <si>
    <t>-1109376641</t>
  </si>
  <si>
    <t xml:space="preserve">Poznámka k souboru cen:
1. Ceny uvedené v souboru cen lze po dohodě upravit podle místních podmínek.
</t>
  </si>
  <si>
    <t>280,1*1,8</t>
  </si>
  <si>
    <t>19</t>
  </si>
  <si>
    <t>17410110R</t>
  </si>
  <si>
    <t>Zásyp z nakupovaných materiálů s uložením výkopku ve vrstvách se zhutněním jam, šachet, rýh nebo kolem objektů v těchto vykopávkách</t>
  </si>
  <si>
    <t>-344131698</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</si>
  <si>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</si>
  <si>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1*20*1</t>
  </si>
  <si>
    <t>1*18*1,3</t>
  </si>
  <si>
    <t>20</t>
  </si>
  <si>
    <t>M</t>
  </si>
  <si>
    <t>58331200</t>
  </si>
  <si>
    <t>štěrkopísek netříděný zásypový materiál</t>
  </si>
  <si>
    <t>-737062722</t>
  </si>
  <si>
    <t>43,4*2 'Přepočtené koeficientem množství</t>
  </si>
  <si>
    <t>1225405200</t>
  </si>
  <si>
    <t>35*2*1</t>
  </si>
  <si>
    <t>příkop,dle výpisu hl.výměr</t>
  </si>
  <si>
    <t>22</t>
  </si>
  <si>
    <t>-1023335878</t>
  </si>
  <si>
    <t>70*2 'Přepočtené koeficientem množství</t>
  </si>
  <si>
    <t>23</t>
  </si>
  <si>
    <t>175111101</t>
  </si>
  <si>
    <t>Obsypání potrubí ručně sypaninou z vhodných hornin tř. 1 až 4 nebo materiálem připraveným podél výkopu ve vzdálenosti do 3 m od jeho kraje, pro jakoukoliv hloubku výkopu a míru zhutnění bez prohození sypaniny sítem</t>
  </si>
  <si>
    <t>-1712990923</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</si>
  <si>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</si>
  <si>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20*1*0,35</t>
  </si>
  <si>
    <t>přípojky</t>
  </si>
  <si>
    <t>18*1*0,5</t>
  </si>
  <si>
    <t>kanal</t>
  </si>
  <si>
    <t>24</t>
  </si>
  <si>
    <t>58337368</t>
  </si>
  <si>
    <t>štěrkopísek frakce netříděná zásyp</t>
  </si>
  <si>
    <t>-1682153171</t>
  </si>
  <si>
    <t>16*2 'Přepočtené koeficientem množství</t>
  </si>
  <si>
    <t>25</t>
  </si>
  <si>
    <t>181301102</t>
  </si>
  <si>
    <t>Rozprostření a urovnání ornice v rovině nebo ve svahu sklonu do 1:5 při souvislé ploše do 500 m2, tl. vrstvy přes 100 do 150 mm</t>
  </si>
  <si>
    <t>-105994334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</si>
  <si>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</si>
  <si>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70</t>
  </si>
  <si>
    <t>26</t>
  </si>
  <si>
    <t>181411131</t>
  </si>
  <si>
    <t>Založení trávníku na půdě předem připravené plochy do 1000 m2 výsevem včetně utažení parkového v rovině nebo na svahu do 1:5</t>
  </si>
  <si>
    <t>-867949421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</si>
  <si>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</si>
  <si>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 xml:space="preserve">dle výpisu hl.výměr </t>
  </si>
  <si>
    <t>27</t>
  </si>
  <si>
    <t>00572410</t>
  </si>
  <si>
    <t>osivo směs travní parková</t>
  </si>
  <si>
    <t>kg</t>
  </si>
  <si>
    <t>-1451141873</t>
  </si>
  <si>
    <t>70*0,015 'Přepočtené koeficientem množství</t>
  </si>
  <si>
    <t>28</t>
  </si>
  <si>
    <t>181951101</t>
  </si>
  <si>
    <t>Úprava pláně vyrovnáním výškových rozdílů v hornině tř. 1 až 4 bez zhutnění</t>
  </si>
  <si>
    <t>-1172680243</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</si>
  <si>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</si>
  <si>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29</t>
  </si>
  <si>
    <t>181951102</t>
  </si>
  <si>
    <t>Úprava pláně vyrovnáním výškových rozdílů v hornině tř. 1 až 4 se zhutněním</t>
  </si>
  <si>
    <t>-286206084</t>
  </si>
  <si>
    <t>490</t>
  </si>
  <si>
    <t>Zakládání</t>
  </si>
  <si>
    <t>30</t>
  </si>
  <si>
    <t>211531111</t>
  </si>
  <si>
    <t>Výplň kamenivem do rýh odvodňovacích žeber nebo trativodů bez zhutnění, s úpravou povrchu výplně kamenivem hrubým drceným frakce 16 až 63 mm</t>
  </si>
  <si>
    <t>1091312066</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</si>
  <si>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</si>
  <si>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Vodorovné konstrukce</t>
  </si>
  <si>
    <t>31</t>
  </si>
  <si>
    <t>451317777</t>
  </si>
  <si>
    <t>Podklad nebo lože pod dlažbu (přídlažbu) v ploše vodorovné nebo ve sklonu do 1:5, tloušťky od 50 do 100 mm z betonu prostého</t>
  </si>
  <si>
    <t>-1314754038</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</si>
  <si>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</si>
  <si>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32</t>
  </si>
  <si>
    <t>451573111</t>
  </si>
  <si>
    <t>Lože pod potrubí, stoky a drobné objekty v otevřeném výkopu z písku a štěrkopísku do 63 mm</t>
  </si>
  <si>
    <t>-819351021</t>
  </si>
  <si>
    <t xml:space="preserve">Poznámka k souboru cen:
1. Ceny -1111 a -1192 lze použít i pro zřízení sběrných vrstev nad drenážními trubkami.
2. V cenách -5111 a -1192 jsou započteny i náklady na prohození výkopku získaného při zemních pracích.
</t>
  </si>
  <si>
    <t>20*1*0,1</t>
  </si>
  <si>
    <t>příp.</t>
  </si>
  <si>
    <t>18*1*0,1</t>
  </si>
  <si>
    <t>33</t>
  </si>
  <si>
    <t>451577777</t>
  </si>
  <si>
    <t xml:space="preserve">Podklad nebo lože pod dlažbu (přídlažbu) v ploše vodorovné nebo ve sklonu do 1:5, tloušťky od 30 do 100 mm z kameniva ŠD </t>
  </si>
  <si>
    <t>69696462</t>
  </si>
  <si>
    <t>Komunikace pozemní</t>
  </si>
  <si>
    <t>34</t>
  </si>
  <si>
    <t>564861111</t>
  </si>
  <si>
    <t>Podklad ze štěrkodrti ŠD s rozprostřením a zhutněním, po zhutnění tl. 200 mm</t>
  </si>
  <si>
    <t>-706776700</t>
  </si>
  <si>
    <t>35</t>
  </si>
  <si>
    <t>56487111R</t>
  </si>
  <si>
    <t xml:space="preserve">Podklad z drceného kameniva s rozprostřením a zhutněním, po zhutnění tl. 250 mm - sanace </t>
  </si>
  <si>
    <t>1323803051</t>
  </si>
  <si>
    <t>490*2</t>
  </si>
  <si>
    <t>2 vrstvy ,dle výpisu hl.výměr</t>
  </si>
  <si>
    <t>36</t>
  </si>
  <si>
    <t>564952111</t>
  </si>
  <si>
    <t>Podklad z mechanicky zpevněného kameniva MZK (minerální beton) s rozprostřením a s hutněním, po zhutnění tl. 150 mm</t>
  </si>
  <si>
    <t>981294877</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</si>
  <si>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</si>
  <si>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37</t>
  </si>
  <si>
    <t>565165121</t>
  </si>
  <si>
    <t>Asfaltový beton vrstva podkladní ACP 16 S (obalované kamenivo střednězrnné - OKS) z modifik.asfaltu , s rozprostřením a zhutněním v pruhu šířky přes 3 m, po zhutnění tl. 80 mm</t>
  </si>
  <si>
    <t>1125127290</t>
  </si>
  <si>
    <t xml:space="preserve">Poznámka k souboru cen:
1. ČSN EN 13108-1 připouští pro ACP 16 pouze tl. 50 až 80 mm.
</t>
  </si>
  <si>
    <t>471,56</t>
  </si>
  <si>
    <t>38</t>
  </si>
  <si>
    <t>569951133</t>
  </si>
  <si>
    <t>Zpevnění krajnic nebo komunikací pro pěší s rozprostřením a zhutněním, po zhutnění asfaltovým recyklátem tl. 150 mm</t>
  </si>
  <si>
    <t>-656642943</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</si>
  <si>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</si>
  <si>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použít materiál odfrézované drti  , dle výpisu hl.výměr</t>
  </si>
  <si>
    <t>39</t>
  </si>
  <si>
    <t>57222111R</t>
  </si>
  <si>
    <t>Vyspravení výtluků vyrovnávky při spotřebě na 1 km komunikace přes 1 t</t>
  </si>
  <si>
    <t>-1901932415</t>
  </si>
  <si>
    <t xml:space="preserve">Poznámka k souboru cen:
1. Ceny jsou určeny pouze pro jednotlivě prováděné vyspravení výtluků.
</t>
  </si>
  <si>
    <t>2,48</t>
  </si>
  <si>
    <t>40</t>
  </si>
  <si>
    <t>58942502</t>
  </si>
  <si>
    <t>beton asfaltový vrstva obrusná ACO 11S pojivo PmB 25/55-60 kamenivo frakce 0/11</t>
  </si>
  <si>
    <t>-928476809</t>
  </si>
  <si>
    <t>41</t>
  </si>
  <si>
    <t>573231106</t>
  </si>
  <si>
    <t>Postřik spojovací PS bez posypu kamenivem ze silniční emulze, v množství 0,30 kg/m2</t>
  </si>
  <si>
    <t>-418691370</t>
  </si>
  <si>
    <t>42</t>
  </si>
  <si>
    <t>573231108</t>
  </si>
  <si>
    <t>Postřik spojovací PS bez posypu kamenivem ze silniční emulze, v množství 0,50 kg/m2</t>
  </si>
  <si>
    <t>1805259125</t>
  </si>
  <si>
    <t>43</t>
  </si>
  <si>
    <t>577134141</t>
  </si>
  <si>
    <t>Asfaltový beton vrstva obrusná ACO 11S (ABS) s rozprostřením a se zhutněním z modifikovaného asfaltu v pruhu šířky přes 3 m tl. 40 mm</t>
  </si>
  <si>
    <t>-1979701417</t>
  </si>
  <si>
    <t xml:space="preserve">Poznámka k souboru cen:
1. ČSN EN 13108-1 připouští pro ACO 11 pouze tl. 35 až 50 mm.
</t>
  </si>
  <si>
    <t>44</t>
  </si>
  <si>
    <t>1234259083</t>
  </si>
  <si>
    <t>97</t>
  </si>
  <si>
    <t>oprava vozovky , dle výpisu hl.výměr</t>
  </si>
  <si>
    <t>45</t>
  </si>
  <si>
    <t>594411111</t>
  </si>
  <si>
    <t>Dlažba nebo přídlažba z lomového kamene lomařsky upraveného rigolového v ploše vodorovné nebo ve sklonu tl. do 250 mm, bez vyplnění spár, s provedením lože tl. 50 mm z cementové malty</t>
  </si>
  <si>
    <t>-1991746831</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</si>
  <si>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</si>
  <si>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46</t>
  </si>
  <si>
    <t>599632111</t>
  </si>
  <si>
    <t>Vyplnění spár dlažby (přídlažby) z lomového kamene v jakémkoliv sklonu plochy a jakékoliv tloušťky cementovou maltou se zatřením</t>
  </si>
  <si>
    <t>1799632026</t>
  </si>
  <si>
    <t xml:space="preserve">Poznámka k souboru cen:
1. Ceny lze použít i pro vyplnění spár dlažby (přídlažby) silničních příkopů a kuželů.
</t>
  </si>
  <si>
    <t>Trubní vedení</t>
  </si>
  <si>
    <t>47</t>
  </si>
  <si>
    <t>871315221</t>
  </si>
  <si>
    <t>Kanalizační potrubí z tvrdého PVC v otevřeném výkopu ve sklonu do 20 %, hladkého plnostěnného jednovrstvého, tuhost třídy SN 8 DN 160</t>
  </si>
  <si>
    <t>m</t>
  </si>
  <si>
    <t>-734252421</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</si>
  <si>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</si>
  <si>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přípojky vpustí</t>
  </si>
  <si>
    <t>48</t>
  </si>
  <si>
    <t>871375241</t>
  </si>
  <si>
    <t>Kanalizační potrubí z tvrdého PVC v otevřeném výkopu ve sklonu do 20 %, hladkého plnostěnného vícevrstvého, tuhost třídy SN 12 DN 300</t>
  </si>
  <si>
    <t>1355275436</t>
  </si>
  <si>
    <t>kanal,dkle výpisu hl.výměr</t>
  </si>
  <si>
    <t>49</t>
  </si>
  <si>
    <t>895941111</t>
  </si>
  <si>
    <t>Zřízení vpusti kanalizační uliční z betonových dílců typ UV-50 normální</t>
  </si>
  <si>
    <t>kus</t>
  </si>
  <si>
    <t>1893445534</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</si>
  <si>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</si>
  <si>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59223850</t>
  </si>
  <si>
    <t>dno betonové pro uliční vpusť s výtokovým otvorem 45x33x5 cm</t>
  </si>
  <si>
    <t>2126866796</t>
  </si>
  <si>
    <t>51</t>
  </si>
  <si>
    <t>59223854</t>
  </si>
  <si>
    <t>skruž betonová pro uliční vpusť s výtokovým otvorem PVC, 45x35x5 cm</t>
  </si>
  <si>
    <t>-116661478</t>
  </si>
  <si>
    <t>52</t>
  </si>
  <si>
    <t>59223857</t>
  </si>
  <si>
    <t>skruž betonová pro uliční vpusť horní 45 x 29,5 x 5 cm</t>
  </si>
  <si>
    <t>310336361</t>
  </si>
  <si>
    <t>53</t>
  </si>
  <si>
    <t>59223862</t>
  </si>
  <si>
    <t>skruž betonová pro uliční vpusť středová 45 x 29,5 x 5 cm</t>
  </si>
  <si>
    <t>-1751177313</t>
  </si>
  <si>
    <t>54</t>
  </si>
  <si>
    <t>59223864</t>
  </si>
  <si>
    <t>prstenec betonový pro uliční vpusť vyrovnávací 39 x 6 x 13 cm</t>
  </si>
  <si>
    <t>990036001</t>
  </si>
  <si>
    <t>55</t>
  </si>
  <si>
    <t>59223866</t>
  </si>
  <si>
    <t>skruž betonová pro uliční vpusť přechodová 45-27/29,5/5 cm</t>
  </si>
  <si>
    <t>-19058326</t>
  </si>
  <si>
    <t>56</t>
  </si>
  <si>
    <t>899204112</t>
  </si>
  <si>
    <t>Osazení mříží litinových včetně rámů a košů na bahno pro třídu zatížení D400, E600</t>
  </si>
  <si>
    <t>1184537794</t>
  </si>
  <si>
    <t xml:space="preserve">Poznámka k souboru cen:
1. V cenách nejsou započteny náklady na dodání mříží, rámů a košů na bahno; tyto náklady se oceňují ve specifikaci.
</t>
  </si>
  <si>
    <t>57</t>
  </si>
  <si>
    <t>28661938</t>
  </si>
  <si>
    <t>mříž litinová 600/40T, 420X620 D400</t>
  </si>
  <si>
    <t>995437748</t>
  </si>
  <si>
    <t>58</t>
  </si>
  <si>
    <t>59223874</t>
  </si>
  <si>
    <t>koš vysoký pro uliční vpusti, žárově zinkovaný plech,pro rám 500/300</t>
  </si>
  <si>
    <t>39677001</t>
  </si>
  <si>
    <t>Ostatní konstrukce a práce, bourání</t>
  </si>
  <si>
    <t>59</t>
  </si>
  <si>
    <t>914111111</t>
  </si>
  <si>
    <t>Montáž svislé dopravní značky základní velikosti do 1 m2 objímkami na sloupky nebo konzoly</t>
  </si>
  <si>
    <t>-852787333</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</si>
  <si>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</si>
  <si>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dele výpisu hl.výměr</t>
  </si>
  <si>
    <t>60</t>
  </si>
  <si>
    <t>40444274</t>
  </si>
  <si>
    <t>značka dopravní svislá</t>
  </si>
  <si>
    <t>-2049771180</t>
  </si>
  <si>
    <t>61</t>
  </si>
  <si>
    <t>914511112</t>
  </si>
  <si>
    <t>Montáž sloupku dopravních značek délky do 3,5 m do hliníkové patky</t>
  </si>
  <si>
    <t>1873190480</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</si>
  <si>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</si>
  <si>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62</t>
  </si>
  <si>
    <t>40445225</t>
  </si>
  <si>
    <t>sloupek Zn pro dopravní značku D 60mm v 3,5m</t>
  </si>
  <si>
    <t>826007273</t>
  </si>
  <si>
    <t>63</t>
  </si>
  <si>
    <t>40445240</t>
  </si>
  <si>
    <t>patka hliníková pro sloupek D 60 mm</t>
  </si>
  <si>
    <t>1668811712</t>
  </si>
  <si>
    <t>64</t>
  </si>
  <si>
    <t>40445256</t>
  </si>
  <si>
    <t>svorka upínací na sloupek dopravní značky D 60mm</t>
  </si>
  <si>
    <t>-1535846403</t>
  </si>
  <si>
    <t>65</t>
  </si>
  <si>
    <t>40445253</t>
  </si>
  <si>
    <t>víčko plastové na sloupek D 60mm</t>
  </si>
  <si>
    <t>-55206487</t>
  </si>
  <si>
    <t>66</t>
  </si>
  <si>
    <t>915211112</t>
  </si>
  <si>
    <t>Vodorovné dopravní značení stříkaným plastem dělící čára šířky 125 mm souvislá bílá retroreflexní</t>
  </si>
  <si>
    <t>100100495</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</si>
  <si>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</si>
  <si>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90,8+82,8</t>
  </si>
  <si>
    <t>VP</t>
  </si>
  <si>
    <t>90,8</t>
  </si>
  <si>
    <t xml:space="preserve">střední, dle výpisu hl.výměr </t>
  </si>
  <si>
    <t>67</t>
  </si>
  <si>
    <t>915611111</t>
  </si>
  <si>
    <t>Předznačení pro vodorovné značení stříkané barvou nebo prováděné z nátěrových hmot liniové dělicí čáry, vodicí proužky</t>
  </si>
  <si>
    <t>1250845645</t>
  </si>
  <si>
    <t xml:space="preserve">Poznámka k souboru cen:
1. Množství měrných jednotek se určuje:
a) pro cenu -1111 v m délky dělicí čáry nebo vodícího proužku (včetně mezer),
b) pro cenu -1112 v m2 natírané nebo stříkané plochy.
</t>
  </si>
  <si>
    <t>264,4</t>
  </si>
  <si>
    <t>68</t>
  </si>
  <si>
    <t>916131213</t>
  </si>
  <si>
    <t>Osazení silničního obrubníku betonového se zřízením lože, s vyplněním a zatřením spár cementovou maltou stojatého s boční opěrou z betonu prostého, do lože z betonu prostého</t>
  </si>
  <si>
    <t>-1260304567</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</si>
  <si>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</si>
  <si>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75</t>
  </si>
  <si>
    <t>69</t>
  </si>
  <si>
    <t>59217034</t>
  </si>
  <si>
    <t>obrubník betonový silniční 100x15x30 cm</t>
  </si>
  <si>
    <t>1075661938</t>
  </si>
  <si>
    <t>75*1,01 'Přepočtené koeficientem množství</t>
  </si>
  <si>
    <t>91973112R</t>
  </si>
  <si>
    <t xml:space="preserve">Zarovnání styčné plochy podkladu nebo krytu podél vybourané části komunikace nebo zpevněné plochy živičné vč. modifik.zálivky </t>
  </si>
  <si>
    <t>-1590330953</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</si>
  <si>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</si>
  <si>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148,2</t>
  </si>
  <si>
    <t>71</t>
  </si>
  <si>
    <t>919735112</t>
  </si>
  <si>
    <t>Řezání stávajícího živičného krytu nebo podkladu hloubky přes 50 do 100 mm</t>
  </si>
  <si>
    <t>-240540952</t>
  </si>
  <si>
    <t xml:space="preserve">Poznámka k souboru cen:
1. V cenách jsou započteny i náklady na spotřebu vody.
</t>
  </si>
  <si>
    <t>72</t>
  </si>
  <si>
    <t>935932421</t>
  </si>
  <si>
    <t>Odvodňovací plastový žlab pro třídu zatížení D 400 vnitřní šířky 200 mm s krycím roštem mřížkovým z pozinkované oceli</t>
  </si>
  <si>
    <t>-549855507</t>
  </si>
  <si>
    <t xml:space="preserve">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</si>
  <si>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73</t>
  </si>
  <si>
    <t>938902112</t>
  </si>
  <si>
    <t>Profilace a čištění příkopů komunikací příkopovým rypadlem s odstraněním travnatého porostu nebo nánosu, s úpravou dna a svahů do předepsaného profilu a s naložením na dopravní prostředek nebo s přemístěním na hromady na vzdálenost do 20 m nezpevněných nebo zpevněných objemu nánosu přes 0,15 do 0,30 m3/m</t>
  </si>
  <si>
    <t>1691146919</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</si>
  <si>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</si>
  <si>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997</t>
  </si>
  <si>
    <t>Přesun sutě</t>
  </si>
  <si>
    <t>74</t>
  </si>
  <si>
    <t>997221551</t>
  </si>
  <si>
    <t>Vodorovná doprava suti bez naložení, ale se složením a s hrubým urovnáním ze sypkých materiálů, na vzdálenost do 1 km</t>
  </si>
  <si>
    <t>-185188699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</si>
  <si>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</si>
  <si>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</si>
  <si>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Vodorovná doprava suti bez naložení, ale se složením a s hrubým urovnáním Příplatek k ceně za každý další i započatý 1 km přes 1 km</t>
  </si>
  <si>
    <t>-540822952</t>
  </si>
  <si>
    <t>550,44*14</t>
  </si>
  <si>
    <t>76</t>
  </si>
  <si>
    <t>997221611</t>
  </si>
  <si>
    <t>Nakládání na dopravní prostředky pro vodorovnou dopravu suti</t>
  </si>
  <si>
    <t>-1914098514</t>
  </si>
  <si>
    <t xml:space="preserve">Poznámka k souboru cen:
1. Ceny lze použít i pro překládání při lomené dopravě.
2. Ceny nelze použít při dopravě po železnici, po vodě nebo neobvyklými dopravními prostředky.
</t>
  </si>
  <si>
    <t>77</t>
  </si>
  <si>
    <t>997221845</t>
  </si>
  <si>
    <t>Poplatek za uložení stavebního odpadu na skládce (skládkovné) asfaltového bez obsahu dehtu zatříděného do Katalogu odpadů pod kódem 170 302</t>
  </si>
  <si>
    <t>-203031082</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</si>
  <si>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</si>
  <si>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517,81</t>
  </si>
  <si>
    <t>-470*0,44</t>
  </si>
  <si>
    <t>odpočet kameniva</t>
  </si>
  <si>
    <t>-470*0,256-470*0,128</t>
  </si>
  <si>
    <t>-98*0,333</t>
  </si>
  <si>
    <t xml:space="preserve">odpočet frézované drtě - bez poplatku - skládka SUS Rokycany( materiál na 20 m2 krajnic zůstáva ) </t>
  </si>
  <si>
    <t>78</t>
  </si>
  <si>
    <t>997221855</t>
  </si>
  <si>
    <t>241762632</t>
  </si>
  <si>
    <t>470*0,44</t>
  </si>
  <si>
    <t>998</t>
  </si>
  <si>
    <t>Přesun hmot</t>
  </si>
  <si>
    <t>79</t>
  </si>
  <si>
    <t>998225111</t>
  </si>
  <si>
    <t>Přesun hmot pro komunikace s krytem z kameniva, monolitickým betonovým nebo živičným dopravní vzdálenost do 200 m jakékoliv délky objektu</t>
  </si>
  <si>
    <t>-1006437549</t>
  </si>
  <si>
    <t xml:space="preserve">Poznámka k souboru cen:
1. Ceny lze použít i pro plochy letišť s krytem monolitickým betonovým nebo živičným.
</t>
  </si>
  <si>
    <t>SK7602 - SO 101 Komunikace - vjezdy</t>
  </si>
  <si>
    <t>17+13+13</t>
  </si>
  <si>
    <t>vjezdy</t>
  </si>
  <si>
    <t>132201201</t>
  </si>
  <si>
    <t>Hloubení zapažených i nezapažených rýh šířky přes 600 do 2 000 mm s urovnáním dna do předepsaného profilu a spádu v hornině tř. 3 do 100 m3</t>
  </si>
  <si>
    <t>-362496301</t>
  </si>
  <si>
    <t>20*1*1</t>
  </si>
  <si>
    <t>132201209</t>
  </si>
  <si>
    <t>Hloubení zapažených i nezapažených rýh šířky přes 600 do 2 000 mm s urovnáním dna do předepsaného profilu a spádu v hornině tř. 3 Příplatek k cenám za lepivost horniny tř. 3</t>
  </si>
  <si>
    <t>-923756432</t>
  </si>
  <si>
    <t>20*1/2</t>
  </si>
  <si>
    <t>-942435611</t>
  </si>
  <si>
    <t>-558166875</t>
  </si>
  <si>
    <t>20*1,8</t>
  </si>
  <si>
    <t>916231213</t>
  </si>
  <si>
    <t>Osazení chodníkového obrubníku betonového se zřízením lože, s vyplněním a zatřením spár cementovou maltou stojatého s boční opěrou z betonu prostého, do lože z betonu prostého</t>
  </si>
  <si>
    <t>180556682</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</si>
  <si>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</si>
  <si>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16,8+19</t>
  </si>
  <si>
    <t>59217036</t>
  </si>
  <si>
    <t>obrubník betonový parkový přírodní 50x8x25 cm</t>
  </si>
  <si>
    <t>920863157</t>
  </si>
  <si>
    <t>35,8*2*1,01</t>
  </si>
  <si>
    <t>916331112</t>
  </si>
  <si>
    <t>Osazení zahradního obrubníku betonového s ložem tl. od 50 do 100 mm z betonu prostého tř. C 12/15 s boční opěrou z betonu prostého tř. C 12/15</t>
  </si>
  <si>
    <t>894959612</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</si>
  <si>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</si>
  <si>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6+5,6+7</t>
  </si>
  <si>
    <t>59217003</t>
  </si>
  <si>
    <t>obrubník betonový zahradní 50x5x25cm</t>
  </si>
  <si>
    <t>417976725</t>
  </si>
  <si>
    <t>18,6*2*1,01</t>
  </si>
  <si>
    <t>919521013</t>
  </si>
  <si>
    <t>Zřízení propustků a hospodářských přejezdů z trub betonových a železobetonových do DN 400</t>
  </si>
  <si>
    <t>-157498845</t>
  </si>
  <si>
    <t xml:space="preserve">Poznámka k souboru cen:
1. V cenách jsou započteny i náklady na:
a) podkladní vrstvu tl. 100 mm z drceného kameniva,
b) montáž potrubí na betonové pražce nebo silniční panely včetně dodávky podkladních prefabrikátů,
c) bednění a obetonování potrubí.
2. V cenách nejsou započteny náklady na:
a) zemní práce,
b) zhotovení čela propustku, které se oceňují cenami souboru 919 .1 -11 Čela propustku,
c) zhotovení podkladní a krycí vrstvy komunikace, které se oceňují cenou 936 56-1111 Podkladní a krycí vrstvy.
3. Dodávka trub se oceňuje ve specifikaci. Ztratné lze dohodnout ve výši 2 %.
</t>
  </si>
  <si>
    <t>59221011</t>
  </si>
  <si>
    <t>trouba betonová přímá, na pero a polodrážku D30x100x4 cm</t>
  </si>
  <si>
    <t>90870824</t>
  </si>
  <si>
    <t>113900590</t>
  </si>
  <si>
    <t>20,34*14</t>
  </si>
  <si>
    <t>43*0,22</t>
  </si>
  <si>
    <t>20,34-9,46</t>
  </si>
  <si>
    <t>SK7603 - SO 201  Opěrná zeď</t>
  </si>
  <si>
    <t xml:space="preserve">    3 - Svislé a kompletní konstrukce</t>
  </si>
  <si>
    <t xml:space="preserve">    6 - Úpravy povrchů, podlahy a osazování výplní</t>
  </si>
  <si>
    <t>PSV - Práce a dodávky PSV</t>
  </si>
  <si>
    <t xml:space="preserve">    711 - Izolace proti vodě, vlhkosti a plynům</t>
  </si>
  <si>
    <t>111201101</t>
  </si>
  <si>
    <t>Odstranění křovin a stromů s odstraněním kořenů průměru kmene do 100 mm do sklonu terénu 1 : 5, při celkové ploše do 1 000 m2</t>
  </si>
  <si>
    <t>876027347</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</si>
  <si>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</si>
  <si>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112101101</t>
  </si>
  <si>
    <t>Odstranění stromů s odřezáním kmene a s odvětvením listnatých, průměru kmene přes 100 do 300 mm</t>
  </si>
  <si>
    <t>2028872996</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</si>
  <si>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</si>
  <si>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112201101</t>
  </si>
  <si>
    <t>Odstranění pařezů s jejich vykopáním, vytrháním nebo odstřelením, s přesekáním kořenů průměru přes 100 do 300 mm</t>
  </si>
  <si>
    <t>298327385</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</si>
  <si>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</si>
  <si>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115001106</t>
  </si>
  <si>
    <t>Převedení vody potrubím průměru DN přes 600 do 900</t>
  </si>
  <si>
    <t>-1839421316</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</si>
  <si>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</si>
  <si>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68-12</t>
  </si>
  <si>
    <t>DN 800 ,dle výpisu hl.výměr</t>
  </si>
  <si>
    <t>115101201</t>
  </si>
  <si>
    <t>Čerpání vody na dopravní výšku do 10 m s uvažovaným průměrným přítokem do 500 l/min</t>
  </si>
  <si>
    <t>hod</t>
  </si>
  <si>
    <t>1499057620</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</si>
  <si>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</si>
  <si>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720</t>
  </si>
  <si>
    <t>115101301</t>
  </si>
  <si>
    <t>Pohotovost záložní čerpací soupravy pro dopravní výšku do 10 m s uvažovaným průměrným přítokem do 500 l/min</t>
  </si>
  <si>
    <t>den</t>
  </si>
  <si>
    <t>-785926353</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</si>
  <si>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</si>
  <si>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124303101</t>
  </si>
  <si>
    <t>Vykopávky pro koryta vodotečí s přehozením výkopku na vzdálenost do 3 m nebo s naložením na dopravní prostředek v hornině tř. 4 do 1 000 m3</t>
  </si>
  <si>
    <t>6492202</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</si>
  <si>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</si>
  <si>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70*1,5*0,3</t>
  </si>
  <si>
    <t>124303109</t>
  </si>
  <si>
    <t>Vykopávky pro koryta vodotečí s přehozením výkopku na vzdálenost do 3 m nebo s naložením na dopravní prostředek v hornině tř. 4 Příplatek k cenám za lepivost horniny tř. 4</t>
  </si>
  <si>
    <t>-1614387375</t>
  </si>
  <si>
    <t>31,5*1/2</t>
  </si>
  <si>
    <t>131301102</t>
  </si>
  <si>
    <t>Hloubení nezapažených jam a zářezů s urovnáním dna do předepsaného profilu a spádu v hornině tř. 4 přes 100 do 1 000 m3</t>
  </si>
  <si>
    <t>777372448</t>
  </si>
  <si>
    <t>2,25*1*69</t>
  </si>
  <si>
    <t>(2,25+3)/2*1,75*69</t>
  </si>
  <si>
    <t>131301109</t>
  </si>
  <si>
    <t>Hloubení nezapažených jam a zářezů s urovnáním dna do předepsaného profilu a spádu Příplatek k cenám za lepivost horniny tř. 4</t>
  </si>
  <si>
    <t>1959289456</t>
  </si>
  <si>
    <t>472,22*0,2</t>
  </si>
  <si>
    <t>20 %</t>
  </si>
  <si>
    <t>153114112</t>
  </si>
  <si>
    <t>Zřízení štětových stěn z ocelových štětovnic, válcovaných tyčí nebo kolejnic nasazených na skalnaté hornině nebo na konstrukci, s dodáním spojovacího materiálu mezi zaberaněné vodicí piloty z terénu, výšky do 2,5 m</t>
  </si>
  <si>
    <t>2042309106</t>
  </si>
  <si>
    <t xml:space="preserve">Poznámka k souboru cen:
1. V cenách nejsou započteny náklady na:
a) dodání nebo opotřebení štětovnic, válcovaných profilů nebo kolejnic;
b) dodání materiálu trvale zabudovaného se oceňuje ve specifikaci.
c) opotřebení materiálu dočasně zabudovaného se oceňuje ve specifikaci jako 0,5 násobek pořizovací ceny materiálu.
2. Množství měrných jednotek se určuje v m2 plochy nasazené stěny.
</t>
  </si>
  <si>
    <t>66*2</t>
  </si>
  <si>
    <t>15920310</t>
  </si>
  <si>
    <t>pažnice ocelová UNION dl 4 m</t>
  </si>
  <si>
    <t>-1933696007</t>
  </si>
  <si>
    <t>153115112</t>
  </si>
  <si>
    <t>Odstranění štětových stěn z ocelových štětovnic, válcovaných tyčí nebo kolejnic nasazených na skalnaté hornině nebo na konstrukci mezi zaberaněnými vodícími pilotami z terénu, výšky do 2,5 m</t>
  </si>
  <si>
    <t>1830017399</t>
  </si>
  <si>
    <t xml:space="preserve">Poznámka k souboru cen:
1. Množství měrných jednotek se určuje v m2 plochy nasazené stěny.
</t>
  </si>
  <si>
    <t>153191131</t>
  </si>
  <si>
    <t xml:space="preserve">Odstranění zemní hrázky </t>
  </si>
  <si>
    <t>-622560133</t>
  </si>
  <si>
    <t xml:space="preserve">Poznámka k souboru cen:
1. Dodání sypaniny se oceňuje ve specifikaci.
2. V cenách -1121 a -1131 jsou započteny i náklady na potřebné přemístění sypaniny až do vzdálenosti 40 m.
3. Množství měrných jednotek se určuje v m3 zřizovaného těsnění, míru hutnění předepíše projekt.
4. Cenu lze použít pro jakoukoliv míru zhutnění.
</t>
  </si>
  <si>
    <t>162301401</t>
  </si>
  <si>
    <t>Vodorovné přemístění větví, kmenů nebo pařezů s naložením, složením a dopravou do 5000 m větví stromů listnatých, průměru kmene přes 100 do 300 mm</t>
  </si>
  <si>
    <t>-1113677563</t>
  </si>
  <si>
    <t xml:space="preserve">Poznámka k souboru cen:
1. Průměr kmene i pařezu se měří v místě řezu.
2. Měrná jednotka je 1 strom.
</t>
  </si>
  <si>
    <t>162301411</t>
  </si>
  <si>
    <t>Vodorovné přemístění větví, kmenů nebo pařezů s naložením, složením a dopravou do 5000 m kmenů stromů listnatých, průměru přes 100 do 300 mm</t>
  </si>
  <si>
    <t>801098197</t>
  </si>
  <si>
    <t>162301421</t>
  </si>
  <si>
    <t>Vodorovné přemístění větví, kmenů nebo pařezů s naložením, složením a dopravou do 5000 m pařezů kmenů, průměru přes 100 do 300 mm</t>
  </si>
  <si>
    <t>-1954535369</t>
  </si>
  <si>
    <t>162301501</t>
  </si>
  <si>
    <t>Vodorovné přemístění smýcených křovin do průměru kmene 100 mm na vzdálenost do 5 000 m</t>
  </si>
  <si>
    <t>217826985</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</si>
  <si>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</si>
  <si>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40*3</t>
  </si>
  <si>
    <t>celkem 15 km</t>
  </si>
  <si>
    <t>162301901</t>
  </si>
  <si>
    <t>Vodorovné přemístění větví, kmenů nebo pařezů s naložením, složením a dopravou Příplatek k cenám za každých dalších i započatých 5000 m přes 5000 m větví stromů listnatých, průměru kmene přes 100 do 300 mm</t>
  </si>
  <si>
    <t>1081604257</t>
  </si>
  <si>
    <t>1*2</t>
  </si>
  <si>
    <t>162301911</t>
  </si>
  <si>
    <t>Vodorovné přemístění větví, kmenů nebo pařezů s naložením, složením a dopravou Příplatek k cenám za každých dalších i započatých 5000 m přes 5000 m kmenů stromů listnatých, o průměru přes 100 do 300 mm</t>
  </si>
  <si>
    <t>-1394662784</t>
  </si>
  <si>
    <t>162301921</t>
  </si>
  <si>
    <t>Vodorovné přemístění větví, kmenů nebo pařezů s naložením, složením a dopravou Příplatek k cenám za každých dalších i započatých 5000 m přes 5000 m pařezů kmenů, průměru přes 100 do 300 mm</t>
  </si>
  <si>
    <t>-562817478</t>
  </si>
  <si>
    <t>171101102</t>
  </si>
  <si>
    <t>Uložení sypaniny do násypů z nakupovaných mater., s rozprostřením ve vrstvách a s hrubým urovnáním zhutněných s uzavřením povrchu násypu z hornin soudržných s předepsanou mírou zhutnění v procentech výsledků zkoušek Proctor-Standard (dále jen PS) na 96 % PS</t>
  </si>
  <si>
    <t>1561260688</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</si>
  <si>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</si>
  <si>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(2+1,6)/2*0,75*69</t>
  </si>
  <si>
    <t>1*1*69</t>
  </si>
  <si>
    <t>dle vžpisu hl.výměr</t>
  </si>
  <si>
    <t>-1118624282</t>
  </si>
  <si>
    <t>162,15*2 'Přepočtené koeficientem množství</t>
  </si>
  <si>
    <t>171103101</t>
  </si>
  <si>
    <t>Zemní hrázky z nepropust.materiálu - jíl , zhutňované po vrstvách tloušťky 200 mm, s přemístěním sypaniny do 20 m nebo s jejím přehozením do 3 m z hornin tř. 1 až 4</t>
  </si>
  <si>
    <t>811805308</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</si>
  <si>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</si>
  <si>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(0,6+1)*1/2*0,8*3*2</t>
  </si>
  <si>
    <t>174101101</t>
  </si>
  <si>
    <t>Zásyp sypaninou z jakékoliv horniny s uložením výkopku ve vrstvách se zhutněním jam, šachet, rýh nebo kolem objektů v těchto vykopávkách</t>
  </si>
  <si>
    <t>1666953559</t>
  </si>
  <si>
    <t>1*0,8*69</t>
  </si>
  <si>
    <t>2*6*2*1,5</t>
  </si>
  <si>
    <t>z vytěž.mater. , dle výpisu hl.výměr</t>
  </si>
  <si>
    <t>181301101</t>
  </si>
  <si>
    <t>Rozprostření a urovnání ornice v rovině nebo ve svahu sklonu do 1:5 při souvislé ploše do 500 m2, tl. vrstvy do 100 mm</t>
  </si>
  <si>
    <t>-995298119</t>
  </si>
  <si>
    <t>15*1,5+15*1,2</t>
  </si>
  <si>
    <t>1656576110</t>
  </si>
  <si>
    <t>40,5</t>
  </si>
  <si>
    <t>2109540834</t>
  </si>
  <si>
    <t>40,5*0,015 'Přepočtené koeficientem množství</t>
  </si>
  <si>
    <t>211971110</t>
  </si>
  <si>
    <t>Zřízení opláštění výplně z geotextilie odvodňovacích žeber nebo trativodů v rýze nebo zářezu se stěnami šikmými o sklonu do 1:2</t>
  </si>
  <si>
    <t>-191211302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</si>
  <si>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</si>
  <si>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2*66</t>
  </si>
  <si>
    <t>69311035</t>
  </si>
  <si>
    <t>geotextilie tkaná PP 30kN/m</t>
  </si>
  <si>
    <t>1363258522</t>
  </si>
  <si>
    <t>132*1,1 'Přepočtené koeficientem množství</t>
  </si>
  <si>
    <t>212752213</t>
  </si>
  <si>
    <t>Trativody z drenážních trubek se zřízením štěrkopískového lože pod trubky a s jejich obsypem v průměrném celkovém množství do 0,15 m3/m v otevřeném výkopu z trubek plastových flexibilních D přes 100 do 160 mm</t>
  </si>
  <si>
    <t>1480856318</t>
  </si>
  <si>
    <t>132</t>
  </si>
  <si>
    <t>212752312</t>
  </si>
  <si>
    <t>Trativody z drenážních trubek se zřízením štěrkopískového lože pod trubky a s jejich obsypem v průměrném celkovém množství do 0,15 m3/m v otevřeném výkopu z trubek plastových tuhých SN 8 DN 150</t>
  </si>
  <si>
    <t>-2100186057</t>
  </si>
  <si>
    <t>1,6</t>
  </si>
  <si>
    <t>273311126</t>
  </si>
  <si>
    <t>Základové konstrukce z betonu prostého desky ve výkopu nebo na hlavách pilot C 20/25</t>
  </si>
  <si>
    <t>-1009051154</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</si>
  <si>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</si>
  <si>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2,2*0,15*65,1</t>
  </si>
  <si>
    <t>0,5*0,8*65,1</t>
  </si>
  <si>
    <t>podkl.bet, základ + drenáž</t>
  </si>
  <si>
    <t>274321117</t>
  </si>
  <si>
    <t>Základové konstrukce z betonu železového pásy, prahy, věnce a ostruhy ve výkopu nebo na hlavách pilot C 25/30 XA 1</t>
  </si>
  <si>
    <t>1162960002</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</si>
  <si>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</si>
  <si>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0,85*2*65,1</t>
  </si>
  <si>
    <t>274354111</t>
  </si>
  <si>
    <t>Bednění základových konstrukcí pasů, prahů, věnců a ostruh zřízení</t>
  </si>
  <si>
    <t>-213523935</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</si>
  <si>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</si>
  <si>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2*1*65,5</t>
  </si>
  <si>
    <t>2*1*2</t>
  </si>
  <si>
    <t>274354211</t>
  </si>
  <si>
    <t>Bednění základových konstrukcí pasů, prahů, věnců a ostruh odstranění bednění</t>
  </si>
  <si>
    <t>31193587</t>
  </si>
  <si>
    <t>274361116</t>
  </si>
  <si>
    <t>Výztuž základových konstrukcí pasů, prahů, věnců a ostruh z betonářské oceli 10 505 (R) nebo BSt 500</t>
  </si>
  <si>
    <t>1534061247</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</si>
  <si>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</si>
  <si>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Svislé a kompletní konstrukce</t>
  </si>
  <si>
    <t>31717112R</t>
  </si>
  <si>
    <t>Kotvení monolitického betonu římsy do mostovky kotvou do vývrtu</t>
  </si>
  <si>
    <t>-980118972</t>
  </si>
  <si>
    <t xml:space="preserve">Poznámka k souboru cen: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</si>
  <si>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54879202R</t>
  </si>
  <si>
    <t>kotva do vývrtu pro kotvení mostní  římsy</t>
  </si>
  <si>
    <t>893294713</t>
  </si>
  <si>
    <t>317321118</t>
  </si>
  <si>
    <t>Římsy ze železového betonu C 30/37 XF4</t>
  </si>
  <si>
    <t>860105101</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</si>
  <si>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</si>
  <si>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0,8*0,275*(45,5+11,9)</t>
  </si>
  <si>
    <t>317353121</t>
  </si>
  <si>
    <t>Bednění mostní římsy zřízení všech tvarů</t>
  </si>
  <si>
    <t>-1399783619</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</si>
  <si>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</si>
  <si>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2*0,3*(45,5+11,9)</t>
  </si>
  <si>
    <t>2*1*0,3</t>
  </si>
  <si>
    <t>bedn.říms</t>
  </si>
  <si>
    <t>317353221</t>
  </si>
  <si>
    <t>Bednění mostní římsy odstranění všech tvarů</t>
  </si>
  <si>
    <t>414555558</t>
  </si>
  <si>
    <t>317361116</t>
  </si>
  <si>
    <t>Výztuž mostních železobetonových říms z betonářské oceli 10 505 (R) nebo BSt 500</t>
  </si>
  <si>
    <t>198923786</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</si>
  <si>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</si>
  <si>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2,1</t>
  </si>
  <si>
    <t>334323418</t>
  </si>
  <si>
    <t>Mostní pilíře a sloupy z betonu železového C 30/37 XF3</t>
  </si>
  <si>
    <t>-873932491</t>
  </si>
  <si>
    <t xml:space="preserve">Poznámka k souboru cen:
1. V cenách jsou započteny i náklady na kontrolu bednění a kontrolu uložení krycí vrstvy výztuže, vlastní betonáž zejména čerpadlem betonu, rozhrnutí a hutnění betonu požadované konzistence bez ohledu na hustotu výztuže, uhlazení horního povrchu úložného prahu včetně vyspádování, ošetření a ochrany čerstvě uloženého betonu.
2. V ceně -3499 Příplatek za duté pilíře jsou započteny i náklady na obtížnost betonáže podlahy a následné technologické přestávky.
3. Soubor cen lze též použít jako výplňový beton k souboru cen 334 35-41 Osazení obkladových železobetonových dílců pilířů a sloupů.
</t>
  </si>
  <si>
    <t>0,55*2*65,1</t>
  </si>
  <si>
    <t>dřík zdi , dle výpisu hl.výměr</t>
  </si>
  <si>
    <t>334353111</t>
  </si>
  <si>
    <t>Bednění mostních pilířů a sloupů konstantního průřezu ze systémového bednění zřízení pro pravoúhlý pilíř</t>
  </si>
  <si>
    <t>671194463</t>
  </si>
  <si>
    <t xml:space="preserve">Poznámka k souboru cen:
1. Ceny platí pro bednění mostních pilířů, sloupů a jejich úložných prahů do výšky 12 m ze systémového bednění s výplní pohledového bednění (pohledová překližka).
2. Sloupy 4-úhelníkové jsou uvažovány v řezu do plochy 1 m2, kruhové sloupy do průměru 1,5 m a 8-úhelníkové o šíři hrany do 0,8 m. Průřez se uvažuje konstantní. Proměnlivé tvary systémového bednění je nutno řešit příplatkem.
3. Duté pilíře obsahují pouze modul rozebíratelného vnitřního bednění stěn a podlahy s průlezem, vnější pohledové bednění se oceňuje standardním souborem cen 334 35-3 . Bednění mostních pilířů a sloupů konstantního průřezu ze systémového bednění.
4. Pro výšky pilířů nad 12 m je nutné použít příplatek za překládané bednění na kus záběru (výšku 5,4 m a šířku do 2,8 m) se započtenou využitelností formy bednění včetně přesahu a trvale zabudovaných kotev závěsů.
5. V cenách zřízení je započteno sestavení a osazení inventárního bednění jeřábem, nástřik odformovacím prostředkem, nájemné rámů inventárního bednění a spínacích prvků vztažené k ploše bednění, spotřeba výplní opěry a distančních prvků.
6. V cenách odstranění je započteno odbednění dříku nebo úložného prahu, očištění bednění, vyplnění kuželových otvorů v betonu po spínacích tyčích bednění.
7. Drobný spotřební materiál (např. hřebíky, vruty, materiál pro vyplnění kuželových otvorů v základu po spínacích tyčích bednění) je započten v režijních nákladech.
8. V cenách nejsou započteny náklady na:
a) prostupy, drážky, odklony od svislé osy (např. vzpěradla), zkosení hran a zhotovení ramenátů zakřivení ve svislé nebo vodorovné ose, tyto vícepráce se řeší příplatkem,
b) stavbu lešení a podpěrných skruží příčníků nebo stativ,
c) očištění povrchu betonu po odbednění tlakovou vodou; tyto se oceňují cenami souboru cen 985 13 Čištění ploch části C01 katalogu 800-5 Sanace.
</t>
  </si>
  <si>
    <t>2*2,2*65,1</t>
  </si>
  <si>
    <t>2*0,7*2,2</t>
  </si>
  <si>
    <t>bednění dříku ,dle výpisu hl.výměr</t>
  </si>
  <si>
    <t>334353211</t>
  </si>
  <si>
    <t>Bednění mostních pilířů a sloupů konstantního průřezu ze systémového bednění odstranění pro pravoúhlý pilíř</t>
  </si>
  <si>
    <t>-2142716748</t>
  </si>
  <si>
    <t>289,52</t>
  </si>
  <si>
    <t>334361216</t>
  </si>
  <si>
    <t>Výztuž betonářská mostních konstrukcí opěr, úložných prahů, křídel, závěrných zídek, bloků ložisek, pilířů a sloupů z oceli 10 505 (R) nebo BSt 500 dříků opěr</t>
  </si>
  <si>
    <t>984603994</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</si>
  <si>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</si>
  <si>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10,5</t>
  </si>
  <si>
    <t>výzt.dříku ,dle výpisu hl.výměr</t>
  </si>
  <si>
    <t>45147512R</t>
  </si>
  <si>
    <t xml:space="preserve">Podkladní vrstva plastbetonová samonivelační, </t>
  </si>
  <si>
    <t>-1321170635</t>
  </si>
  <si>
    <t xml:space="preserve">Poznámka k souboru cen:
1. V cenách jsou započteny náklady na:
a) dávkovou výrobu plastbetonu na stavbě, manipulaci ručně v úrovni konstrukce pro drenážní plastbetony nebo jeřábem pro uložení na úložné bloky ložiska pilířů,
b) rozprostření samonivelačního plastbetonu pro ložiska, tixotropního pro patní sloupky snímatelného zábradlí a svodidel nebo drenážního plastbetonu v místě vsaku odvodňovací trubky, případně odvodňovací drážky podél obrubníku mostní římsy, urovnání povrchu plastbetonu v požadované konečné tloušťce.
2. V cenách nejsou započteny náklady na úpravu úložné plochy.
</t>
  </si>
  <si>
    <t>0,051</t>
  </si>
  <si>
    <t>458311131</t>
  </si>
  <si>
    <t>Výplňové klíny a filtrační vrstvy za opěrou z betonu mezerovitého hutněného po vrstvách filtračního drenážního</t>
  </si>
  <si>
    <t>-141462924</t>
  </si>
  <si>
    <t xml:space="preserve">Poznámka k souboru cen:
1. V cenách jsou započteny náklady na ukládku stabilizačního nebo prostého betonu s hutněním po vrstvách na projektovanou míru zhutnění, případně společně v kombinaci s ukládkou hutněné ochranné filtrační vrstvy z drenážního betonu podél opěry nebo nebo přesýpaného objektu, rozhrnutí a hutnění betonu vibrační deskou po vrstvách v tloušťce 300 až 600 mm, pomocné překládané oddělovací bednění mezi filtrační drenážní vrstvou a výplňovým klínem, urovnání zhutněného horního povrchu výplně za opěrou.
</t>
  </si>
  <si>
    <t>2,6*1*65</t>
  </si>
  <si>
    <t>462511111</t>
  </si>
  <si>
    <t>Zához prostoru z lomového kamene</t>
  </si>
  <si>
    <t>-2048136163</t>
  </si>
  <si>
    <t xml:space="preserve">Poznámka k souboru cen:
1. Drenážní beton může být použit k záhozu drenážních trub.
2. V cenách jsou započteny náklady na rozprostření záhozu bez zhutnění po vrstvách tak, aby zásyp tvořil pevný celek, případně v poslední vrstvě s urovnáním povrchu, náklady na manipulaci ručně kolečkem a odstranění záhozu ručně mezi pilotami pro odbourání hlav železobetonových vrtaných pilot nebo z prostoru mimo piloty ručně.
3. V cenách nejsou započteny náklady na nutné zemní práce.
</t>
  </si>
  <si>
    <t>0,4*1,5*70</t>
  </si>
  <si>
    <t>Úpravy povrchů, podlahy a osazování výplní</t>
  </si>
  <si>
    <t>628611141</t>
  </si>
  <si>
    <t>Nátěr mostních betonových konstrukcí akrylátový na siloxanové a plasticko-elastické bázi 1x podkladní +2x ochranný OS-D II (OS 5a)</t>
  </si>
  <si>
    <t>-296942848</t>
  </si>
  <si>
    <t>65,1*2</t>
  </si>
  <si>
    <t>62861210R</t>
  </si>
  <si>
    <t>Ochranný nátěr mostních říms proti chloridům - základní a ochranný</t>
  </si>
  <si>
    <t>-845618397</t>
  </si>
  <si>
    <t>1,3*57,4</t>
  </si>
  <si>
    <t>911331111</t>
  </si>
  <si>
    <t>Silniční svodidlo s osazením sloupků zaberaněním ocelové úroveň zádržnosti N2 vzdálenosti sloupků do 2 m jednostranné</t>
  </si>
  <si>
    <t>CS ÚRS 2019 01</t>
  </si>
  <si>
    <t>1327747384</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</si>
  <si>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(nátěry apod.), které se oceňují samostatně,
b) krácení a úpravu pásnic a sloupků, toto se oceňuje individuálně.
3. V případě, že se provádí krácení svodnic nebo sloupků, se krácená část neodečítá.
</t>
  </si>
  <si>
    <t>2*12</t>
  </si>
  <si>
    <t>91133421R</t>
  </si>
  <si>
    <t xml:space="preserve">Zábradelní svodidla ocelová s osazením sloupků kotvením do římsy, se svodnicí úrovně zádržnosti H2 s výplní ze svislých tyčí </t>
  </si>
  <si>
    <t>-807031109</t>
  </si>
  <si>
    <t xml:space="preserve">Poznámka k souboru cen:
1. Ceny zábradelních svodidel obsahují i náklady na přišroubování patního sloupku s roztečí 2 m do betonové nebo ocelové římsy mostu, dotažení patní desky ke konstrukci a dodávku kompletní svodidlové sady (sloupku, svodnice, zábradelní výplně, distančních dílů, madla, spojovacího materiálu, chemických kotev atd.).
2. Ceny dilatace zábradelní výplně obsahují i dodávku dilatační svodnice a spojovacího materiálu.
3. Ceny dilatace madel obsahují i dodávku dilatační manžety madla a spojovacího materiálu.
4. Ceny neobsahují pružný nátěr spáry mezi betonem a sloupkem, tyto se oceňují souborem cen 628 61-11.. Nátěr mostních betonových konstrukcí akrylátový na siloxanové a plasticko-elastické bázi.
</t>
  </si>
  <si>
    <t>931992122</t>
  </si>
  <si>
    <t>Výplň dilatačních spár z polystyrenu extrudovaného, tloušťky 30 mm</t>
  </si>
  <si>
    <t>-1566086227</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</si>
  <si>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</si>
  <si>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(2*1+2*0,5+0,3*0,8)*8</t>
  </si>
  <si>
    <t>931994142</t>
  </si>
  <si>
    <t>Těsnění spáry betonové konstrukce pásy, profily, tmely tmelem polyuretanovým spáry dilatační do 4,0 cm2</t>
  </si>
  <si>
    <t>93151391</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</si>
  <si>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</si>
  <si>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(2+2+0,8)*8</t>
  </si>
  <si>
    <t>931994154</t>
  </si>
  <si>
    <t>Těsnění spáry betonové konstrukce pásy, profily, tmely spárovým profilem průřezu 40/40 mm</t>
  </si>
  <si>
    <t>-1814899419</t>
  </si>
  <si>
    <t>38,4</t>
  </si>
  <si>
    <t>949101112</t>
  </si>
  <si>
    <t>Lešení pomocné pracovní pro objekty pozemních staveb pro zatížení do 150 kg/m2, o výšce lešeňové podlahy přes 1,9 do 3,5 m</t>
  </si>
  <si>
    <t>-1202926053</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</si>
  <si>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</si>
  <si>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3,3*65</t>
  </si>
  <si>
    <t>998212111</t>
  </si>
  <si>
    <t>Přesun hmot pro mosty zděné, betonové monolitické, spřažené ocelobetonové nebo kovové vodorovná dopravní vzdálenost do 100 m výška mostu do 20 m</t>
  </si>
  <si>
    <t>479332334</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</si>
  <si>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</si>
  <si>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</si>
  <si>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</si>
  <si>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</si>
  <si>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</si>
  <si>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711311001</t>
  </si>
  <si>
    <t>Provedení izolace mostovek natěradly a tmely za studena nátěrem lakem asfaltovým penetračním</t>
  </si>
  <si>
    <t>-1725474754</t>
  </si>
  <si>
    <t>166,01</t>
  </si>
  <si>
    <t>dle pásů</t>
  </si>
  <si>
    <t>11163150</t>
  </si>
  <si>
    <t>lak asfaltový penetrační</t>
  </si>
  <si>
    <t>1921370359</t>
  </si>
  <si>
    <t>166,01*0,0003 'Přepočtené koeficientem množství</t>
  </si>
  <si>
    <t>711321131</t>
  </si>
  <si>
    <t>Provedení izolace mostovek natěradly a tmely za horka nátěrem asfaltovým</t>
  </si>
  <si>
    <t>-1504175344</t>
  </si>
  <si>
    <t>166,01*2</t>
  </si>
  <si>
    <t xml:space="preserve">dle pásů ,2 vrstvy , dle výpisu hl.výměr </t>
  </si>
  <si>
    <t>11161346</t>
  </si>
  <si>
    <t>asfalt oxidovaný stavebně izolační</t>
  </si>
  <si>
    <t>1148831010</t>
  </si>
  <si>
    <t>332,02*0,0015 'Přepočtené koeficientem množství</t>
  </si>
  <si>
    <t>711341564</t>
  </si>
  <si>
    <t>Provedení izolace mostovek pásy přitavením NAIP</t>
  </si>
  <si>
    <t>-1362160169</t>
  </si>
  <si>
    <t>0,55*65,1</t>
  </si>
  <si>
    <t>vodorovně</t>
  </si>
  <si>
    <t>svisle,dle výpisu hl.výměr</t>
  </si>
  <si>
    <t>62852254R</t>
  </si>
  <si>
    <t xml:space="preserve">pásy s modifikovaným asfaltem tl. 5,0 mm </t>
  </si>
  <si>
    <t>-2016850286</t>
  </si>
  <si>
    <t>166,01*1,2 'Přepočtené koeficientem množství</t>
  </si>
  <si>
    <t>711461201</t>
  </si>
  <si>
    <t>Provedení izolace proti povrchové a podpovrchové tlakové vodě fóliemi na ploše vodorovné V zesílením spojů páskem se zalitím okrajů spoje</t>
  </si>
  <si>
    <t>-2077633291</t>
  </si>
  <si>
    <t xml:space="preserve">Poznámka k souboru cen:
1. Izolace plochy jednotlivě do 10 m2 se oceňují skladebně cenou příslušné izolace a cenou 711 49-9097 Příplatek za plochu do 10 m2.
2. Cenami lze oceňovat i montáž izolací proti zemní vlhkosti.
</t>
  </si>
  <si>
    <t>53,4*0,55</t>
  </si>
  <si>
    <t>19451230</t>
  </si>
  <si>
    <t xml:space="preserve">folie Al hladká </t>
  </si>
  <si>
    <t>-1102037129</t>
  </si>
  <si>
    <t>29,37*1,25 'Přepočtené koeficientem množství</t>
  </si>
  <si>
    <t>711471051</t>
  </si>
  <si>
    <t>Provedení izolace proti povrchové a podpovrchové tlakové vodě termoplasty na ploše vodorovné V folií PVC lepenou</t>
  </si>
  <si>
    <t>1868632891</t>
  </si>
  <si>
    <t xml:space="preserve">Poznámka k souboru cen:
1. Izolace plochy jednotlivě do 10 m2 lze oceňovat cenami příslušných izolací a cenou 711 49-9097 Příplatek za plochy do 10 m2.
2. Cenami lze oceňovat i montáž proti zemní vlhkosti.
</t>
  </si>
  <si>
    <t>pod drenáž , dle výpisu hl.výměr</t>
  </si>
  <si>
    <t>28322004</t>
  </si>
  <si>
    <t>fólie zemní hydroizolační mPVC, tl. 1,5 mm</t>
  </si>
  <si>
    <t>898962883</t>
  </si>
  <si>
    <t>130,2*1,15 'Přepočtené koeficientem množství</t>
  </si>
  <si>
    <t>998711101</t>
  </si>
  <si>
    <t>Přesun hmot pro izolace proti vodě, vlhkosti a plynům stanovený z hmotnosti přesunovaného materiálu vodorovná dopravní vzdálenost do 50 m v objektech výšky do 6 m</t>
  </si>
  <si>
    <t>400967686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</si>
  <si>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</si>
  <si>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SK7604 - SO 202  Most na místní komunikaci</t>
  </si>
  <si>
    <t>VRN - Vedlejší rozpočtové náklady</t>
  </si>
  <si>
    <t xml:space="preserve">    VRN1 - Průzkumné, geodetické a projektové práce</t>
  </si>
  <si>
    <t>-1751989786</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</si>
  <si>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</si>
  <si>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</si>
  <si>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-1002075440</t>
  </si>
  <si>
    <t>113107182</t>
  </si>
  <si>
    <t>Odstranění podkladů nebo krytů strojně plochy jednotlivě přes 50 m2 do 200 m2 s přemístěním hmot na skládku na vzdálenost do 20 m nebo s naložením na dopravní prostředek živičných, o tl. vrstvy přes 50 do 100 mm</t>
  </si>
  <si>
    <t>587424761</t>
  </si>
  <si>
    <t>10*(10+4)/2</t>
  </si>
  <si>
    <t xml:space="preserve">Převedení vody potrubím průměru DN přes 600 do 900 , zřízení a odstranění </t>
  </si>
  <si>
    <t>160814991</t>
  </si>
  <si>
    <t>DN 800 , dle výpisu hl.výměr</t>
  </si>
  <si>
    <t>-1743813325</t>
  </si>
  <si>
    <t>480</t>
  </si>
  <si>
    <t>525194903</t>
  </si>
  <si>
    <t>-2067104324</t>
  </si>
  <si>
    <t>8*0,15</t>
  </si>
  <si>
    <t>-272619804</t>
  </si>
  <si>
    <t>6*0,45*12</t>
  </si>
  <si>
    <t>-1199594613</t>
  </si>
  <si>
    <t>32,4*0,5</t>
  </si>
  <si>
    <t xml:space="preserve">50 % </t>
  </si>
  <si>
    <t>1990276059</t>
  </si>
  <si>
    <t>-528608734</t>
  </si>
  <si>
    <t>(2,5+4)/2*1,25*10+(3+3,5)/2*1,7*10</t>
  </si>
  <si>
    <t>(2,5+4)/2*1,25*8+(3+3,5)/2*1,25*8</t>
  </si>
  <si>
    <t>995466390</t>
  </si>
  <si>
    <t>160,88*0,2</t>
  </si>
  <si>
    <t>162201102</t>
  </si>
  <si>
    <t>Vodorovné přemístění výkopku nebo sypaniny po suchu na obvyklém dopravním prostředku, bez naložení výkopku, avšak se složením bez rozhrnutí z horniny tř. 1 až 4 na vzdálenost přes 20 do 50 m</t>
  </si>
  <si>
    <t>-97671736</t>
  </si>
  <si>
    <t>24,75</t>
  </si>
  <si>
    <t>pro násyp</t>
  </si>
  <si>
    <t>-199441364</t>
  </si>
  <si>
    <t>30*3</t>
  </si>
  <si>
    <t>15 km</t>
  </si>
  <si>
    <t>-766964475</t>
  </si>
  <si>
    <t>32,4+160,88</t>
  </si>
  <si>
    <t>-24,75</t>
  </si>
  <si>
    <t>násyp</t>
  </si>
  <si>
    <t>441355364</t>
  </si>
  <si>
    <t>168,53*5</t>
  </si>
  <si>
    <t>167101101</t>
  </si>
  <si>
    <t>Nakládání, skládání a překládání neulehlého výkopku nebo sypaniny nakládání, množství do 100 m3, z hornin tř. 1 až 4</t>
  </si>
  <si>
    <t>-1667111335</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</si>
  <si>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</si>
  <si>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</si>
  <si>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1369857197</t>
  </si>
  <si>
    <t>2,75*0,75*12</t>
  </si>
  <si>
    <t>17110112R</t>
  </si>
  <si>
    <t>Uložení nakupovaných materiálů do násypů s rozprostřením ve vrstvách a s hrubým urovnáním zhutněných s uzavřením povrchu násypu z hornin soudržných s předepsanou mírou zhutnění v procentech výsledků zkoušek Proctor-Standard (dále jen PS) na 96 % PS</t>
  </si>
  <si>
    <t>-452975681</t>
  </si>
  <si>
    <t>93</t>
  </si>
  <si>
    <t>-1602812257</t>
  </si>
  <si>
    <t>93*2 'Přepočtené koeficientem množství</t>
  </si>
  <si>
    <t xml:space="preserve">Zemní hrázky zhutňované po vrstvách tloušťky 200 mm, s přemístěním do 20 m nebo s jejím přehozením do 3 m z nakupovaných materiálů vč.odstranění </t>
  </si>
  <si>
    <t>681406681</t>
  </si>
  <si>
    <t>2*(1+0,5)/2*4</t>
  </si>
  <si>
    <t>478210645</t>
  </si>
  <si>
    <t>6*2 'Přepočtené koeficientem množství</t>
  </si>
  <si>
    <t>-1604878543</t>
  </si>
  <si>
    <t>-1674473170</t>
  </si>
  <si>
    <t>168,53*1,8</t>
  </si>
  <si>
    <t>1661670838</t>
  </si>
  <si>
    <t>-801673103</t>
  </si>
  <si>
    <t>8*0,015 'Přepočtené koeficientem množství</t>
  </si>
  <si>
    <t>26650547</t>
  </si>
  <si>
    <t>1862073934</t>
  </si>
  <si>
    <t>4*10+4*3,5</t>
  </si>
  <si>
    <t>182301122</t>
  </si>
  <si>
    <t>Rozprostření a urovnání ornice ve svahu sklonu přes 1:5 při souvislé ploše do 500 m2, tl. vrstvy přes 100 do 150 mm</t>
  </si>
  <si>
    <t>-1904810252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</si>
  <si>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</si>
  <si>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212792212</t>
  </si>
  <si>
    <t>Odvodnění mostní opěry z plastových trub drenážní potrubí flexibilní DN 160</t>
  </si>
  <si>
    <t>1317097539</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</si>
  <si>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</si>
  <si>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9,3</t>
  </si>
  <si>
    <t>212792312</t>
  </si>
  <si>
    <t>Odvodnění mostní opěry z plastových trub drenážní potrubí bez perforace DN 160</t>
  </si>
  <si>
    <t>-1803790129</t>
  </si>
  <si>
    <t>1,5</t>
  </si>
  <si>
    <t>212972113</t>
  </si>
  <si>
    <t>Opláštění drenážních trub filtrační textilií DN 160</t>
  </si>
  <si>
    <t>-204251593</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</si>
  <si>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</si>
  <si>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273311125</t>
  </si>
  <si>
    <t>Základové konstrukce z betonu prostého desky ve výkopu nebo na hlavách pilot C 16/20</t>
  </si>
  <si>
    <t>-599773444</t>
  </si>
  <si>
    <t>0,4*0,8*8+0,4*0,8*5</t>
  </si>
  <si>
    <t>podkl.bet. ,dle výpisu hl.výměr</t>
  </si>
  <si>
    <t>-1653841334</t>
  </si>
  <si>
    <t>9,22*1,3*0,25+7,1*1,3*0,25</t>
  </si>
  <si>
    <t xml:space="preserve">podkl.bet, pod zákl.,dle výpisu hl.výměr </t>
  </si>
  <si>
    <t>273354111</t>
  </si>
  <si>
    <t>Bednění základových konstrukcí desek zřízení</t>
  </si>
  <si>
    <t>-445302381</t>
  </si>
  <si>
    <t>(9,22+1,3)*0,25*2</t>
  </si>
  <si>
    <t>(7,1+1,3)*0,25*2</t>
  </si>
  <si>
    <t>273354211</t>
  </si>
  <si>
    <t>Bednění základových konstrukcí desek odstranění bednění</t>
  </si>
  <si>
    <t>627588035</t>
  </si>
  <si>
    <t>Základové konstrukce z betonu železového pásy, prahy, věnce a ostruhy ve výkopu nebo na hlavách pilot C 25/30</t>
  </si>
  <si>
    <t>1836148152</t>
  </si>
  <si>
    <t>9,22*1,05*0,65+7,1*1,05*0,65</t>
  </si>
  <si>
    <t>zákl.pod opěry ,dle výpisu hl.výměr</t>
  </si>
  <si>
    <t>-1614128730</t>
  </si>
  <si>
    <t>(9,22+1,05)*0,65*2</t>
  </si>
  <si>
    <t>(7,1+1,05)*0,65*2</t>
  </si>
  <si>
    <t>640752727</t>
  </si>
  <si>
    <t>583421883</t>
  </si>
  <si>
    <t>1,9</t>
  </si>
  <si>
    <t>317171126</t>
  </si>
  <si>
    <t>1386017158</t>
  </si>
  <si>
    <t>54879202</t>
  </si>
  <si>
    <t>-2102350740</t>
  </si>
  <si>
    <t>Římsy ze železového betonu C 30/37 XF 4</t>
  </si>
  <si>
    <t>1194442294</t>
  </si>
  <si>
    <t>(0,7*0,25+0,1*0,25)*(5,2+4,1)</t>
  </si>
  <si>
    <t>-1611150823</t>
  </si>
  <si>
    <t>(5,2+4,1)*(0,1+0,1)*2</t>
  </si>
  <si>
    <t>-745058666</t>
  </si>
  <si>
    <t>-1377253383</t>
  </si>
  <si>
    <t>0,4</t>
  </si>
  <si>
    <t>334323218</t>
  </si>
  <si>
    <t>Mostní křídla a opěry z betonu železového C 30/37 XF 3</t>
  </si>
  <si>
    <t>-260587085</t>
  </si>
  <si>
    <t xml:space="preserve">Poznámka k souboru cen:
1. V cenách jsou započteny náklady na betonáž stěn mostních křídel založených nebo zavěšených a stěn závěrné zídky dodatečně betonované na úložném prahu, kontrolu bednění a kontrolu uložení krycí vrstvy výztuže, vlastní betonáž zejména čerpadlem betonu, rozhrnutí a hutnění betonu požadované konzistence bez ohledu na hustotu výztuže, uhlazení horního povrchu křídel nebo závěrné zídky a ošetření a ochranu čerstvě uloženého betonu.
2. V cenách nejsou započteny náklady na:
a) výplň tmelem a ochranu pracovní spáry nebo dilatační spáry mezi křídly a opěrou, pracovní spáry mezi opěrou a závěrnou zídkou rubové strany výplně za opěrou a křídlem, tyto se oceňují souborem cen 931 99-41 Těsnění spáry betonové Konstrukce pásy, profily, tmely,
b) výplně dilatační spáry extrudovaným polystyrenem mezi opěrou a křídlem, tyto se oceňují souborem cen 931 99-21 Výplň dilatačních spár z polystyrenu,
c) izolaci proti zemní vlhkosti, tyto se oceňují cenami katalogu 800-711 Izolace proti vodě, vlhkosti a plynům,
d) kotvení přechodové desky do závěrné zídky vrubovým kloubem - trnem a polystyrenovou deskou, tyto se oceňují souborem cen 428 38- . . Vrubový a pérový kloub železobetonový.
</t>
  </si>
  <si>
    <t>0,55*1,25*7,1</t>
  </si>
  <si>
    <t>334352112</t>
  </si>
  <si>
    <t>Bednění mostních křídel a závěrných zídek ze systémového bednění zřízení z palubek</t>
  </si>
  <si>
    <t>863778855</t>
  </si>
  <si>
    <t xml:space="preserve">Poznámka k souboru cen:
1. Výplň bednění se uvažuje z pohledové strany opěry z palubek a z rubové strany z překližky.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prostupy pro drenážní výusti, drážky a výstupky, tyto práce se oceňují cenami 334 35-119 Příplatek k ceně,
b) vložení těsnících pásů do pracovních spár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</si>
  <si>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(0,55+1,25)*7,1*2</t>
  </si>
  <si>
    <t>334352212</t>
  </si>
  <si>
    <t>Bednění mostních křídel a závěrných zídek ze systémového bednění odstranění z palubek</t>
  </si>
  <si>
    <t>-1315709822</t>
  </si>
  <si>
    <t>334361226</t>
  </si>
  <si>
    <t>Výztuž betonářská mostních konstrukcí opěr, úložných prahů, křídel, závěrných zídek, bloků ložisek, pilířů a sloupů z oceli 10 505 (R) nebo BSt 500 křídel, závěrných zdí</t>
  </si>
  <si>
    <t>741220178</t>
  </si>
  <si>
    <t>0,95</t>
  </si>
  <si>
    <t>348171112</t>
  </si>
  <si>
    <t xml:space="preserve">Osazení mostního ocelového zábradlí vč. kotev.desek </t>
  </si>
  <si>
    <t>-1428061935</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</si>
  <si>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</si>
  <si>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55391530R</t>
  </si>
  <si>
    <t>zábradlí mostní  metalizované vč.nátěru a kotvení</t>
  </si>
  <si>
    <t>-582291586</t>
  </si>
  <si>
    <t>421321108</t>
  </si>
  <si>
    <t>Mostní železobetonové nosné konstrukce deskové nebo klenbové, trámové, ostatní deskové přechodové, z betonu C 30/37 XF 2</t>
  </si>
  <si>
    <t>-501478709</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</si>
  <si>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konsistence bez ohledu na hustotu výztuže, uhlazení betonu horního povrchu konstrukce, ošetření a ochranu čerstvě uloženého betonu.
2. Deskové konstrukce lze použít jako spřahující desku mostních nosníků.
3. Betonáž dilatačního závěru je prováděna po osazení ocelového dilatačního závěru do konstrukce.
4. V cenách nejsou započteny náklady na:
a) frekvenci nájezdů mezi jednotlivými ukládkami do betonážních lamel ani rezervu prostředků na ukládku betonu a dopravy betonu, pokud jedna betonážní lamela má větší objem než 100 m3 ukládaného betonu,
b) podkladní vrstvu z betonu pod přechodovou desku, tyto se oceňují souborem cen 451 31-51 Podkladní a výplňové vrstvy z betonu prostého,
c) vrubový kloub (trn) přechodové desky do závěrné zídky případně vrubový kloub desky rámové konstrukce do spodní stavby nebo kloub pérový mostní desky vícepolového mostu , tyto se oceňují souborem cen 428 38 Vrubový a pérový kloub železobetonový.
d) rovinnost povrchu mostní konstrukce, tyto se oceňují cenou 457 31-1191 Příplatek k ceně za rovinnost.
</t>
  </si>
  <si>
    <t>(9,22+7,1)/2*4,1*0,3+2*(0,5*0,25)/2*(9,2+7,1)</t>
  </si>
  <si>
    <t>421351112</t>
  </si>
  <si>
    <t xml:space="preserve">Bednění deskových konstrukcí mostů z betonu železového nebo předpjatého zřízení </t>
  </si>
  <si>
    <t>1119792885</t>
  </si>
  <si>
    <t xml:space="preserve">Poznámka k souboru cen:
1. Jedná se bednění:
a) z palubek u podhledu vyložení spřahující desky nosné konstrukce,
b) z prken u boku přechodové desky,
c) z prken jako nepohledové bednění překryté následně mostní římsou u boční stěny spřahující desky nebo u boční stěny plné deskové konstrukce obdélníkového příčného řezu,
d) z prken s otvory pro průchod betonářské výztuže do další lamely betonážní etapy nosné konstrukce u bednění čel pracovních spár.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
3. U čel pracovní spáry železobetonové konstrukce je uvažováno pouze jedno užití.
4. V cenách jsou započteny náklady na distanční tělíska výztuže, ale vlastní ukládka tělísek je započtena v ceně výztuže deskové konstrukce.
5. Bednění vlastní deskové konstrukce se oceňuje cenami 421 95-5112 a -5113 Bednění na mostní skruži.
6. Ceny nelze použít pro bednění desky vylehčeného příčného řezu, které se oceňují souborem cen 423 35- . . Bednění trámové a komorové konstrukce.
7. V cenách nejsou započteny náklady na:
a) ramenáty vyložení pro bednění podhledu nebo římsy,
b) únosné pracovní podlahy a bednění spodního podhledu desky nosné konstrukce na skruži, tyto se oceňují souborem cen 421 95-3. Dřevěné podlahy mostní dočasné,
c) podkladní vrstvu pod přechodovou deskou, tato vrstva se oceňuje souborem cen 451 31-51 Podkladní a výplňové vrstvy z betonu prostého.
</t>
  </si>
  <si>
    <t>(9,22+7,1)/2*4,1+9,4*0,4+7,2*0,4+5,2*0,4+4,1*0,4</t>
  </si>
  <si>
    <t>421351212</t>
  </si>
  <si>
    <t>Bednění deskových konstrukcí mostů z betonu železového nebo předpjatého odstranění</t>
  </si>
  <si>
    <t>-1962276978</t>
  </si>
  <si>
    <t>421361236</t>
  </si>
  <si>
    <t>Výztuž deskových konstrukcí z betonářské oceli 10 505 (R) nebo BSt 500 spřahující desky</t>
  </si>
  <si>
    <t>958637266</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</si>
  <si>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</si>
  <si>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2,4</t>
  </si>
  <si>
    <t>-49633360</t>
  </si>
  <si>
    <t>451475121</t>
  </si>
  <si>
    <t>Podkladní vrstva plastbetonová samonivelační, tloušťky do 10 mm první vrstva</t>
  </si>
  <si>
    <t>392275422</t>
  </si>
  <si>
    <t>5,05*0,25</t>
  </si>
  <si>
    <t>914937279</t>
  </si>
  <si>
    <t>0,25*0,25*8</t>
  </si>
  <si>
    <t>pod sloupy zábradlí,dle výpisu hl.výměr</t>
  </si>
  <si>
    <t>451475122</t>
  </si>
  <si>
    <t>Podkladní vrstva plastbetonová samonivelační, tloušťky do 10 mm každá další vrstva</t>
  </si>
  <si>
    <t>-1992751840</t>
  </si>
  <si>
    <t>5,05*0,25*2</t>
  </si>
  <si>
    <t>-1760722372</t>
  </si>
  <si>
    <t>564871116</t>
  </si>
  <si>
    <t>Podklad ze štěrkodrti ŠD s rozprostřením a zhutněním, po zhutnění tl. 300 mm</t>
  </si>
  <si>
    <t>896059606</t>
  </si>
  <si>
    <t>1209790638</t>
  </si>
  <si>
    <t>6*(5+4)/2</t>
  </si>
  <si>
    <t>Asfaltový beton vrstva podkladní ACP 16 (obalované kamenivo střednězrnné - OKS) s rozprostřením a zhutněním v pruhu šířky přes 3 m, po zhutnění tl. 80 mm</t>
  </si>
  <si>
    <t>-488700389</t>
  </si>
  <si>
    <t>573191111</t>
  </si>
  <si>
    <t>Postřik infiltrační kationaktivní emulzí v množství 0,50 kg/m2</t>
  </si>
  <si>
    <t>-2105599476</t>
  </si>
  <si>
    <t xml:space="preserve">Poznámka k souboru cen:
1. V ceně nejsou započteny náklady na popř. projektem předepsané očištění vozovky, které se oceňuje cenou 938 90-8411 Očištění povrchu saponátovým roztokem části C 01 tohoto katalogu.
</t>
  </si>
  <si>
    <t>573231107</t>
  </si>
  <si>
    <t>Postřik spojovací PS bez posypu kamenivem ze silniční emulze, v množství 0,35 kg/m2</t>
  </si>
  <si>
    <t>1081852193</t>
  </si>
  <si>
    <t>577133121</t>
  </si>
  <si>
    <t>Asfaltový beton vrstva obrusná ACO 8 (ABJ) s rozprostřením a se zhutněním z nemodifikovaného asfaltu v pruhu šířky přes 3 m, po zhutnění tl. 40 mm</t>
  </si>
  <si>
    <t>973452792</t>
  </si>
  <si>
    <t>ochrana izol, dle výpisu hl.výměr</t>
  </si>
  <si>
    <t>577144121</t>
  </si>
  <si>
    <t>Asfaltový beton vrstva obrusná ACO 11 + (ABS) s rozprostřením a se zhutněním z nemodifikovaného asfaltu v pruhu šířky přes 3 m tř. I, po zhutnění tl. 50 mm</t>
  </si>
  <si>
    <t>1507429845</t>
  </si>
  <si>
    <t>27+27</t>
  </si>
  <si>
    <t>594511111</t>
  </si>
  <si>
    <t>Dlažba nebo přídlažba z lomového kamene lomařsky upraveného rigolového v ploše vodorovné nebo ve sklonu tl. do 250 mm, bez vyplnění spár, s provedením lože tl. 50 mm z betonu</t>
  </si>
  <si>
    <t>2020548119</t>
  </si>
  <si>
    <t>3*12+2*1,5*0,8</t>
  </si>
  <si>
    <t>121819240</t>
  </si>
  <si>
    <t>628612101</t>
  </si>
  <si>
    <t xml:space="preserve">Nátěr mostních říms základní a ochranný proti chloridům </t>
  </si>
  <si>
    <t>-1191462736</t>
  </si>
  <si>
    <t>(5,2+4,1)*1,1</t>
  </si>
  <si>
    <t>-2110852171</t>
  </si>
  <si>
    <t>40444295</t>
  </si>
  <si>
    <t xml:space="preserve">značka dopravní svislá FeZn </t>
  </si>
  <si>
    <t>1552099233</t>
  </si>
  <si>
    <t>914112111</t>
  </si>
  <si>
    <t xml:space="preserve">Tabulka s označením evidenčního čísla mostu </t>
  </si>
  <si>
    <t>775538848</t>
  </si>
  <si>
    <t xml:space="preserve">Poznámka k souboru cen:
1. V cenách jsou započteny náklady na montáž a dodávku tabulky a sloupku včetně upevňovacího materiálu
2. V ceně nejsou započteny náklady na naložení a odklizení výkopku, tyto se oceňují cenami části A 01 katalogu 800-1 Zemní práce.
</t>
  </si>
  <si>
    <t>246398623</t>
  </si>
  <si>
    <t>-849268957</t>
  </si>
  <si>
    <t>773653995</t>
  </si>
  <si>
    <t>2005363129</t>
  </si>
  <si>
    <t>-144499938</t>
  </si>
  <si>
    <t>80</t>
  </si>
  <si>
    <t>-1237672695</t>
  </si>
  <si>
    <t>81</t>
  </si>
  <si>
    <t>59217031</t>
  </si>
  <si>
    <t>obrubník betonový silniční 100 x 15 x 25 cm</t>
  </si>
  <si>
    <t>-78610694</t>
  </si>
  <si>
    <t>12*1,01 'Přepočtené koeficientem množství</t>
  </si>
  <si>
    <t>82</t>
  </si>
  <si>
    <t>919121112</t>
  </si>
  <si>
    <t>Utěsnění dilatačních spár zálivkou za studena v cementobetonovém nebo živičném krytu včetně adhezního nátěru s těsnicím profilem pod zálivkou, pro komůrky šířky 10 mm, hloubky 25 mm</t>
  </si>
  <si>
    <t>-71841421</t>
  </si>
  <si>
    <t xml:space="preserve">Poznámka k souboru cen:
1. V cenách jsou započteny i náklady na vyčištění spár před těsněním a zalitím a náklady na impregnaci, těsnění a zalití spár včetně dodání hmot.
</t>
  </si>
  <si>
    <t>83</t>
  </si>
  <si>
    <t>-366294233</t>
  </si>
  <si>
    <t>84</t>
  </si>
  <si>
    <t>938532111</t>
  </si>
  <si>
    <t>Broušení betonových ploch nerovností mostovky do 2 mm</t>
  </si>
  <si>
    <t>468020333</t>
  </si>
  <si>
    <t xml:space="preserve">Poznámka k souboru cen:
1. V ceně jsou započteny náklady na ploché broušení mostovky na vyrovnání nerovností mostovky podle TP na předepsanou třídu rovinnosti včetně zkoušky odvodnění povrchu.
2. V cenách nejsou započteny náklady na nájezdy strojního vybavení k výkonům na stavbu, úklid a zametení odpadu s odvozem na skládku.
</t>
  </si>
  <si>
    <t>4,05*8</t>
  </si>
  <si>
    <t>85</t>
  </si>
  <si>
    <t>948411111</t>
  </si>
  <si>
    <t>Podpěrné skruže a podpěry dočasné kovové zřízení skruží z věží výšky do 10 m</t>
  </si>
  <si>
    <t>132258968</t>
  </si>
  <si>
    <t xml:space="preserve">Poznámka k souboru cen:
1. V cenách podpěných skruží jsou započteny náklady na sestavení a zavětrování věží, osazení a vyrovnání stavěcích hlav a dolních základových rámů.
2. V cenách podpěr jsou započteny náklady na rozměření, sestavení modulů s uložením na základech, kontrolu stability, zavětrování konstrukce, osazení dočasných pomocných pracovních lávek a doprava podpěr do vzdálenosti 100 m v rámci staveniště.
3. Ceny nájemného skruží z věží a podpěr Pižmo jsou pouze informativní, je nutné je posoudit s ohledem na konkrétní podmínky stavby.
4. Měsíční nájemné podpěr ŽP 16 a P35, které je uvedené s nulovou hodnotou, se stanoví induviduálně podle konkrétních podmínek stavby, obvykle v hodnotě 6 % z ceny pořízení.
5. Drobný spotřební materiál (např. hřebíky, svorníky, matice) je započten v režijních nákladech.
6. V cenách nejsou započteny náklady na:
a) odskružovací zařízení, tyto se oceňují souborem cen 429 94-1 . Odskružení bednění na podpěrné konstrukci,
b) zřízení pracovních podlah a bednění spodní desky nebo trámu nosné konstrukce, tyto se oceňují souborem cen 421 95- . . Dřevěné deskové mostní nosné konstrukce,
c) betonový základ nebo základ ze silničních panelů pod skruží nebo roznášecími nosníky dílců.
d) mimostaveništní dopravu skruží a podpěr a jejich nakládku a vykládku; tyto náklady se oceňují individuálně.
</t>
  </si>
  <si>
    <t>3*1*8</t>
  </si>
  <si>
    <t>86</t>
  </si>
  <si>
    <t>948411211</t>
  </si>
  <si>
    <t>Podpěrné skruže a podpěry dočasné kovové odstranění skruží z věží výšky do 10 m</t>
  </si>
  <si>
    <t>1784285540</t>
  </si>
  <si>
    <t>87</t>
  </si>
  <si>
    <t>961021112</t>
  </si>
  <si>
    <t>Bourání mostních konstrukcí základů z kamene nebo cihel</t>
  </si>
  <si>
    <t>-1749630107</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</si>
  <si>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</si>
  <si>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1*0,8*(9+7)</t>
  </si>
  <si>
    <t>88</t>
  </si>
  <si>
    <t>963021112</t>
  </si>
  <si>
    <t>Bourání mostních konstrukcí nosných konstrukcí z kamene nebo cihel</t>
  </si>
  <si>
    <t>303486449</t>
  </si>
  <si>
    <t>0,7*1*(9+7)</t>
  </si>
  <si>
    <t>opěry,dle výpisu hl.výměr</t>
  </si>
  <si>
    <t>89</t>
  </si>
  <si>
    <t>963051111</t>
  </si>
  <si>
    <t>Bourání mostních konstrukcí nosných konstrukcí ze železového betonu</t>
  </si>
  <si>
    <t>106188396</t>
  </si>
  <si>
    <t>0,3*25</t>
  </si>
  <si>
    <t>vč. ocel.nosníků , dle výpisu hl.výměr</t>
  </si>
  <si>
    <t>90</t>
  </si>
  <si>
    <t>96607521R</t>
  </si>
  <si>
    <t>Demontáž ocelového zábradlí mostů svařovaného nebo šroubovaného, hmotnosti přes 50 kg</t>
  </si>
  <si>
    <t>-2136687362</t>
  </si>
  <si>
    <t>91</t>
  </si>
  <si>
    <t>997013831</t>
  </si>
  <si>
    <t>Poplatek za uložení stavebního odpadu na skládce (skládkovné) směsného stavebního a demoličního zatříděného do Katalogu odpadů pod kódem 170 904</t>
  </si>
  <si>
    <t>-1776117508</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</si>
  <si>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</si>
  <si>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9*0,05</t>
  </si>
  <si>
    <t>92</t>
  </si>
  <si>
    <t>997211521</t>
  </si>
  <si>
    <t>Vodorovná doprava suti nebo vybouraných hmot vybouraných hmot se složením a hrubým urovnáním nebo s přeložením na jiný dopravní prostředek kromě lodi, na vzdálenost do 1 km</t>
  </si>
  <si>
    <t>-475598100</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</si>
  <si>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</si>
  <si>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12,8*2,49</t>
  </si>
  <si>
    <t>11,2*2,49</t>
  </si>
  <si>
    <t>kámen</t>
  </si>
  <si>
    <t>7,5*2,4</t>
  </si>
  <si>
    <t>žb</t>
  </si>
  <si>
    <t>zábradlí</t>
  </si>
  <si>
    <t>997211529</t>
  </si>
  <si>
    <t>Vodorovná doprava suti nebo vybouraných hmot vybouraných hmot se složením a hrubým urovnáním nebo s přeložením na jiný dopravní prostředek kromě lodi, na vzdálenost Příplatek k ceně za každý další i započatý 1 km přes 1 km</t>
  </si>
  <si>
    <t>-1171303717</t>
  </si>
  <si>
    <t>78,21*14</t>
  </si>
  <si>
    <t>94</t>
  </si>
  <si>
    <t>997211612</t>
  </si>
  <si>
    <t>Nakládání suti nebo vybouraných hmot na dopravní prostředky pro vodorovnou dopravu vybouraných hmot</t>
  </si>
  <si>
    <t>2092374889</t>
  </si>
  <si>
    <t>78,21</t>
  </si>
  <si>
    <t>95</t>
  </si>
  <si>
    <t>-519517458</t>
  </si>
  <si>
    <t>70*0,29</t>
  </si>
  <si>
    <t>kamenivo</t>
  </si>
  <si>
    <t>70*0,22</t>
  </si>
  <si>
    <t>živice</t>
  </si>
  <si>
    <t>96</t>
  </si>
  <si>
    <t>1209343708</t>
  </si>
  <si>
    <t>(15,4+20,3)*14</t>
  </si>
  <si>
    <t>800286118</t>
  </si>
  <si>
    <t>20,3+15,4</t>
  </si>
  <si>
    <t>997221815</t>
  </si>
  <si>
    <t xml:space="preserve">Poplatek za uložení stavebního odpadu na skládce (skládkovné) z kamene </t>
  </si>
  <si>
    <t>-1639658940</t>
  </si>
  <si>
    <t>99</t>
  </si>
  <si>
    <t>997221825</t>
  </si>
  <si>
    <t>Poplatek za uložení stavebního odpadu na skládce (skládkovné) z armovaného betonu zatříděného do Katalogu odpadů pod kódem 170 101</t>
  </si>
  <si>
    <t>1998240858</t>
  </si>
  <si>
    <t>100</t>
  </si>
  <si>
    <t>677183331</t>
  </si>
  <si>
    <t>101</t>
  </si>
  <si>
    <t>-1712957749</t>
  </si>
  <si>
    <t>102</t>
  </si>
  <si>
    <t>-554134298</t>
  </si>
  <si>
    <t>103</t>
  </si>
  <si>
    <t>711112001</t>
  </si>
  <si>
    <t>Provedení izolace proti zemní vlhkosti natěradly a tmely za studena na ploše svislé S nátěrem penetračním</t>
  </si>
  <si>
    <t>1874232159</t>
  </si>
  <si>
    <t xml:space="preserve">Poznámka k souboru cen:
1. Izolace plochy jednotlivě do 10 m2 se oceňují skladebně cenou příslušné izolace a cenou 711 19-9095 Příplatek za plochu do 10 m2.
</t>
  </si>
  <si>
    <t>izolace opěr</t>
  </si>
  <si>
    <t>62,58</t>
  </si>
  <si>
    <t>104</t>
  </si>
  <si>
    <t>184065424</t>
  </si>
  <si>
    <t>62,58*0,00035 'Přepočtené koeficientem množství</t>
  </si>
  <si>
    <t>105</t>
  </si>
  <si>
    <t>711112011</t>
  </si>
  <si>
    <t>Provedení izolace proti zemní vlhkosti natěradly a tmely za studena na ploše svislé S nátěrem suspensí asfaltovou</t>
  </si>
  <si>
    <t>-228577702</t>
  </si>
  <si>
    <t>62,58*2</t>
  </si>
  <si>
    <t>izol.opěr ,dle výpisu hl.výměr</t>
  </si>
  <si>
    <t>106</t>
  </si>
  <si>
    <t>-137591848</t>
  </si>
  <si>
    <t>125,16*0,0011 'Přepočtené koeficientem množství</t>
  </si>
  <si>
    <t>107</t>
  </si>
  <si>
    <t>711161115</t>
  </si>
  <si>
    <t>Izolace proti zemní vlhkosti a beztlakové vodě nopovými fóliemi na ploše vodorovné V vrstva ochranná, odvětrávací a drenážní výška nopku 20,0 mm, tl. fólie do 1,0 mm</t>
  </si>
  <si>
    <t>-1866336963</t>
  </si>
  <si>
    <t>(9,22+7,1)*2,5</t>
  </si>
  <si>
    <t>za opěrami ,dle výpisu hl.výměr</t>
  </si>
  <si>
    <t>108</t>
  </si>
  <si>
    <t>1820336561</t>
  </si>
  <si>
    <t>36,45</t>
  </si>
  <si>
    <t>109</t>
  </si>
  <si>
    <t>1517916162</t>
  </si>
  <si>
    <t>36,45*0,0003 'Přepočtené koeficientem množství</t>
  </si>
  <si>
    <t>110</t>
  </si>
  <si>
    <t>711321132</t>
  </si>
  <si>
    <t>Provedení izolace mostovek natěradly a tmely za horka nátěrem asfaltem modifikovaným</t>
  </si>
  <si>
    <t>112932821</t>
  </si>
  <si>
    <t>adhezní nátěr,dle výpisu hl.výměr</t>
  </si>
  <si>
    <t>111</t>
  </si>
  <si>
    <t>-329454642</t>
  </si>
  <si>
    <t>36,45*0,0025 'Přepočtené koeficientem množství</t>
  </si>
  <si>
    <t>112</t>
  </si>
  <si>
    <t>-2102604165</t>
  </si>
  <si>
    <t>4,05*9</t>
  </si>
  <si>
    <t>113</t>
  </si>
  <si>
    <t>628411701</t>
  </si>
  <si>
    <t>pásy s modifikovaným asfaltem  tl 5mm</t>
  </si>
  <si>
    <t>-227325221</t>
  </si>
  <si>
    <t>36,45*1,15 'Přepočtené koeficientem množství</t>
  </si>
  <si>
    <t>114</t>
  </si>
  <si>
    <t>711442559</t>
  </si>
  <si>
    <t>Provedení izolace proti povrchové a podpovrchové tlakové vodě pásy přitavením NAIP na ploše svislé S</t>
  </si>
  <si>
    <t>-1010325325</t>
  </si>
  <si>
    <t xml:space="preserve">Poznámka k souboru cen:
1. Izolace plochy jednotlivě do 10 m2 se oceňují skladebně cenou příslušné izolace a cenou 711 49-9097 Příplatek za plochu do 10 m2.
</t>
  </si>
  <si>
    <t>(5,2+4,1)*0,7</t>
  </si>
  <si>
    <t>115</t>
  </si>
  <si>
    <t>628411703</t>
  </si>
  <si>
    <t xml:space="preserve">pásy s modifikovaným asfaltem s Al vložkou </t>
  </si>
  <si>
    <t>1770480827</t>
  </si>
  <si>
    <t>6,51*1,2 'Přepočtené koeficientem množství</t>
  </si>
  <si>
    <t>116</t>
  </si>
  <si>
    <t>413108597</t>
  </si>
  <si>
    <t>VRN</t>
  </si>
  <si>
    <t>Vedlejší rozpočtové náklady</t>
  </si>
  <si>
    <t>VRN1</t>
  </si>
  <si>
    <t>Průzkumné, geodetické a projektové práce</t>
  </si>
  <si>
    <t>117</t>
  </si>
  <si>
    <t>011603001</t>
  </si>
  <si>
    <t xml:space="preserve">Hlavní mostní prohlídka </t>
  </si>
  <si>
    <t>1024</t>
  </si>
  <si>
    <t>-1235612390</t>
  </si>
  <si>
    <t>118</t>
  </si>
  <si>
    <t>011603002</t>
  </si>
  <si>
    <t xml:space="preserve">Mostní list </t>
  </si>
  <si>
    <t>-402545828</t>
  </si>
  <si>
    <t>SK7605 - Bourání stáv.opěrné zdi</t>
  </si>
  <si>
    <t xml:space="preserve">    767 - Konstrukce zámečnické</t>
  </si>
  <si>
    <t>961044111</t>
  </si>
  <si>
    <t>Bourání základů z betonu prostého</t>
  </si>
  <si>
    <t>1948952929</t>
  </si>
  <si>
    <t>(11,5+44,8+8)*0,8*0,6</t>
  </si>
  <si>
    <t>962022491</t>
  </si>
  <si>
    <t>Bourání zdiva nadzákladového kamenného nebo smíšeného kamenného na maltu cementovou, objemu přes 1 m3</t>
  </si>
  <si>
    <t>1291838825</t>
  </si>
  <si>
    <t xml:space="preserve">Poznámka k souboru cen:
1. Bourání pilířů o průřezu přes 0,36 m2 se oceňuje cenami -2390 a - 2391, popř. -2490 a - 2491 jako bourání zdiva kamenného nadzákladového.
</t>
  </si>
  <si>
    <t>(11,5+44,8+8)*2*0,8</t>
  </si>
  <si>
    <t>962052211</t>
  </si>
  <si>
    <t>Bourání zdiva železobetonového nadzákladového, objemu přes 1 m3</t>
  </si>
  <si>
    <t>-5618226</t>
  </si>
  <si>
    <t xml:space="preserve">Poznámka k souboru cen:
1. Bourání pilířů o průřezu přes 0,36 m2 se oceňuje cenami - 2210 a -2211 jako bourání zdiva nadzákladového železobetonového.
</t>
  </si>
  <si>
    <t>(11,5+44,8+8)*(0,5*0,25)</t>
  </si>
  <si>
    <t>římsa</t>
  </si>
  <si>
    <t>dle výpisu hl. výměr</t>
  </si>
  <si>
    <t>96605212R</t>
  </si>
  <si>
    <t>Bourání sloupů kamenných s betonovou patkou</t>
  </si>
  <si>
    <t>1895183618</t>
  </si>
  <si>
    <t>997013501</t>
  </si>
  <si>
    <t>Odvoz suti a vybouraných hmot na skládku nebo meziskládku se složením, na vzdálenost do 1 km</t>
  </si>
  <si>
    <t>952390414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</si>
  <si>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</si>
  <si>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51,44*2,0</t>
  </si>
  <si>
    <t>prostý beton</t>
  </si>
  <si>
    <t>102,88*2,5</t>
  </si>
  <si>
    <t>15,43*2,4</t>
  </si>
  <si>
    <t>997013509</t>
  </si>
  <si>
    <t>Odvoz suti a vybouraných hmot na skládku nebo meziskládku se složením, na vzdálenost Příplatek k ceně za každý další i započatý 1 km přes 1 km</t>
  </si>
  <si>
    <t>-156026660</t>
  </si>
  <si>
    <t>252,7*3</t>
  </si>
  <si>
    <t>kámen - odvoz do 4000 m na skládku obce bez poplatku</t>
  </si>
  <si>
    <t>1681698369</t>
  </si>
  <si>
    <t>19,3*14</t>
  </si>
  <si>
    <t>žb na skládku s  poplatkem  15 km</t>
  </si>
  <si>
    <t>-1084944971</t>
  </si>
  <si>
    <t>61,72*14</t>
  </si>
  <si>
    <t>prostý bet skládka s popl. 15 km</t>
  </si>
  <si>
    <t>997013801</t>
  </si>
  <si>
    <t>Poplatek za uložení stavebního odpadu na skládce (skládkovné) z prostého betonu zatříděného do Katalogu odpadů pod kódem 170 101</t>
  </si>
  <si>
    <t>535200877</t>
  </si>
  <si>
    <t>30,86*2,0</t>
  </si>
  <si>
    <t>997013802</t>
  </si>
  <si>
    <t>1717154502</t>
  </si>
  <si>
    <t>8,04*2,4</t>
  </si>
  <si>
    <t>767</t>
  </si>
  <si>
    <t>Konstrukce zámečnické</t>
  </si>
  <si>
    <t>767161813</t>
  </si>
  <si>
    <t>Demontáž zábradlí rovného nerozebíratelný spoj hmotnosti 1 m zábradlí do 20 kg</t>
  </si>
  <si>
    <t>-1781990189</t>
  </si>
  <si>
    <t>SK7606 - VON</t>
  </si>
  <si>
    <t xml:space="preserve">    VRN3 - Zařízení staveniště</t>
  </si>
  <si>
    <t xml:space="preserve">    VRN4 - Inženýrská činnost</t>
  </si>
  <si>
    <t xml:space="preserve">    VRN7 - Provozní vlivy</t>
  </si>
  <si>
    <t>011114000</t>
  </si>
  <si>
    <t>Inženýrsko-geologický průzkum</t>
  </si>
  <si>
    <t>1896026080</t>
  </si>
  <si>
    <t>012103000</t>
  </si>
  <si>
    <t>Geodetické práce před výstavbou</t>
  </si>
  <si>
    <t>-786058224</t>
  </si>
  <si>
    <t>012203000</t>
  </si>
  <si>
    <t>Geodetické práce při provádění stavby</t>
  </si>
  <si>
    <t>603290644</t>
  </si>
  <si>
    <t>012203002</t>
  </si>
  <si>
    <t xml:space="preserve">Vytyčení stáv.inž. sítí </t>
  </si>
  <si>
    <t>324663731</t>
  </si>
  <si>
    <t>012303000</t>
  </si>
  <si>
    <t>Geodetické práce po výstavbě</t>
  </si>
  <si>
    <t>-679202896</t>
  </si>
  <si>
    <t>012403000</t>
  </si>
  <si>
    <t xml:space="preserve">Kartografické práce - geometrický plán </t>
  </si>
  <si>
    <t>1301186582</t>
  </si>
  <si>
    <t>013254000</t>
  </si>
  <si>
    <t>Dokumentace RDS a skutečného provedení stavby</t>
  </si>
  <si>
    <t>382676256</t>
  </si>
  <si>
    <t>013294000</t>
  </si>
  <si>
    <t>Fotodokumentace</t>
  </si>
  <si>
    <t>331062937</t>
  </si>
  <si>
    <t>VRN3</t>
  </si>
  <si>
    <t>Zařízení staveniště</t>
  </si>
  <si>
    <t>030001000</t>
  </si>
  <si>
    <t>Zařízení staveniště - Zřízení,odstranění ,zabezpečení , oplocení, náklady na stav. buňky,mobil.WC , ohrazení výkopů , energie pro ZS</t>
  </si>
  <si>
    <t>-1179459759</t>
  </si>
  <si>
    <t>034503000</t>
  </si>
  <si>
    <t>Informační tabule na staveništi</t>
  </si>
  <si>
    <t>2103436802</t>
  </si>
  <si>
    <t>VRN4</t>
  </si>
  <si>
    <t>Inženýrská činnost</t>
  </si>
  <si>
    <t>041403000</t>
  </si>
  <si>
    <t>Koordinátor BOZP na staveništi + plán BOZP</t>
  </si>
  <si>
    <t>-1225281362</t>
  </si>
  <si>
    <t>043002001</t>
  </si>
  <si>
    <t>Zkoušení materiálů nezávislou zkušebnou nad ráměc KZP dle požadavků investora</t>
  </si>
  <si>
    <t>419276723</t>
  </si>
  <si>
    <t>VRN7</t>
  </si>
  <si>
    <t>Provozní vlivy</t>
  </si>
  <si>
    <t>071103001</t>
  </si>
  <si>
    <t xml:space="preserve">Dopravně inženýrská optaření DIO ( dle příl.č. 1 ) </t>
  </si>
  <si>
    <t>1077384378</t>
  </si>
  <si>
    <t>071203001</t>
  </si>
  <si>
    <t>Přesunutí zastávky vč.označníku</t>
  </si>
  <si>
    <t>2140514797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</si>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</sst>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2">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5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7"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19"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6" fillId="0" borderId="3" xfId="0" applyFont="1" applyBorder="1" applyAlignment="1" applyProtection="1">
      <alignment vertical="center"/>
      <protection/>
    </xf>
    <xf numFmtId="0" fontId="6" fillId="0" borderId="0" xfId="0" applyFont="1" applyAlignment="1" applyProtection="1">
      <alignment vertical="center"/>
      <protection/>
    </xf>
    <xf numFmtId="0" fontId="6" fillId="0" borderId="20" xfId="0" applyFont="1" applyBorder="1" applyAlignment="1" applyProtection="1">
      <alignment horizontal="left" vertical="center"/>
      <protection/>
    </xf>
    <xf numFmtId="0" fontId="6" fillId="0" borderId="20" xfId="0" applyFont="1" applyBorder="1" applyAlignment="1" applyProtection="1">
      <alignment vertical="center"/>
      <protection/>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protection/>
    </xf>
    <xf numFmtId="0" fontId="6" fillId="0" borderId="3" xfId="0" applyFont="1" applyBorder="1" applyAlignment="1">
      <alignment vertical="center"/>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3" fillId="0" borderId="0" xfId="0" applyNumberFormat="1" applyFont="1" applyAlignment="1" applyProtection="1">
      <alignment/>
      <protection/>
    </xf>
    <xf numFmtId="166" fontId="30" fillId="0" borderId="12" xfId="0" applyNumberFormat="1" applyFont="1" applyBorder="1" applyAlignment="1" applyProtection="1">
      <alignment/>
      <protection/>
    </xf>
    <xf numFmtId="166" fontId="30" fillId="0" borderId="13" xfId="0" applyNumberFormat="1" applyFont="1" applyBorder="1" applyAlignment="1" applyProtection="1">
      <alignment/>
      <protection/>
    </xf>
    <xf numFmtId="4" fontId="19"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3" xfId="0" applyFont="1" applyBorder="1" applyAlignment="1">
      <alignment/>
    </xf>
    <xf numFmtId="0" fontId="8" fillId="0" borderId="14"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4"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0" fillId="0" borderId="14"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4"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4"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0" fontId="33" fillId="0" borderId="3" xfId="0" applyFont="1" applyBorder="1" applyAlignment="1">
      <alignment vertical="center"/>
    </xf>
    <xf numFmtId="0" fontId="33" fillId="2" borderId="14"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4"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35" fillId="0" borderId="28" xfId="0" applyFont="1" applyBorder="1" applyAlignment="1">
      <alignment horizontal="left" wrapText="1"/>
    </xf>
    <xf numFmtId="0" fontId="12" fillId="0" borderId="27" xfId="0" applyFont="1" applyBorder="1" applyAlignment="1">
      <alignment vertical="center" wrapText="1"/>
    </xf>
    <xf numFmtId="0" fontId="35" fillId="0" borderId="0" xfId="0" applyFont="1" applyBorder="1" applyAlignment="1">
      <alignment horizontal="left" vertical="center" wrapText="1"/>
    </xf>
    <xf numFmtId="0" fontId="36" fillId="0" borderId="0" xfId="0" applyFont="1" applyBorder="1" applyAlignment="1">
      <alignment horizontal="left" vertical="center" wrapText="1"/>
    </xf>
    <xf numFmtId="0" fontId="36" fillId="0" borderId="26" xfId="0" applyFont="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xf>
    <xf numFmtId="0" fontId="36" fillId="0" borderId="0" xfId="0" applyFont="1" applyBorder="1" applyAlignment="1">
      <alignment vertical="center"/>
    </xf>
    <xf numFmtId="49" fontId="36" fillId="0" borderId="0" xfId="0" applyNumberFormat="1" applyFont="1" applyBorder="1" applyAlignment="1">
      <alignment horizontal="left" vertical="center" wrapText="1"/>
    </xf>
    <xf numFmtId="49" fontId="36" fillId="0" borderId="0" xfId="0" applyNumberFormat="1" applyFont="1" applyBorder="1" applyAlignment="1">
      <alignment vertical="center" wrapText="1"/>
    </xf>
    <xf numFmtId="0" fontId="12" fillId="0" borderId="29" xfId="0" applyFont="1" applyBorder="1" applyAlignment="1">
      <alignment vertical="center" wrapText="1"/>
    </xf>
    <xf numFmtId="0" fontId="37"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4" fillId="0" borderId="0" xfId="0" applyFont="1" applyBorder="1" applyAlignment="1">
      <alignment horizontal="center" vertical="center"/>
    </xf>
    <xf numFmtId="0" fontId="12" fillId="0" borderId="27" xfId="0" applyFont="1" applyBorder="1" applyAlignment="1">
      <alignment horizontal="left" vertical="center"/>
    </xf>
    <xf numFmtId="0" fontId="35" fillId="0" borderId="0" xfId="0" applyFont="1" applyBorder="1" applyAlignment="1">
      <alignment horizontal="left" vertical="center"/>
    </xf>
    <xf numFmtId="0" fontId="38" fillId="0" borderId="0" xfId="0" applyFont="1" applyAlignment="1">
      <alignment horizontal="left" vertical="center"/>
    </xf>
    <xf numFmtId="0" fontId="35" fillId="0" borderId="28" xfId="0" applyFont="1" applyBorder="1" applyAlignment="1">
      <alignment horizontal="left" vertical="center"/>
    </xf>
    <xf numFmtId="0" fontId="35" fillId="0" borderId="28" xfId="0" applyFont="1" applyBorder="1" applyAlignment="1">
      <alignment horizontal="center" vertical="center"/>
    </xf>
    <xf numFmtId="0" fontId="38" fillId="0" borderId="28" xfId="0" applyFont="1" applyBorder="1" applyAlignment="1">
      <alignment horizontal="left" vertical="center"/>
    </xf>
    <xf numFmtId="0" fontId="39" fillId="0" borderId="0" xfId="0" applyFont="1" applyBorder="1" applyAlignment="1">
      <alignment horizontal="left" vertical="center"/>
    </xf>
    <xf numFmtId="0" fontId="36" fillId="0" borderId="0" xfId="0" applyFont="1" applyAlignment="1">
      <alignment horizontal="left" vertical="center"/>
    </xf>
    <xf numFmtId="0" fontId="36" fillId="0" borderId="0" xfId="0" applyFont="1" applyBorder="1" applyAlignment="1">
      <alignment horizontal="center" vertical="center"/>
    </xf>
    <xf numFmtId="0" fontId="36" fillId="0" borderId="26" xfId="0" applyFont="1" applyBorder="1" applyAlignment="1">
      <alignment horizontal="left" vertical="center"/>
    </xf>
    <xf numFmtId="0" fontId="36"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12" fillId="0" borderId="29" xfId="0" applyFont="1" applyBorder="1" applyAlignment="1">
      <alignment horizontal="left" vertical="center"/>
    </xf>
    <xf numFmtId="0" fontId="37"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6" fillId="0" borderId="28" xfId="0" applyFont="1" applyBorder="1" applyAlignment="1">
      <alignment horizontal="left" vertical="center"/>
    </xf>
    <xf numFmtId="0" fontId="12" fillId="0" borderId="0" xfId="0" applyFont="1" applyBorder="1" applyAlignment="1">
      <alignment horizontal="left" vertical="center" wrapText="1"/>
    </xf>
    <xf numFmtId="0" fontId="36"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36" fillId="0" borderId="27" xfId="0" applyFont="1" applyBorder="1" applyAlignment="1">
      <alignment horizontal="left" vertical="center"/>
    </xf>
    <xf numFmtId="0" fontId="36" fillId="0" borderId="29" xfId="0" applyFont="1" applyBorder="1" applyAlignment="1">
      <alignment horizontal="left" vertical="center" wrapText="1"/>
    </xf>
    <xf numFmtId="0" fontId="36" fillId="0" borderId="28" xfId="0" applyFont="1" applyBorder="1" applyAlignment="1">
      <alignment horizontal="left" vertical="center" wrapText="1"/>
    </xf>
    <xf numFmtId="0" fontId="36" fillId="0" borderId="30" xfId="0" applyFont="1" applyBorder="1" applyAlignment="1">
      <alignment horizontal="left" vertical="center" wrapText="1"/>
    </xf>
    <xf numFmtId="0" fontId="36" fillId="0" borderId="0" xfId="0" applyFont="1" applyBorder="1" applyAlignment="1">
      <alignment horizontal="left" vertical="top"/>
    </xf>
    <xf numFmtId="0" fontId="36" fillId="0" borderId="0" xfId="0" applyFont="1" applyBorder="1" applyAlignment="1">
      <alignment horizontal="center" vertical="top"/>
    </xf>
    <xf numFmtId="0" fontId="36" fillId="0" borderId="29" xfId="0" applyFont="1" applyBorder="1" applyAlignment="1">
      <alignment horizontal="left" vertical="center"/>
    </xf>
    <xf numFmtId="0" fontId="36" fillId="0" borderId="30" xfId="0" applyFont="1" applyBorder="1" applyAlignment="1">
      <alignment horizontal="left" vertical="center"/>
    </xf>
    <xf numFmtId="0" fontId="38" fillId="0" borderId="0" xfId="0" applyFont="1" applyAlignment="1">
      <alignment vertical="center"/>
    </xf>
    <xf numFmtId="0" fontId="35" fillId="0" borderId="0" xfId="0" applyFont="1" applyBorder="1" applyAlignment="1">
      <alignment vertical="center"/>
    </xf>
    <xf numFmtId="0" fontId="38" fillId="0" borderId="28" xfId="0" applyFont="1" applyBorder="1" applyAlignment="1">
      <alignment vertical="center"/>
    </xf>
    <xf numFmtId="0" fontId="35" fillId="0" borderId="28" xfId="0" applyFont="1" applyBorder="1" applyAlignment="1">
      <alignment vertical="center"/>
    </xf>
    <xf numFmtId="0" fontId="0" fillId="0" borderId="0" xfId="0" applyBorder="1" applyAlignment="1">
      <alignment vertical="top"/>
    </xf>
    <xf numFmtId="49" fontId="36" fillId="0" borderId="0" xfId="0" applyNumberFormat="1" applyFont="1" applyBorder="1" applyAlignment="1">
      <alignment horizontal="left" vertical="center"/>
    </xf>
    <xf numFmtId="0" fontId="0" fillId="0" borderId="28" xfId="0" applyBorder="1" applyAlignment="1">
      <alignment vertical="top"/>
    </xf>
    <xf numFmtId="0" fontId="35" fillId="0" borderId="28" xfId="0" applyFont="1" applyBorder="1" applyAlignment="1">
      <alignment horizontal="left"/>
    </xf>
    <xf numFmtId="0" fontId="38"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6</v>
      </c>
    </row>
    <row r="5" spans="2:71" ht="12" customHeight="1">
      <c r="B5" s="20"/>
      <c r="C5" s="21"/>
      <c r="D5" s="25" t="s">
        <v>12</v>
      </c>
      <c r="E5" s="21"/>
      <c r="F5" s="21"/>
      <c r="G5" s="21"/>
      <c r="H5" s="21"/>
      <c r="I5" s="21"/>
      <c r="J5" s="21"/>
      <c r="K5" s="26" t="s">
        <v>13</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14</v>
      </c>
      <c r="BS5" s="16" t="s">
        <v>6</v>
      </c>
    </row>
    <row r="6" spans="2:71" ht="36.95" customHeight="1">
      <c r="B6" s="20"/>
      <c r="C6" s="21"/>
      <c r="D6" s="28" t="s">
        <v>15</v>
      </c>
      <c r="E6" s="21"/>
      <c r="F6" s="21"/>
      <c r="G6" s="21"/>
      <c r="H6" s="21"/>
      <c r="I6" s="21"/>
      <c r="J6" s="21"/>
      <c r="K6" s="29" t="s">
        <v>16</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pans="2:71" ht="12" customHeight="1">
      <c r="B7" s="20"/>
      <c r="C7" s="21"/>
      <c r="D7" s="31" t="s">
        <v>17</v>
      </c>
      <c r="E7" s="21"/>
      <c r="F7" s="21"/>
      <c r="G7" s="21"/>
      <c r="H7" s="21"/>
      <c r="I7" s="21"/>
      <c r="J7" s="21"/>
      <c r="K7" s="26" t="s">
        <v>18</v>
      </c>
      <c r="L7" s="21"/>
      <c r="M7" s="21"/>
      <c r="N7" s="21"/>
      <c r="O7" s="21"/>
      <c r="P7" s="21"/>
      <c r="Q7" s="21"/>
      <c r="R7" s="21"/>
      <c r="S7" s="21"/>
      <c r="T7" s="21"/>
      <c r="U7" s="21"/>
      <c r="V7" s="21"/>
      <c r="W7" s="21"/>
      <c r="X7" s="21"/>
      <c r="Y7" s="21"/>
      <c r="Z7" s="21"/>
      <c r="AA7" s="21"/>
      <c r="AB7" s="21"/>
      <c r="AC7" s="21"/>
      <c r="AD7" s="21"/>
      <c r="AE7" s="21"/>
      <c r="AF7" s="21"/>
      <c r="AG7" s="21"/>
      <c r="AH7" s="21"/>
      <c r="AI7" s="21"/>
      <c r="AJ7" s="21"/>
      <c r="AK7" s="31" t="s">
        <v>19</v>
      </c>
      <c r="AL7" s="21"/>
      <c r="AM7" s="21"/>
      <c r="AN7" s="26" t="s">
        <v>20</v>
      </c>
      <c r="AO7" s="21"/>
      <c r="AP7" s="21"/>
      <c r="AQ7" s="21"/>
      <c r="AR7" s="19"/>
      <c r="BE7" s="30"/>
      <c r="BS7" s="16" t="s">
        <v>6</v>
      </c>
    </row>
    <row r="8" spans="2:7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pans="2:7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pans="2:7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27</v>
      </c>
      <c r="AO10" s="21"/>
      <c r="AP10" s="21"/>
      <c r="AQ10" s="21"/>
      <c r="AR10" s="19"/>
      <c r="BE10" s="30"/>
      <c r="BS10" s="16" t="s">
        <v>6</v>
      </c>
    </row>
    <row r="11" spans="2:71" ht="18.45"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27</v>
      </c>
      <c r="AO11" s="21"/>
      <c r="AP11" s="21"/>
      <c r="AQ11" s="21"/>
      <c r="AR11" s="19"/>
      <c r="BE11" s="30"/>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pans="2:71" ht="12" customHeight="1">
      <c r="B13" s="20"/>
      <c r="C13" s="21"/>
      <c r="D13" s="31"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31</v>
      </c>
      <c r="AO13" s="21"/>
      <c r="AP13" s="21"/>
      <c r="AQ13" s="21"/>
      <c r="AR13" s="19"/>
      <c r="BE13" s="30"/>
      <c r="BS13" s="16" t="s">
        <v>6</v>
      </c>
    </row>
    <row r="14" spans="2:71" ht="12">
      <c r="B14" s="20"/>
      <c r="C14" s="21"/>
      <c r="D14" s="21"/>
      <c r="E14" s="33" t="s">
        <v>31</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31</v>
      </c>
      <c r="AO14" s="21"/>
      <c r="AP14" s="21"/>
      <c r="AQ14" s="21"/>
      <c r="AR14" s="19"/>
      <c r="BE14" s="30"/>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pans="2:71" ht="12" customHeight="1">
      <c r="B16" s="20"/>
      <c r="C16" s="21"/>
      <c r="D16" s="31"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33</v>
      </c>
      <c r="AO16" s="21"/>
      <c r="AP16" s="21"/>
      <c r="AQ16" s="21"/>
      <c r="AR16" s="19"/>
      <c r="BE16" s="30"/>
      <c r="BS16" s="16" t="s">
        <v>4</v>
      </c>
    </row>
    <row r="17" spans="2:71" ht="18.45" customHeight="1">
      <c r="B17" s="20"/>
      <c r="C17" s="21"/>
      <c r="D17" s="21"/>
      <c r="E17" s="26" t="s">
        <v>34</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35</v>
      </c>
      <c r="AO17" s="21"/>
      <c r="AP17" s="21"/>
      <c r="AQ17" s="21"/>
      <c r="AR17" s="19"/>
      <c r="BE17" s="30"/>
      <c r="BS17" s="16" t="s">
        <v>36</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pans="2:71" ht="12" customHeight="1">
      <c r="B19" s="20"/>
      <c r="C19" s="21"/>
      <c r="D19" s="31" t="s">
        <v>37</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38</v>
      </c>
      <c r="AO19" s="21"/>
      <c r="AP19" s="21"/>
      <c r="AQ19" s="21"/>
      <c r="AR19" s="19"/>
      <c r="BE19" s="30"/>
      <c r="BS19" s="16" t="s">
        <v>6</v>
      </c>
    </row>
    <row r="20" spans="2:71" ht="18.45" customHeight="1">
      <c r="B20" s="20"/>
      <c r="C20" s="21"/>
      <c r="D20" s="21"/>
      <c r="E20" s="26" t="s">
        <v>39</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40</v>
      </c>
      <c r="AO20" s="21"/>
      <c r="AP20" s="21"/>
      <c r="AQ20" s="21"/>
      <c r="AR20" s="19"/>
      <c r="BE20" s="30"/>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pans="2:57" ht="12" customHeight="1">
      <c r="B22" s="20"/>
      <c r="C22" s="21"/>
      <c r="D22" s="31" t="s">
        <v>41</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pans="2:57" ht="45" customHeight="1">
      <c r="B23" s="20"/>
      <c r="C23" s="21"/>
      <c r="D23" s="21"/>
      <c r="E23" s="35" t="s">
        <v>42</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pans="2:57" ht="6.95"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pans="2:57" s="1" customFormat="1" ht="25.9" customHeight="1">
      <c r="B26" s="37"/>
      <c r="C26" s="38"/>
      <c r="D26" s="39" t="s">
        <v>43</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pans="2:57" s="1" customFormat="1" ht="6.95"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pans="2:57" s="1" customFormat="1" ht="12">
      <c r="B28" s="37"/>
      <c r="C28" s="38"/>
      <c r="D28" s="38"/>
      <c r="E28" s="38"/>
      <c r="F28" s="38"/>
      <c r="G28" s="38"/>
      <c r="H28" s="38"/>
      <c r="I28" s="38"/>
      <c r="J28" s="38"/>
      <c r="K28" s="38"/>
      <c r="L28" s="43" t="s">
        <v>44</v>
      </c>
      <c r="M28" s="43"/>
      <c r="N28" s="43"/>
      <c r="O28" s="43"/>
      <c r="P28" s="43"/>
      <c r="Q28" s="38"/>
      <c r="R28" s="38"/>
      <c r="S28" s="38"/>
      <c r="T28" s="38"/>
      <c r="U28" s="38"/>
      <c r="V28" s="38"/>
      <c r="W28" s="43" t="s">
        <v>45</v>
      </c>
      <c r="X28" s="43"/>
      <c r="Y28" s="43"/>
      <c r="Z28" s="43"/>
      <c r="AA28" s="43"/>
      <c r="AB28" s="43"/>
      <c r="AC28" s="43"/>
      <c r="AD28" s="43"/>
      <c r="AE28" s="43"/>
      <c r="AF28" s="38"/>
      <c r="AG28" s="38"/>
      <c r="AH28" s="38"/>
      <c r="AI28" s="38"/>
      <c r="AJ28" s="38"/>
      <c r="AK28" s="43" t="s">
        <v>46</v>
      </c>
      <c r="AL28" s="43"/>
      <c r="AM28" s="43"/>
      <c r="AN28" s="43"/>
      <c r="AO28" s="43"/>
      <c r="AP28" s="38"/>
      <c r="AQ28" s="38"/>
      <c r="AR28" s="42"/>
      <c r="BE28" s="30"/>
    </row>
    <row r="29" spans="2:57" s="2" customFormat="1" ht="14.4" customHeight="1">
      <c r="B29" s="44"/>
      <c r="C29" s="45"/>
      <c r="D29" s="31" t="s">
        <v>47</v>
      </c>
      <c r="E29" s="45"/>
      <c r="F29" s="31" t="s">
        <v>48</v>
      </c>
      <c r="G29" s="45"/>
      <c r="H29" s="45"/>
      <c r="I29" s="45"/>
      <c r="J29" s="45"/>
      <c r="K29" s="45"/>
      <c r="L29" s="46">
        <v>0.21</v>
      </c>
      <c r="M29" s="45"/>
      <c r="N29" s="45"/>
      <c r="O29" s="45"/>
      <c r="P29" s="45"/>
      <c r="Q29" s="45"/>
      <c r="R29" s="45"/>
      <c r="S29" s="45"/>
      <c r="T29" s="45"/>
      <c r="U29" s="45"/>
      <c r="V29" s="45"/>
      <c r="W29" s="47">
        <f>ROUND(AZ54,2)</f>
        <v>0</v>
      </c>
      <c r="X29" s="45"/>
      <c r="Y29" s="45"/>
      <c r="Z29" s="45"/>
      <c r="AA29" s="45"/>
      <c r="AB29" s="45"/>
      <c r="AC29" s="45"/>
      <c r="AD29" s="45"/>
      <c r="AE29" s="45"/>
      <c r="AF29" s="45"/>
      <c r="AG29" s="45"/>
      <c r="AH29" s="45"/>
      <c r="AI29" s="45"/>
      <c r="AJ29" s="45"/>
      <c r="AK29" s="47">
        <f>ROUND(AV54,2)</f>
        <v>0</v>
      </c>
      <c r="AL29" s="45"/>
      <c r="AM29" s="45"/>
      <c r="AN29" s="45"/>
      <c r="AO29" s="45"/>
      <c r="AP29" s="45"/>
      <c r="AQ29" s="45"/>
      <c r="AR29" s="48"/>
      <c r="BE29" s="30"/>
    </row>
    <row r="30" spans="2:57" s="2" customFormat="1" ht="14.4" customHeight="1">
      <c r="B30" s="44"/>
      <c r="C30" s="45"/>
      <c r="D30" s="45"/>
      <c r="E30" s="45"/>
      <c r="F30" s="31" t="s">
        <v>49</v>
      </c>
      <c r="G30" s="45"/>
      <c r="H30" s="45"/>
      <c r="I30" s="45"/>
      <c r="J30" s="45"/>
      <c r="K30" s="45"/>
      <c r="L30" s="46">
        <v>0.15</v>
      </c>
      <c r="M30" s="45"/>
      <c r="N30" s="45"/>
      <c r="O30" s="45"/>
      <c r="P30" s="45"/>
      <c r="Q30" s="45"/>
      <c r="R30" s="45"/>
      <c r="S30" s="45"/>
      <c r="T30" s="45"/>
      <c r="U30" s="45"/>
      <c r="V30" s="45"/>
      <c r="W30" s="47">
        <f>ROUND(BA54,2)</f>
        <v>0</v>
      </c>
      <c r="X30" s="45"/>
      <c r="Y30" s="45"/>
      <c r="Z30" s="45"/>
      <c r="AA30" s="45"/>
      <c r="AB30" s="45"/>
      <c r="AC30" s="45"/>
      <c r="AD30" s="45"/>
      <c r="AE30" s="45"/>
      <c r="AF30" s="45"/>
      <c r="AG30" s="45"/>
      <c r="AH30" s="45"/>
      <c r="AI30" s="45"/>
      <c r="AJ30" s="45"/>
      <c r="AK30" s="47">
        <f>ROUND(AW54,2)</f>
        <v>0</v>
      </c>
      <c r="AL30" s="45"/>
      <c r="AM30" s="45"/>
      <c r="AN30" s="45"/>
      <c r="AO30" s="45"/>
      <c r="AP30" s="45"/>
      <c r="AQ30" s="45"/>
      <c r="AR30" s="48"/>
      <c r="BE30" s="30"/>
    </row>
    <row r="31" spans="2:57" s="2" customFormat="1" ht="14.4" customHeight="1" hidden="1">
      <c r="B31" s="44"/>
      <c r="C31" s="45"/>
      <c r="D31" s="45"/>
      <c r="E31" s="45"/>
      <c r="F31" s="31" t="s">
        <v>50</v>
      </c>
      <c r="G31" s="45"/>
      <c r="H31" s="45"/>
      <c r="I31" s="45"/>
      <c r="J31" s="45"/>
      <c r="K31" s="45"/>
      <c r="L31" s="46">
        <v>0.21</v>
      </c>
      <c r="M31" s="45"/>
      <c r="N31" s="45"/>
      <c r="O31" s="45"/>
      <c r="P31" s="45"/>
      <c r="Q31" s="45"/>
      <c r="R31" s="45"/>
      <c r="S31" s="45"/>
      <c r="T31" s="45"/>
      <c r="U31" s="45"/>
      <c r="V31" s="45"/>
      <c r="W31" s="47">
        <f>ROUND(BB54,2)</f>
        <v>0</v>
      </c>
      <c r="X31" s="45"/>
      <c r="Y31" s="45"/>
      <c r="Z31" s="45"/>
      <c r="AA31" s="45"/>
      <c r="AB31" s="45"/>
      <c r="AC31" s="45"/>
      <c r="AD31" s="45"/>
      <c r="AE31" s="45"/>
      <c r="AF31" s="45"/>
      <c r="AG31" s="45"/>
      <c r="AH31" s="45"/>
      <c r="AI31" s="45"/>
      <c r="AJ31" s="45"/>
      <c r="AK31" s="47">
        <v>0</v>
      </c>
      <c r="AL31" s="45"/>
      <c r="AM31" s="45"/>
      <c r="AN31" s="45"/>
      <c r="AO31" s="45"/>
      <c r="AP31" s="45"/>
      <c r="AQ31" s="45"/>
      <c r="AR31" s="48"/>
      <c r="BE31" s="30"/>
    </row>
    <row r="32" spans="2:57" s="2" customFormat="1" ht="14.4" customHeight="1" hidden="1">
      <c r="B32" s="44"/>
      <c r="C32" s="45"/>
      <c r="D32" s="45"/>
      <c r="E32" s="45"/>
      <c r="F32" s="31" t="s">
        <v>51</v>
      </c>
      <c r="G32" s="45"/>
      <c r="H32" s="45"/>
      <c r="I32" s="45"/>
      <c r="J32" s="45"/>
      <c r="K32" s="45"/>
      <c r="L32" s="46">
        <v>0.15</v>
      </c>
      <c r="M32" s="45"/>
      <c r="N32" s="45"/>
      <c r="O32" s="45"/>
      <c r="P32" s="45"/>
      <c r="Q32" s="45"/>
      <c r="R32" s="45"/>
      <c r="S32" s="45"/>
      <c r="T32" s="45"/>
      <c r="U32" s="45"/>
      <c r="V32" s="45"/>
      <c r="W32" s="47">
        <f>ROUND(BC54,2)</f>
        <v>0</v>
      </c>
      <c r="X32" s="45"/>
      <c r="Y32" s="45"/>
      <c r="Z32" s="45"/>
      <c r="AA32" s="45"/>
      <c r="AB32" s="45"/>
      <c r="AC32" s="45"/>
      <c r="AD32" s="45"/>
      <c r="AE32" s="45"/>
      <c r="AF32" s="45"/>
      <c r="AG32" s="45"/>
      <c r="AH32" s="45"/>
      <c r="AI32" s="45"/>
      <c r="AJ32" s="45"/>
      <c r="AK32" s="47">
        <v>0</v>
      </c>
      <c r="AL32" s="45"/>
      <c r="AM32" s="45"/>
      <c r="AN32" s="45"/>
      <c r="AO32" s="45"/>
      <c r="AP32" s="45"/>
      <c r="AQ32" s="45"/>
      <c r="AR32" s="48"/>
      <c r="BE32" s="30"/>
    </row>
    <row r="33" spans="2:44" s="2" customFormat="1" ht="14.4" customHeight="1" hidden="1">
      <c r="B33" s="44"/>
      <c r="C33" s="45"/>
      <c r="D33" s="45"/>
      <c r="E33" s="45"/>
      <c r="F33" s="31" t="s">
        <v>52</v>
      </c>
      <c r="G33" s="45"/>
      <c r="H33" s="45"/>
      <c r="I33" s="45"/>
      <c r="J33" s="45"/>
      <c r="K33" s="45"/>
      <c r="L33" s="46">
        <v>0</v>
      </c>
      <c r="M33" s="45"/>
      <c r="N33" s="45"/>
      <c r="O33" s="45"/>
      <c r="P33" s="45"/>
      <c r="Q33" s="45"/>
      <c r="R33" s="45"/>
      <c r="S33" s="45"/>
      <c r="T33" s="45"/>
      <c r="U33" s="45"/>
      <c r="V33" s="45"/>
      <c r="W33" s="47">
        <f>ROUND(BD54,2)</f>
        <v>0</v>
      </c>
      <c r="X33" s="45"/>
      <c r="Y33" s="45"/>
      <c r="Z33" s="45"/>
      <c r="AA33" s="45"/>
      <c r="AB33" s="45"/>
      <c r="AC33" s="45"/>
      <c r="AD33" s="45"/>
      <c r="AE33" s="45"/>
      <c r="AF33" s="45"/>
      <c r="AG33" s="45"/>
      <c r="AH33" s="45"/>
      <c r="AI33" s="45"/>
      <c r="AJ33" s="45"/>
      <c r="AK33" s="47">
        <v>0</v>
      </c>
      <c r="AL33" s="45"/>
      <c r="AM33" s="45"/>
      <c r="AN33" s="45"/>
      <c r="AO33" s="45"/>
      <c r="AP33" s="45"/>
      <c r="AQ33" s="45"/>
      <c r="AR33" s="48"/>
    </row>
    <row r="34" spans="2:44" s="1" customFormat="1" ht="6.95"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pans="2:44" s="1" customFormat="1" ht="25.9" customHeight="1">
      <c r="B35" s="37"/>
      <c r="C35" s="49"/>
      <c r="D35" s="50" t="s">
        <v>53</v>
      </c>
      <c r="E35" s="51"/>
      <c r="F35" s="51"/>
      <c r="G35" s="51"/>
      <c r="H35" s="51"/>
      <c r="I35" s="51"/>
      <c r="J35" s="51"/>
      <c r="K35" s="51"/>
      <c r="L35" s="51"/>
      <c r="M35" s="51"/>
      <c r="N35" s="51"/>
      <c r="O35" s="51"/>
      <c r="P35" s="51"/>
      <c r="Q35" s="51"/>
      <c r="R35" s="51"/>
      <c r="S35" s="51"/>
      <c r="T35" s="52" t="s">
        <v>54</v>
      </c>
      <c r="U35" s="51"/>
      <c r="V35" s="51"/>
      <c r="W35" s="51"/>
      <c r="X35" s="53" t="s">
        <v>55</v>
      </c>
      <c r="Y35" s="51"/>
      <c r="Z35" s="51"/>
      <c r="AA35" s="51"/>
      <c r="AB35" s="51"/>
      <c r="AC35" s="51"/>
      <c r="AD35" s="51"/>
      <c r="AE35" s="51"/>
      <c r="AF35" s="51"/>
      <c r="AG35" s="51"/>
      <c r="AH35" s="51"/>
      <c r="AI35" s="51"/>
      <c r="AJ35" s="51"/>
      <c r="AK35" s="54">
        <f>SUM(AK26:AK33)</f>
        <v>0</v>
      </c>
      <c r="AL35" s="51"/>
      <c r="AM35" s="51"/>
      <c r="AN35" s="51"/>
      <c r="AO35" s="55"/>
      <c r="AP35" s="49"/>
      <c r="AQ35" s="49"/>
      <c r="AR35" s="42"/>
    </row>
    <row r="36" spans="2:44" s="1" customFormat="1" ht="6.95"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pans="2:44" s="1" customFormat="1" ht="6.95" customHeight="1">
      <c r="B37" s="56"/>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42"/>
    </row>
    <row r="41" spans="2:44" s="1" customFormat="1" ht="6.95" customHeight="1">
      <c r="B41" s="58"/>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42"/>
    </row>
    <row r="42" spans="2:44" s="1" customFormat="1" ht="24.95" customHeight="1">
      <c r="B42" s="37"/>
      <c r="C42" s="22" t="s">
        <v>56</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pans="2:44" s="1" customFormat="1" ht="6.95"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pans="2:44" s="1" customFormat="1" ht="12" customHeight="1">
      <c r="B44" s="37"/>
      <c r="C44" s="31" t="s">
        <v>12</v>
      </c>
      <c r="D44" s="38"/>
      <c r="E44" s="38"/>
      <c r="F44" s="38"/>
      <c r="G44" s="38"/>
      <c r="H44" s="38"/>
      <c r="I44" s="38"/>
      <c r="J44" s="38"/>
      <c r="K44" s="38"/>
      <c r="L44" s="38" t="str">
        <f>K5</f>
        <v>SK76B</v>
      </c>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42"/>
    </row>
    <row r="45" spans="2:44" s="3" customFormat="1" ht="36.95" customHeight="1">
      <c r="B45" s="60"/>
      <c r="C45" s="61" t="s">
        <v>15</v>
      </c>
      <c r="D45" s="62"/>
      <c r="E45" s="62"/>
      <c r="F45" s="62"/>
      <c r="G45" s="62"/>
      <c r="H45" s="62"/>
      <c r="I45" s="62"/>
      <c r="J45" s="62"/>
      <c r="K45" s="62"/>
      <c r="L45" s="63" t="str">
        <f>K6</f>
        <v xml:space="preserve">III/117  26 Opěrná zeď v obci Strašice</v>
      </c>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4"/>
    </row>
    <row r="46" spans="2:44" s="1" customFormat="1" ht="6.95"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pans="2:44" s="1" customFormat="1" ht="12" customHeight="1">
      <c r="B47" s="37"/>
      <c r="C47" s="31" t="s">
        <v>21</v>
      </c>
      <c r="D47" s="38"/>
      <c r="E47" s="38"/>
      <c r="F47" s="38"/>
      <c r="G47" s="38"/>
      <c r="H47" s="38"/>
      <c r="I47" s="38"/>
      <c r="J47" s="38"/>
      <c r="K47" s="38"/>
      <c r="L47" s="65"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66" t="str">
        <f>IF(AN8="","",AN8)</f>
        <v>10. 10. 2018</v>
      </c>
      <c r="AN47" s="66"/>
      <c r="AO47" s="38"/>
      <c r="AP47" s="38"/>
      <c r="AQ47" s="38"/>
      <c r="AR47" s="42"/>
    </row>
    <row r="48" spans="2:44" s="1" customFormat="1" ht="6.95"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pans="2:56" s="1" customFormat="1" ht="13.65" customHeight="1">
      <c r="B49" s="37"/>
      <c r="C49" s="31" t="s">
        <v>25</v>
      </c>
      <c r="D49" s="38"/>
      <c r="E49" s="38"/>
      <c r="F49" s="38"/>
      <c r="G49" s="38"/>
      <c r="H49" s="38"/>
      <c r="I49" s="38"/>
      <c r="J49" s="38"/>
      <c r="K49" s="38"/>
      <c r="L49" s="38" t="str">
        <f>IF(E11="","",E11)</f>
        <v>SÚS Rokycany</v>
      </c>
      <c r="M49" s="38"/>
      <c r="N49" s="38"/>
      <c r="O49" s="38"/>
      <c r="P49" s="38"/>
      <c r="Q49" s="38"/>
      <c r="R49" s="38"/>
      <c r="S49" s="38"/>
      <c r="T49" s="38"/>
      <c r="U49" s="38"/>
      <c r="V49" s="38"/>
      <c r="W49" s="38"/>
      <c r="X49" s="38"/>
      <c r="Y49" s="38"/>
      <c r="Z49" s="38"/>
      <c r="AA49" s="38"/>
      <c r="AB49" s="38"/>
      <c r="AC49" s="38"/>
      <c r="AD49" s="38"/>
      <c r="AE49" s="38"/>
      <c r="AF49" s="38"/>
      <c r="AG49" s="38"/>
      <c r="AH49" s="38"/>
      <c r="AI49" s="31" t="s">
        <v>32</v>
      </c>
      <c r="AJ49" s="38"/>
      <c r="AK49" s="38"/>
      <c r="AL49" s="38"/>
      <c r="AM49" s="67" t="str">
        <f>IF(E17="","",E17)</f>
        <v>Projekční kancelář Ing.Škubalová</v>
      </c>
      <c r="AN49" s="38"/>
      <c r="AO49" s="38"/>
      <c r="AP49" s="38"/>
      <c r="AQ49" s="38"/>
      <c r="AR49" s="42"/>
      <c r="AS49" s="68" t="s">
        <v>57</v>
      </c>
      <c r="AT49" s="69"/>
      <c r="AU49" s="70"/>
      <c r="AV49" s="70"/>
      <c r="AW49" s="70"/>
      <c r="AX49" s="70"/>
      <c r="AY49" s="70"/>
      <c r="AZ49" s="70"/>
      <c r="BA49" s="70"/>
      <c r="BB49" s="70"/>
      <c r="BC49" s="70"/>
      <c r="BD49" s="71"/>
    </row>
    <row r="50" spans="2:56" s="1" customFormat="1" ht="13.65" customHeight="1">
      <c r="B50" s="37"/>
      <c r="C50" s="31" t="s">
        <v>30</v>
      </c>
      <c r="D50" s="38"/>
      <c r="E50" s="38"/>
      <c r="F50" s="38"/>
      <c r="G50" s="38"/>
      <c r="H50" s="38"/>
      <c r="I50" s="38"/>
      <c r="J50" s="38"/>
      <c r="K50" s="38"/>
      <c r="L50" s="38"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37</v>
      </c>
      <c r="AJ50" s="38"/>
      <c r="AK50" s="38"/>
      <c r="AL50" s="38"/>
      <c r="AM50" s="67" t="str">
        <f>IF(E20="","",E20)</f>
        <v>Straka</v>
      </c>
      <c r="AN50" s="38"/>
      <c r="AO50" s="38"/>
      <c r="AP50" s="38"/>
      <c r="AQ50" s="38"/>
      <c r="AR50" s="42"/>
      <c r="AS50" s="72"/>
      <c r="AT50" s="73"/>
      <c r="AU50" s="74"/>
      <c r="AV50" s="74"/>
      <c r="AW50" s="74"/>
      <c r="AX50" s="74"/>
      <c r="AY50" s="74"/>
      <c r="AZ50" s="74"/>
      <c r="BA50" s="74"/>
      <c r="BB50" s="74"/>
      <c r="BC50" s="74"/>
      <c r="BD50" s="75"/>
    </row>
    <row r="51" spans="2:56"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76"/>
      <c r="AT51" s="77"/>
      <c r="AU51" s="78"/>
      <c r="AV51" s="78"/>
      <c r="AW51" s="78"/>
      <c r="AX51" s="78"/>
      <c r="AY51" s="78"/>
      <c r="AZ51" s="78"/>
      <c r="BA51" s="78"/>
      <c r="BB51" s="78"/>
      <c r="BC51" s="78"/>
      <c r="BD51" s="79"/>
    </row>
    <row r="52" spans="2:56" s="1" customFormat="1" ht="29.25" customHeight="1">
      <c r="B52" s="37"/>
      <c r="C52" s="80" t="s">
        <v>58</v>
      </c>
      <c r="D52" s="81"/>
      <c r="E52" s="81"/>
      <c r="F52" s="81"/>
      <c r="G52" s="81"/>
      <c r="H52" s="82"/>
      <c r="I52" s="83" t="s">
        <v>59</v>
      </c>
      <c r="J52" s="81"/>
      <c r="K52" s="81"/>
      <c r="L52" s="81"/>
      <c r="M52" s="81"/>
      <c r="N52" s="81"/>
      <c r="O52" s="81"/>
      <c r="P52" s="81"/>
      <c r="Q52" s="81"/>
      <c r="R52" s="81"/>
      <c r="S52" s="81"/>
      <c r="T52" s="81"/>
      <c r="U52" s="81"/>
      <c r="V52" s="81"/>
      <c r="W52" s="81"/>
      <c r="X52" s="81"/>
      <c r="Y52" s="81"/>
      <c r="Z52" s="81"/>
      <c r="AA52" s="81"/>
      <c r="AB52" s="81"/>
      <c r="AC52" s="81"/>
      <c r="AD52" s="81"/>
      <c r="AE52" s="81"/>
      <c r="AF52" s="81"/>
      <c r="AG52" s="84" t="s">
        <v>60</v>
      </c>
      <c r="AH52" s="81"/>
      <c r="AI52" s="81"/>
      <c r="AJ52" s="81"/>
      <c r="AK52" s="81"/>
      <c r="AL52" s="81"/>
      <c r="AM52" s="81"/>
      <c r="AN52" s="83" t="s">
        <v>61</v>
      </c>
      <c r="AO52" s="81"/>
      <c r="AP52" s="81"/>
      <c r="AQ52" s="85" t="s">
        <v>62</v>
      </c>
      <c r="AR52" s="42"/>
      <c r="AS52" s="86" t="s">
        <v>63</v>
      </c>
      <c r="AT52" s="87" t="s">
        <v>64</v>
      </c>
      <c r="AU52" s="87" t="s">
        <v>65</v>
      </c>
      <c r="AV52" s="87" t="s">
        <v>66</v>
      </c>
      <c r="AW52" s="87" t="s">
        <v>67</v>
      </c>
      <c r="AX52" s="87" t="s">
        <v>68</v>
      </c>
      <c r="AY52" s="87" t="s">
        <v>69</v>
      </c>
      <c r="AZ52" s="87" t="s">
        <v>70</v>
      </c>
      <c r="BA52" s="87" t="s">
        <v>71</v>
      </c>
      <c r="BB52" s="87" t="s">
        <v>72</v>
      </c>
      <c r="BC52" s="87" t="s">
        <v>73</v>
      </c>
      <c r="BD52" s="88" t="s">
        <v>74</v>
      </c>
    </row>
    <row r="53" spans="2:56"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89"/>
      <c r="AT53" s="90"/>
      <c r="AU53" s="90"/>
      <c r="AV53" s="90"/>
      <c r="AW53" s="90"/>
      <c r="AX53" s="90"/>
      <c r="AY53" s="90"/>
      <c r="AZ53" s="90"/>
      <c r="BA53" s="90"/>
      <c r="BB53" s="90"/>
      <c r="BC53" s="90"/>
      <c r="BD53" s="91"/>
    </row>
    <row r="54" spans="2:90" s="4" customFormat="1" ht="32.4" customHeight="1">
      <c r="B54" s="92"/>
      <c r="C54" s="93" t="s">
        <v>75</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5">
        <f>ROUND(SUM(AG55:AG60),2)</f>
        <v>0</v>
      </c>
      <c r="AH54" s="95"/>
      <c r="AI54" s="95"/>
      <c r="AJ54" s="95"/>
      <c r="AK54" s="95"/>
      <c r="AL54" s="95"/>
      <c r="AM54" s="95"/>
      <c r="AN54" s="96">
        <f>SUM(AG54,AT54)</f>
        <v>0</v>
      </c>
      <c r="AO54" s="96"/>
      <c r="AP54" s="96"/>
      <c r="AQ54" s="97" t="s">
        <v>27</v>
      </c>
      <c r="AR54" s="98"/>
      <c r="AS54" s="99">
        <f>ROUND(SUM(AS55:AS60),2)</f>
        <v>0</v>
      </c>
      <c r="AT54" s="100">
        <f>ROUND(SUM(AV54:AW54),2)</f>
        <v>0</v>
      </c>
      <c r="AU54" s="101">
        <f>ROUND(SUM(AU55:AU60),5)</f>
        <v>0</v>
      </c>
      <c r="AV54" s="100">
        <f>ROUND(AZ54*L29,2)</f>
        <v>0</v>
      </c>
      <c r="AW54" s="100">
        <f>ROUND(BA54*L30,2)</f>
        <v>0</v>
      </c>
      <c r="AX54" s="100">
        <f>ROUND(BB54*L29,2)</f>
        <v>0</v>
      </c>
      <c r="AY54" s="100">
        <f>ROUND(BC54*L30,2)</f>
        <v>0</v>
      </c>
      <c r="AZ54" s="100">
        <f>ROUND(SUM(AZ55:AZ60),2)</f>
        <v>0</v>
      </c>
      <c r="BA54" s="100">
        <f>ROUND(SUM(BA55:BA60),2)</f>
        <v>0</v>
      </c>
      <c r="BB54" s="100">
        <f>ROUND(SUM(BB55:BB60),2)</f>
        <v>0</v>
      </c>
      <c r="BC54" s="100">
        <f>ROUND(SUM(BC55:BC60),2)</f>
        <v>0</v>
      </c>
      <c r="BD54" s="102">
        <f>ROUND(SUM(BD55:BD60),2)</f>
        <v>0</v>
      </c>
      <c r="BS54" s="103" t="s">
        <v>76</v>
      </c>
      <c r="BT54" s="103" t="s">
        <v>77</v>
      </c>
      <c r="BU54" s="104" t="s">
        <v>78</v>
      </c>
      <c r="BV54" s="103" t="s">
        <v>79</v>
      </c>
      <c r="BW54" s="103" t="s">
        <v>5</v>
      </c>
      <c r="BX54" s="103" t="s">
        <v>80</v>
      </c>
      <c r="CL54" s="103" t="s">
        <v>18</v>
      </c>
    </row>
    <row r="55" spans="1:91" s="5" customFormat="1" ht="16.5" customHeight="1">
      <c r="A55" s="105" t="s">
        <v>81</v>
      </c>
      <c r="B55" s="106"/>
      <c r="C55" s="107"/>
      <c r="D55" s="108" t="s">
        <v>82</v>
      </c>
      <c r="E55" s="108"/>
      <c r="F55" s="108"/>
      <c r="G55" s="108"/>
      <c r="H55" s="108"/>
      <c r="I55" s="109"/>
      <c r="J55" s="108" t="s">
        <v>83</v>
      </c>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10">
        <f>'SK7601 - SO 101 Komunikace'!J30</f>
        <v>0</v>
      </c>
      <c r="AH55" s="109"/>
      <c r="AI55" s="109"/>
      <c r="AJ55" s="109"/>
      <c r="AK55" s="109"/>
      <c r="AL55" s="109"/>
      <c r="AM55" s="109"/>
      <c r="AN55" s="110">
        <f>SUM(AG55,AT55)</f>
        <v>0</v>
      </c>
      <c r="AO55" s="109"/>
      <c r="AP55" s="109"/>
      <c r="AQ55" s="111" t="s">
        <v>84</v>
      </c>
      <c r="AR55" s="112"/>
      <c r="AS55" s="113">
        <v>0</v>
      </c>
      <c r="AT55" s="114">
        <f>ROUND(SUM(AV55:AW55),2)</f>
        <v>0</v>
      </c>
      <c r="AU55" s="115">
        <f>'SK7601 - SO 101 Komunikace'!P88</f>
        <v>0</v>
      </c>
      <c r="AV55" s="114">
        <f>'SK7601 - SO 101 Komunikace'!J33</f>
        <v>0</v>
      </c>
      <c r="AW55" s="114">
        <f>'SK7601 - SO 101 Komunikace'!J34</f>
        <v>0</v>
      </c>
      <c r="AX55" s="114">
        <f>'SK7601 - SO 101 Komunikace'!J35</f>
        <v>0</v>
      </c>
      <c r="AY55" s="114">
        <f>'SK7601 - SO 101 Komunikace'!J36</f>
        <v>0</v>
      </c>
      <c r="AZ55" s="114">
        <f>'SK7601 - SO 101 Komunikace'!F33</f>
        <v>0</v>
      </c>
      <c r="BA55" s="114">
        <f>'SK7601 - SO 101 Komunikace'!F34</f>
        <v>0</v>
      </c>
      <c r="BB55" s="114">
        <f>'SK7601 - SO 101 Komunikace'!F35</f>
        <v>0</v>
      </c>
      <c r="BC55" s="114">
        <f>'SK7601 - SO 101 Komunikace'!F36</f>
        <v>0</v>
      </c>
      <c r="BD55" s="116">
        <f>'SK7601 - SO 101 Komunikace'!F37</f>
        <v>0</v>
      </c>
      <c r="BT55" s="117" t="s">
        <v>85</v>
      </c>
      <c r="BV55" s="117" t="s">
        <v>79</v>
      </c>
      <c r="BW55" s="117" t="s">
        <v>86</v>
      </c>
      <c r="BX55" s="117" t="s">
        <v>5</v>
      </c>
      <c r="CL55" s="117" t="s">
        <v>18</v>
      </c>
      <c r="CM55" s="117" t="s">
        <v>87</v>
      </c>
    </row>
    <row r="56" spans="1:91" s="5" customFormat="1" ht="16.5" customHeight="1">
      <c r="A56" s="105" t="s">
        <v>81</v>
      </c>
      <c r="B56" s="106"/>
      <c r="C56" s="107"/>
      <c r="D56" s="108" t="s">
        <v>88</v>
      </c>
      <c r="E56" s="108"/>
      <c r="F56" s="108"/>
      <c r="G56" s="108"/>
      <c r="H56" s="108"/>
      <c r="I56" s="109"/>
      <c r="J56" s="108" t="s">
        <v>89</v>
      </c>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10">
        <f>'SK7602 - SO 101 Komunikac...'!J30</f>
        <v>0</v>
      </c>
      <c r="AH56" s="109"/>
      <c r="AI56" s="109"/>
      <c r="AJ56" s="109"/>
      <c r="AK56" s="109"/>
      <c r="AL56" s="109"/>
      <c r="AM56" s="109"/>
      <c r="AN56" s="110">
        <f>SUM(AG56,AT56)</f>
        <v>0</v>
      </c>
      <c r="AO56" s="109"/>
      <c r="AP56" s="109"/>
      <c r="AQ56" s="111" t="s">
        <v>84</v>
      </c>
      <c r="AR56" s="112"/>
      <c r="AS56" s="113">
        <v>0</v>
      </c>
      <c r="AT56" s="114">
        <f>ROUND(SUM(AV56:AW56),2)</f>
        <v>0</v>
      </c>
      <c r="AU56" s="115">
        <f>'SK7602 - SO 101 Komunikac...'!P86</f>
        <v>0</v>
      </c>
      <c r="AV56" s="114">
        <f>'SK7602 - SO 101 Komunikac...'!J33</f>
        <v>0</v>
      </c>
      <c r="AW56" s="114">
        <f>'SK7602 - SO 101 Komunikac...'!J34</f>
        <v>0</v>
      </c>
      <c r="AX56" s="114">
        <f>'SK7602 - SO 101 Komunikac...'!J35</f>
        <v>0</v>
      </c>
      <c r="AY56" s="114">
        <f>'SK7602 - SO 101 Komunikac...'!J36</f>
        <v>0</v>
      </c>
      <c r="AZ56" s="114">
        <f>'SK7602 - SO 101 Komunikac...'!F33</f>
        <v>0</v>
      </c>
      <c r="BA56" s="114">
        <f>'SK7602 - SO 101 Komunikac...'!F34</f>
        <v>0</v>
      </c>
      <c r="BB56" s="114">
        <f>'SK7602 - SO 101 Komunikac...'!F35</f>
        <v>0</v>
      </c>
      <c r="BC56" s="114">
        <f>'SK7602 - SO 101 Komunikac...'!F36</f>
        <v>0</v>
      </c>
      <c r="BD56" s="116">
        <f>'SK7602 - SO 101 Komunikac...'!F37</f>
        <v>0</v>
      </c>
      <c r="BT56" s="117" t="s">
        <v>85</v>
      </c>
      <c r="BV56" s="117" t="s">
        <v>79</v>
      </c>
      <c r="BW56" s="117" t="s">
        <v>90</v>
      </c>
      <c r="BX56" s="117" t="s">
        <v>5</v>
      </c>
      <c r="CL56" s="117" t="s">
        <v>18</v>
      </c>
      <c r="CM56" s="117" t="s">
        <v>87</v>
      </c>
    </row>
    <row r="57" spans="1:91" s="5" customFormat="1" ht="16.5" customHeight="1">
      <c r="A57" s="105" t="s">
        <v>81</v>
      </c>
      <c r="B57" s="106"/>
      <c r="C57" s="107"/>
      <c r="D57" s="108" t="s">
        <v>91</v>
      </c>
      <c r="E57" s="108"/>
      <c r="F57" s="108"/>
      <c r="G57" s="108"/>
      <c r="H57" s="108"/>
      <c r="I57" s="109"/>
      <c r="J57" s="108" t="s">
        <v>92</v>
      </c>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10">
        <f>'SK7603 - SO 201  Opěrná zeď'!J30</f>
        <v>0</v>
      </c>
      <c r="AH57" s="109"/>
      <c r="AI57" s="109"/>
      <c r="AJ57" s="109"/>
      <c r="AK57" s="109"/>
      <c r="AL57" s="109"/>
      <c r="AM57" s="109"/>
      <c r="AN57" s="110">
        <f>SUM(AG57,AT57)</f>
        <v>0</v>
      </c>
      <c r="AO57" s="109"/>
      <c r="AP57" s="109"/>
      <c r="AQ57" s="111" t="s">
        <v>84</v>
      </c>
      <c r="AR57" s="112"/>
      <c r="AS57" s="113">
        <v>0</v>
      </c>
      <c r="AT57" s="114">
        <f>ROUND(SUM(AV57:AW57),2)</f>
        <v>0</v>
      </c>
      <c r="AU57" s="115">
        <f>'SK7603 - SO 201  Opěrná zeď'!P89</f>
        <v>0</v>
      </c>
      <c r="AV57" s="114">
        <f>'SK7603 - SO 201  Opěrná zeď'!J33</f>
        <v>0</v>
      </c>
      <c r="AW57" s="114">
        <f>'SK7603 - SO 201  Opěrná zeď'!J34</f>
        <v>0</v>
      </c>
      <c r="AX57" s="114">
        <f>'SK7603 - SO 201  Opěrná zeď'!J35</f>
        <v>0</v>
      </c>
      <c r="AY57" s="114">
        <f>'SK7603 - SO 201  Opěrná zeď'!J36</f>
        <v>0</v>
      </c>
      <c r="AZ57" s="114">
        <f>'SK7603 - SO 201  Opěrná zeď'!F33</f>
        <v>0</v>
      </c>
      <c r="BA57" s="114">
        <f>'SK7603 - SO 201  Opěrná zeď'!F34</f>
        <v>0</v>
      </c>
      <c r="BB57" s="114">
        <f>'SK7603 - SO 201  Opěrná zeď'!F35</f>
        <v>0</v>
      </c>
      <c r="BC57" s="114">
        <f>'SK7603 - SO 201  Opěrná zeď'!F36</f>
        <v>0</v>
      </c>
      <c r="BD57" s="116">
        <f>'SK7603 - SO 201  Opěrná zeď'!F37</f>
        <v>0</v>
      </c>
      <c r="BT57" s="117" t="s">
        <v>85</v>
      </c>
      <c r="BV57" s="117" t="s">
        <v>79</v>
      </c>
      <c r="BW57" s="117" t="s">
        <v>93</v>
      </c>
      <c r="BX57" s="117" t="s">
        <v>5</v>
      </c>
      <c r="CL57" s="117" t="s">
        <v>18</v>
      </c>
      <c r="CM57" s="117" t="s">
        <v>87</v>
      </c>
    </row>
    <row r="58" spans="1:91" s="5" customFormat="1" ht="16.5" customHeight="1">
      <c r="A58" s="105" t="s">
        <v>81</v>
      </c>
      <c r="B58" s="106"/>
      <c r="C58" s="107"/>
      <c r="D58" s="108" t="s">
        <v>94</v>
      </c>
      <c r="E58" s="108"/>
      <c r="F58" s="108"/>
      <c r="G58" s="108"/>
      <c r="H58" s="108"/>
      <c r="I58" s="109"/>
      <c r="J58" s="108" t="s">
        <v>95</v>
      </c>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10">
        <f>'SK7604 - SO 202  Most na ...'!J30</f>
        <v>0</v>
      </c>
      <c r="AH58" s="109"/>
      <c r="AI58" s="109"/>
      <c r="AJ58" s="109"/>
      <c r="AK58" s="109"/>
      <c r="AL58" s="109"/>
      <c r="AM58" s="109"/>
      <c r="AN58" s="110">
        <f>SUM(AG58,AT58)</f>
        <v>0</v>
      </c>
      <c r="AO58" s="109"/>
      <c r="AP58" s="109"/>
      <c r="AQ58" s="111" t="s">
        <v>84</v>
      </c>
      <c r="AR58" s="112"/>
      <c r="AS58" s="113">
        <v>0</v>
      </c>
      <c r="AT58" s="114">
        <f>ROUND(SUM(AV58:AW58),2)</f>
        <v>0</v>
      </c>
      <c r="AU58" s="115">
        <f>'SK7604 - SO 202  Most na ...'!P93</f>
        <v>0</v>
      </c>
      <c r="AV58" s="114">
        <f>'SK7604 - SO 202  Most na ...'!J33</f>
        <v>0</v>
      </c>
      <c r="AW58" s="114">
        <f>'SK7604 - SO 202  Most na ...'!J34</f>
        <v>0</v>
      </c>
      <c r="AX58" s="114">
        <f>'SK7604 - SO 202  Most na ...'!J35</f>
        <v>0</v>
      </c>
      <c r="AY58" s="114">
        <f>'SK7604 - SO 202  Most na ...'!J36</f>
        <v>0</v>
      </c>
      <c r="AZ58" s="114">
        <f>'SK7604 - SO 202  Most na ...'!F33</f>
        <v>0</v>
      </c>
      <c r="BA58" s="114">
        <f>'SK7604 - SO 202  Most na ...'!F34</f>
        <v>0</v>
      </c>
      <c r="BB58" s="114">
        <f>'SK7604 - SO 202  Most na ...'!F35</f>
        <v>0</v>
      </c>
      <c r="BC58" s="114">
        <f>'SK7604 - SO 202  Most na ...'!F36</f>
        <v>0</v>
      </c>
      <c r="BD58" s="116">
        <f>'SK7604 - SO 202  Most na ...'!F37</f>
        <v>0</v>
      </c>
      <c r="BT58" s="117" t="s">
        <v>85</v>
      </c>
      <c r="BV58" s="117" t="s">
        <v>79</v>
      </c>
      <c r="BW58" s="117" t="s">
        <v>96</v>
      </c>
      <c r="BX58" s="117" t="s">
        <v>5</v>
      </c>
      <c r="CL58" s="117" t="s">
        <v>18</v>
      </c>
      <c r="CM58" s="117" t="s">
        <v>87</v>
      </c>
    </row>
    <row r="59" spans="1:91" s="5" customFormat="1" ht="16.5" customHeight="1">
      <c r="A59" s="105" t="s">
        <v>81</v>
      </c>
      <c r="B59" s="106"/>
      <c r="C59" s="107"/>
      <c r="D59" s="108" t="s">
        <v>97</v>
      </c>
      <c r="E59" s="108"/>
      <c r="F59" s="108"/>
      <c r="G59" s="108"/>
      <c r="H59" s="108"/>
      <c r="I59" s="109"/>
      <c r="J59" s="108" t="s">
        <v>98</v>
      </c>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10">
        <f>'SK7605 - Bourání stáv.opě...'!J30</f>
        <v>0</v>
      </c>
      <c r="AH59" s="109"/>
      <c r="AI59" s="109"/>
      <c r="AJ59" s="109"/>
      <c r="AK59" s="109"/>
      <c r="AL59" s="109"/>
      <c r="AM59" s="109"/>
      <c r="AN59" s="110">
        <f>SUM(AG59,AT59)</f>
        <v>0</v>
      </c>
      <c r="AO59" s="109"/>
      <c r="AP59" s="109"/>
      <c r="AQ59" s="111" t="s">
        <v>84</v>
      </c>
      <c r="AR59" s="112"/>
      <c r="AS59" s="113">
        <v>0</v>
      </c>
      <c r="AT59" s="114">
        <f>ROUND(SUM(AV59:AW59),2)</f>
        <v>0</v>
      </c>
      <c r="AU59" s="115">
        <f>'SK7605 - Bourání stáv.opě...'!P84</f>
        <v>0</v>
      </c>
      <c r="AV59" s="114">
        <f>'SK7605 - Bourání stáv.opě...'!J33</f>
        <v>0</v>
      </c>
      <c r="AW59" s="114">
        <f>'SK7605 - Bourání stáv.opě...'!J34</f>
        <v>0</v>
      </c>
      <c r="AX59" s="114">
        <f>'SK7605 - Bourání stáv.opě...'!J35</f>
        <v>0</v>
      </c>
      <c r="AY59" s="114">
        <f>'SK7605 - Bourání stáv.opě...'!J36</f>
        <v>0</v>
      </c>
      <c r="AZ59" s="114">
        <f>'SK7605 - Bourání stáv.opě...'!F33</f>
        <v>0</v>
      </c>
      <c r="BA59" s="114">
        <f>'SK7605 - Bourání stáv.opě...'!F34</f>
        <v>0</v>
      </c>
      <c r="BB59" s="114">
        <f>'SK7605 - Bourání stáv.opě...'!F35</f>
        <v>0</v>
      </c>
      <c r="BC59" s="114">
        <f>'SK7605 - Bourání stáv.opě...'!F36</f>
        <v>0</v>
      </c>
      <c r="BD59" s="116">
        <f>'SK7605 - Bourání stáv.opě...'!F37</f>
        <v>0</v>
      </c>
      <c r="BT59" s="117" t="s">
        <v>85</v>
      </c>
      <c r="BV59" s="117" t="s">
        <v>79</v>
      </c>
      <c r="BW59" s="117" t="s">
        <v>99</v>
      </c>
      <c r="BX59" s="117" t="s">
        <v>5</v>
      </c>
      <c r="CL59" s="117" t="s">
        <v>18</v>
      </c>
      <c r="CM59" s="117" t="s">
        <v>87</v>
      </c>
    </row>
    <row r="60" spans="1:91" s="5" customFormat="1" ht="16.5" customHeight="1">
      <c r="A60" s="105" t="s">
        <v>81</v>
      </c>
      <c r="B60" s="106"/>
      <c r="C60" s="107"/>
      <c r="D60" s="108" t="s">
        <v>100</v>
      </c>
      <c r="E60" s="108"/>
      <c r="F60" s="108"/>
      <c r="G60" s="108"/>
      <c r="H60" s="108"/>
      <c r="I60" s="109"/>
      <c r="J60" s="108" t="s">
        <v>101</v>
      </c>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10">
        <f>'SK7606 - VON'!J30</f>
        <v>0</v>
      </c>
      <c r="AH60" s="109"/>
      <c r="AI60" s="109"/>
      <c r="AJ60" s="109"/>
      <c r="AK60" s="109"/>
      <c r="AL60" s="109"/>
      <c r="AM60" s="109"/>
      <c r="AN60" s="110">
        <f>SUM(AG60,AT60)</f>
        <v>0</v>
      </c>
      <c r="AO60" s="109"/>
      <c r="AP60" s="109"/>
      <c r="AQ60" s="111" t="s">
        <v>84</v>
      </c>
      <c r="AR60" s="112"/>
      <c r="AS60" s="118">
        <v>0</v>
      </c>
      <c r="AT60" s="119">
        <f>ROUND(SUM(AV60:AW60),2)</f>
        <v>0</v>
      </c>
      <c r="AU60" s="120">
        <f>'SK7606 - VON'!P84</f>
        <v>0</v>
      </c>
      <c r="AV60" s="119">
        <f>'SK7606 - VON'!J33</f>
        <v>0</v>
      </c>
      <c r="AW60" s="119">
        <f>'SK7606 - VON'!J34</f>
        <v>0</v>
      </c>
      <c r="AX60" s="119">
        <f>'SK7606 - VON'!J35</f>
        <v>0</v>
      </c>
      <c r="AY60" s="119">
        <f>'SK7606 - VON'!J36</f>
        <v>0</v>
      </c>
      <c r="AZ60" s="119">
        <f>'SK7606 - VON'!F33</f>
        <v>0</v>
      </c>
      <c r="BA60" s="119">
        <f>'SK7606 - VON'!F34</f>
        <v>0</v>
      </c>
      <c r="BB60" s="119">
        <f>'SK7606 - VON'!F35</f>
        <v>0</v>
      </c>
      <c r="BC60" s="119">
        <f>'SK7606 - VON'!F36</f>
        <v>0</v>
      </c>
      <c r="BD60" s="121">
        <f>'SK7606 - VON'!F37</f>
        <v>0</v>
      </c>
      <c r="BT60" s="117" t="s">
        <v>85</v>
      </c>
      <c r="BV60" s="117" t="s">
        <v>79</v>
      </c>
      <c r="BW60" s="117" t="s">
        <v>102</v>
      </c>
      <c r="BX60" s="117" t="s">
        <v>5</v>
      </c>
      <c r="CL60" s="117" t="s">
        <v>18</v>
      </c>
      <c r="CM60" s="117" t="s">
        <v>87</v>
      </c>
    </row>
    <row r="61" spans="2:44" s="1" customFormat="1" ht="30" customHeight="1">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42"/>
    </row>
    <row r="62" spans="2:44" s="1" customFormat="1" ht="6.95" customHeight="1">
      <c r="B62" s="56"/>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42"/>
    </row>
  </sheetData>
  <sheetProtection password="CC35" sheet="1" objects="1" scenarios="1" formatColumns="0" formatRows="0"/>
  <mergeCells count="62">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N59:AP59"/>
    <mergeCell ref="AG59:AM59"/>
    <mergeCell ref="AN60:AP60"/>
    <mergeCell ref="AG60:AM60"/>
    <mergeCell ref="AG54:AM54"/>
    <mergeCell ref="AN54:AP54"/>
    <mergeCell ref="C52:G52"/>
    <mergeCell ref="I52:AF52"/>
    <mergeCell ref="D55:H55"/>
    <mergeCell ref="J55:AF55"/>
    <mergeCell ref="D56:H56"/>
    <mergeCell ref="J56:AF56"/>
    <mergeCell ref="D57:H57"/>
    <mergeCell ref="J57:AF57"/>
    <mergeCell ref="D58:H58"/>
    <mergeCell ref="J58:AF58"/>
    <mergeCell ref="D59:H59"/>
    <mergeCell ref="J59:AF59"/>
    <mergeCell ref="D60:H60"/>
    <mergeCell ref="J60:AF60"/>
  </mergeCells>
  <hyperlinks>
    <hyperlink ref="A55" location="'SK7601 - SO 101 Komunikace'!C2" display="/"/>
    <hyperlink ref="A56" location="'SK7602 - SO 101 Komunikac...'!C2" display="/"/>
    <hyperlink ref="A57" location="'SK7603 - SO 201  Opěrná zeď'!C2" display="/"/>
    <hyperlink ref="A58" location="'SK7604 - SO 202  Most na ...'!C2" display="/"/>
    <hyperlink ref="A59" location="'SK7605 - Bourání stáv.opě...'!C2" display="/"/>
    <hyperlink ref="A60" location="'SK7606 - VO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41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86</v>
      </c>
    </row>
    <row r="3" spans="2:46" ht="6.95" customHeight="1">
      <c r="B3" s="123"/>
      <c r="C3" s="124"/>
      <c r="D3" s="124"/>
      <c r="E3" s="124"/>
      <c r="F3" s="124"/>
      <c r="G3" s="124"/>
      <c r="H3" s="124"/>
      <c r="I3" s="125"/>
      <c r="J3" s="124"/>
      <c r="K3" s="124"/>
      <c r="L3" s="19"/>
      <c r="AT3" s="16" t="s">
        <v>87</v>
      </c>
    </row>
    <row r="4" spans="2:46" ht="24.95" customHeight="1">
      <c r="B4" s="19"/>
      <c r="D4" s="126" t="s">
        <v>103</v>
      </c>
      <c r="L4" s="19"/>
      <c r="M4" s="23" t="s">
        <v>10</v>
      </c>
      <c r="AT4" s="16" t="s">
        <v>4</v>
      </c>
    </row>
    <row r="5" spans="2:12" ht="6.95" customHeight="1">
      <c r="B5" s="19"/>
      <c r="L5" s="19"/>
    </row>
    <row r="6" spans="2:12" ht="12" customHeight="1">
      <c r="B6" s="19"/>
      <c r="D6" s="127" t="s">
        <v>15</v>
      </c>
      <c r="L6" s="19"/>
    </row>
    <row r="7" spans="2:12" ht="16.5" customHeight="1">
      <c r="B7" s="19"/>
      <c r="E7" s="128" t="str">
        <f>'Rekapitulace stavby'!K6</f>
        <v xml:space="preserve">III/117  26 Opěrná zeď v obci Strašice</v>
      </c>
      <c r="F7" s="127"/>
      <c r="G7" s="127"/>
      <c r="H7" s="127"/>
      <c r="L7" s="19"/>
    </row>
    <row r="8" spans="2:12" s="1" customFormat="1" ht="12" customHeight="1">
      <c r="B8" s="42"/>
      <c r="D8" s="127" t="s">
        <v>104</v>
      </c>
      <c r="I8" s="129"/>
      <c r="L8" s="42"/>
    </row>
    <row r="9" spans="2:12" s="1" customFormat="1" ht="36.95" customHeight="1">
      <c r="B9" s="42"/>
      <c r="E9" s="130" t="s">
        <v>105</v>
      </c>
      <c r="F9" s="1"/>
      <c r="G9" s="1"/>
      <c r="H9" s="1"/>
      <c r="I9" s="129"/>
      <c r="L9" s="42"/>
    </row>
    <row r="10" spans="2:12" s="1" customFormat="1" ht="12">
      <c r="B10" s="42"/>
      <c r="I10" s="129"/>
      <c r="L10" s="42"/>
    </row>
    <row r="11" spans="2:12" s="1" customFormat="1" ht="12" customHeight="1">
      <c r="B11" s="42"/>
      <c r="D11" s="127" t="s">
        <v>17</v>
      </c>
      <c r="F11" s="16" t="s">
        <v>18</v>
      </c>
      <c r="I11" s="131" t="s">
        <v>19</v>
      </c>
      <c r="J11" s="16" t="s">
        <v>27</v>
      </c>
      <c r="L11" s="42"/>
    </row>
    <row r="12" spans="2:12" s="1" customFormat="1" ht="12" customHeight="1">
      <c r="B12" s="42"/>
      <c r="D12" s="127" t="s">
        <v>21</v>
      </c>
      <c r="F12" s="16" t="s">
        <v>22</v>
      </c>
      <c r="I12" s="131" t="s">
        <v>23</v>
      </c>
      <c r="J12" s="132" t="str">
        <f>'Rekapitulace stavby'!AN8</f>
        <v>10. 10. 2018</v>
      </c>
      <c r="L12" s="42"/>
    </row>
    <row r="13" spans="2:12" s="1" customFormat="1" ht="10.8" customHeight="1">
      <c r="B13" s="42"/>
      <c r="I13" s="129"/>
      <c r="L13" s="42"/>
    </row>
    <row r="14" spans="2:12" s="1" customFormat="1" ht="12" customHeight="1">
      <c r="B14" s="42"/>
      <c r="D14" s="127" t="s">
        <v>25</v>
      </c>
      <c r="I14" s="131" t="s">
        <v>26</v>
      </c>
      <c r="J14" s="16" t="s">
        <v>27</v>
      </c>
      <c r="L14" s="42"/>
    </row>
    <row r="15" spans="2:12" s="1" customFormat="1" ht="18" customHeight="1">
      <c r="B15" s="42"/>
      <c r="E15" s="16" t="s">
        <v>28</v>
      </c>
      <c r="I15" s="131" t="s">
        <v>29</v>
      </c>
      <c r="J15" s="16" t="s">
        <v>27</v>
      </c>
      <c r="L15" s="42"/>
    </row>
    <row r="16" spans="2:12" s="1" customFormat="1" ht="6.95" customHeight="1">
      <c r="B16" s="42"/>
      <c r="I16" s="129"/>
      <c r="L16" s="42"/>
    </row>
    <row r="17" spans="2:12" s="1" customFormat="1" ht="12" customHeight="1">
      <c r="B17" s="42"/>
      <c r="D17" s="127" t="s">
        <v>30</v>
      </c>
      <c r="I17" s="131" t="s">
        <v>26</v>
      </c>
      <c r="J17" s="32" t="str">
        <f>'Rekapitulace stavby'!AN13</f>
        <v>Vyplň údaj</v>
      </c>
      <c r="L17" s="42"/>
    </row>
    <row r="18" spans="2:12" s="1" customFormat="1" ht="18" customHeight="1">
      <c r="B18" s="42"/>
      <c r="E18" s="32" t="str">
        <f>'Rekapitulace stavby'!E14</f>
        <v>Vyplň údaj</v>
      </c>
      <c r="F18" s="16"/>
      <c r="G18" s="16"/>
      <c r="H18" s="16"/>
      <c r="I18" s="131" t="s">
        <v>29</v>
      </c>
      <c r="J18" s="32" t="str">
        <f>'Rekapitulace stavby'!AN14</f>
        <v>Vyplň údaj</v>
      </c>
      <c r="L18" s="42"/>
    </row>
    <row r="19" spans="2:12" s="1" customFormat="1" ht="6.95" customHeight="1">
      <c r="B19" s="42"/>
      <c r="I19" s="129"/>
      <c r="L19" s="42"/>
    </row>
    <row r="20" spans="2:12" s="1" customFormat="1" ht="12" customHeight="1">
      <c r="B20" s="42"/>
      <c r="D20" s="127" t="s">
        <v>32</v>
      </c>
      <c r="I20" s="131" t="s">
        <v>26</v>
      </c>
      <c r="J20" s="16" t="s">
        <v>33</v>
      </c>
      <c r="L20" s="42"/>
    </row>
    <row r="21" spans="2:12" s="1" customFormat="1" ht="18" customHeight="1">
      <c r="B21" s="42"/>
      <c r="E21" s="16" t="s">
        <v>34</v>
      </c>
      <c r="I21" s="131" t="s">
        <v>29</v>
      </c>
      <c r="J21" s="16" t="s">
        <v>35</v>
      </c>
      <c r="L21" s="42"/>
    </row>
    <row r="22" spans="2:12" s="1" customFormat="1" ht="6.95" customHeight="1">
      <c r="B22" s="42"/>
      <c r="I22" s="129"/>
      <c r="L22" s="42"/>
    </row>
    <row r="23" spans="2:12" s="1" customFormat="1" ht="12" customHeight="1">
      <c r="B23" s="42"/>
      <c r="D23" s="127" t="s">
        <v>37</v>
      </c>
      <c r="I23" s="131" t="s">
        <v>26</v>
      </c>
      <c r="J23" s="16" t="s">
        <v>38</v>
      </c>
      <c r="L23" s="42"/>
    </row>
    <row r="24" spans="2:12" s="1" customFormat="1" ht="18" customHeight="1">
      <c r="B24" s="42"/>
      <c r="E24" s="16" t="s">
        <v>39</v>
      </c>
      <c r="I24" s="131" t="s">
        <v>29</v>
      </c>
      <c r="J24" s="16" t="s">
        <v>40</v>
      </c>
      <c r="L24" s="42"/>
    </row>
    <row r="25" spans="2:12" s="1" customFormat="1" ht="6.95" customHeight="1">
      <c r="B25" s="42"/>
      <c r="I25" s="129"/>
      <c r="L25" s="42"/>
    </row>
    <row r="26" spans="2:12" s="1" customFormat="1" ht="12" customHeight="1">
      <c r="B26" s="42"/>
      <c r="D26" s="127" t="s">
        <v>41</v>
      </c>
      <c r="I26" s="129"/>
      <c r="L26" s="42"/>
    </row>
    <row r="27" spans="2:12" s="6" customFormat="1" ht="16.5" customHeight="1">
      <c r="B27" s="133"/>
      <c r="E27" s="134" t="s">
        <v>27</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43</v>
      </c>
      <c r="I30" s="129"/>
      <c r="J30" s="138">
        <f>ROUND(J88,2)</f>
        <v>0</v>
      </c>
      <c r="L30" s="42"/>
    </row>
    <row r="31" spans="2:12" s="1" customFormat="1" ht="6.95" customHeight="1">
      <c r="B31" s="42"/>
      <c r="D31" s="70"/>
      <c r="E31" s="70"/>
      <c r="F31" s="70"/>
      <c r="G31" s="70"/>
      <c r="H31" s="70"/>
      <c r="I31" s="136"/>
      <c r="J31" s="70"/>
      <c r="K31" s="70"/>
      <c r="L31" s="42"/>
    </row>
    <row r="32" spans="2:12" s="1" customFormat="1" ht="14.4" customHeight="1">
      <c r="B32" s="42"/>
      <c r="F32" s="139" t="s">
        <v>45</v>
      </c>
      <c r="I32" s="140" t="s">
        <v>44</v>
      </c>
      <c r="J32" s="139" t="s">
        <v>46</v>
      </c>
      <c r="L32" s="42"/>
    </row>
    <row r="33" spans="2:12" s="1" customFormat="1" ht="14.4" customHeight="1">
      <c r="B33" s="42"/>
      <c r="D33" s="127" t="s">
        <v>47</v>
      </c>
      <c r="E33" s="127" t="s">
        <v>48</v>
      </c>
      <c r="F33" s="141">
        <f>ROUND((SUM(BE88:BE413)),2)</f>
        <v>0</v>
      </c>
      <c r="I33" s="142">
        <v>0.21</v>
      </c>
      <c r="J33" s="141">
        <f>ROUND(((SUM(BE88:BE413))*I33),2)</f>
        <v>0</v>
      </c>
      <c r="L33" s="42"/>
    </row>
    <row r="34" spans="2:12" s="1" customFormat="1" ht="14.4" customHeight="1">
      <c r="B34" s="42"/>
      <c r="E34" s="127" t="s">
        <v>49</v>
      </c>
      <c r="F34" s="141">
        <f>ROUND((SUM(BF88:BF413)),2)</f>
        <v>0</v>
      </c>
      <c r="I34" s="142">
        <v>0.15</v>
      </c>
      <c r="J34" s="141">
        <f>ROUND(((SUM(BF88:BF413))*I34),2)</f>
        <v>0</v>
      </c>
      <c r="L34" s="42"/>
    </row>
    <row r="35" spans="2:12" s="1" customFormat="1" ht="14.4" customHeight="1" hidden="1">
      <c r="B35" s="42"/>
      <c r="E35" s="127" t="s">
        <v>50</v>
      </c>
      <c r="F35" s="141">
        <f>ROUND((SUM(BG88:BG413)),2)</f>
        <v>0</v>
      </c>
      <c r="I35" s="142">
        <v>0.21</v>
      </c>
      <c r="J35" s="141">
        <f>0</f>
        <v>0</v>
      </c>
      <c r="L35" s="42"/>
    </row>
    <row r="36" spans="2:12" s="1" customFormat="1" ht="14.4" customHeight="1" hidden="1">
      <c r="B36" s="42"/>
      <c r="E36" s="127" t="s">
        <v>51</v>
      </c>
      <c r="F36" s="141">
        <f>ROUND((SUM(BH88:BH413)),2)</f>
        <v>0</v>
      </c>
      <c r="I36" s="142">
        <v>0.15</v>
      </c>
      <c r="J36" s="141">
        <f>0</f>
        <v>0</v>
      </c>
      <c r="L36" s="42"/>
    </row>
    <row r="37" spans="2:12" s="1" customFormat="1" ht="14.4" customHeight="1" hidden="1">
      <c r="B37" s="42"/>
      <c r="E37" s="127" t="s">
        <v>52</v>
      </c>
      <c r="F37" s="141">
        <f>ROUND((SUM(BI88:BI413)),2)</f>
        <v>0</v>
      </c>
      <c r="I37" s="142">
        <v>0</v>
      </c>
      <c r="J37" s="141">
        <f>0</f>
        <v>0</v>
      </c>
      <c r="L37" s="42"/>
    </row>
    <row r="38" spans="2:12" s="1" customFormat="1" ht="6.95" customHeight="1">
      <c r="B38" s="42"/>
      <c r="I38" s="129"/>
      <c r="L38" s="42"/>
    </row>
    <row r="39" spans="2:12" s="1" customFormat="1" ht="25.4" customHeight="1">
      <c r="B39" s="42"/>
      <c r="C39" s="143"/>
      <c r="D39" s="144" t="s">
        <v>53</v>
      </c>
      <c r="E39" s="145"/>
      <c r="F39" s="145"/>
      <c r="G39" s="146" t="s">
        <v>54</v>
      </c>
      <c r="H39" s="147" t="s">
        <v>55</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106</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15</v>
      </c>
      <c r="D47" s="38"/>
      <c r="E47" s="38"/>
      <c r="F47" s="38"/>
      <c r="G47" s="38"/>
      <c r="H47" s="38"/>
      <c r="I47" s="129"/>
      <c r="J47" s="38"/>
      <c r="K47" s="38"/>
      <c r="L47" s="42"/>
    </row>
    <row r="48" spans="2:12" s="1" customFormat="1" ht="16.5" customHeight="1">
      <c r="B48" s="37"/>
      <c r="C48" s="38"/>
      <c r="D48" s="38"/>
      <c r="E48" s="157" t="str">
        <f>E7</f>
        <v xml:space="preserve">III/117  26 Opěrná zeď v obci Strašice</v>
      </c>
      <c r="F48" s="31"/>
      <c r="G48" s="31"/>
      <c r="H48" s="31"/>
      <c r="I48" s="129"/>
      <c r="J48" s="38"/>
      <c r="K48" s="38"/>
      <c r="L48" s="42"/>
    </row>
    <row r="49" spans="2:12" s="1" customFormat="1" ht="12" customHeight="1">
      <c r="B49" s="37"/>
      <c r="C49" s="31" t="s">
        <v>104</v>
      </c>
      <c r="D49" s="38"/>
      <c r="E49" s="38"/>
      <c r="F49" s="38"/>
      <c r="G49" s="38"/>
      <c r="H49" s="38"/>
      <c r="I49" s="129"/>
      <c r="J49" s="38"/>
      <c r="K49" s="38"/>
      <c r="L49" s="42"/>
    </row>
    <row r="50" spans="2:12" s="1" customFormat="1" ht="16.5" customHeight="1">
      <c r="B50" s="37"/>
      <c r="C50" s="38"/>
      <c r="D50" s="38"/>
      <c r="E50" s="63" t="str">
        <f>E9</f>
        <v>SK7601 - SO 101 Komunikace</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21</v>
      </c>
      <c r="D52" s="38"/>
      <c r="E52" s="38"/>
      <c r="F52" s="26" t="str">
        <f>F12</f>
        <v xml:space="preserve"> </v>
      </c>
      <c r="G52" s="38"/>
      <c r="H52" s="38"/>
      <c r="I52" s="131" t="s">
        <v>23</v>
      </c>
      <c r="J52" s="66" t="str">
        <f>IF(J12="","",J12)</f>
        <v>10. 10. 2018</v>
      </c>
      <c r="K52" s="38"/>
      <c r="L52" s="42"/>
    </row>
    <row r="53" spans="2:12" s="1" customFormat="1" ht="6.95" customHeight="1">
      <c r="B53" s="37"/>
      <c r="C53" s="38"/>
      <c r="D53" s="38"/>
      <c r="E53" s="38"/>
      <c r="F53" s="38"/>
      <c r="G53" s="38"/>
      <c r="H53" s="38"/>
      <c r="I53" s="129"/>
      <c r="J53" s="38"/>
      <c r="K53" s="38"/>
      <c r="L53" s="42"/>
    </row>
    <row r="54" spans="2:12" s="1" customFormat="1" ht="24.9" customHeight="1">
      <c r="B54" s="37"/>
      <c r="C54" s="31" t="s">
        <v>25</v>
      </c>
      <c r="D54" s="38"/>
      <c r="E54" s="38"/>
      <c r="F54" s="26" t="str">
        <f>E15</f>
        <v>SÚS Rokycany</v>
      </c>
      <c r="G54" s="38"/>
      <c r="H54" s="38"/>
      <c r="I54" s="131" t="s">
        <v>32</v>
      </c>
      <c r="J54" s="35" t="str">
        <f>E21</f>
        <v>Projekční kancelář Ing.Škubalová</v>
      </c>
      <c r="K54" s="38"/>
      <c r="L54" s="42"/>
    </row>
    <row r="55" spans="2:12" s="1" customFormat="1" ht="13.65" customHeight="1">
      <c r="B55" s="37"/>
      <c r="C55" s="31" t="s">
        <v>30</v>
      </c>
      <c r="D55" s="38"/>
      <c r="E55" s="38"/>
      <c r="F55" s="26" t="str">
        <f>IF(E18="","",E18)</f>
        <v>Vyplň údaj</v>
      </c>
      <c r="G55" s="38"/>
      <c r="H55" s="38"/>
      <c r="I55" s="131" t="s">
        <v>37</v>
      </c>
      <c r="J55" s="35" t="str">
        <f>E24</f>
        <v>Straka</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107</v>
      </c>
      <c r="D57" s="159"/>
      <c r="E57" s="159"/>
      <c r="F57" s="159"/>
      <c r="G57" s="159"/>
      <c r="H57" s="159"/>
      <c r="I57" s="160"/>
      <c r="J57" s="161" t="s">
        <v>108</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75</v>
      </c>
      <c r="D59" s="38"/>
      <c r="E59" s="38"/>
      <c r="F59" s="38"/>
      <c r="G59" s="38"/>
      <c r="H59" s="38"/>
      <c r="I59" s="129"/>
      <c r="J59" s="96">
        <f>J88</f>
        <v>0</v>
      </c>
      <c r="K59" s="38"/>
      <c r="L59" s="42"/>
      <c r="AU59" s="16" t="s">
        <v>109</v>
      </c>
    </row>
    <row r="60" spans="2:12" s="7" customFormat="1" ht="24.95" customHeight="1">
      <c r="B60" s="163"/>
      <c r="C60" s="164"/>
      <c r="D60" s="165" t="s">
        <v>110</v>
      </c>
      <c r="E60" s="166"/>
      <c r="F60" s="166"/>
      <c r="G60" s="166"/>
      <c r="H60" s="166"/>
      <c r="I60" s="167"/>
      <c r="J60" s="168">
        <f>J89</f>
        <v>0</v>
      </c>
      <c r="K60" s="164"/>
      <c r="L60" s="169"/>
    </row>
    <row r="61" spans="2:12" s="8" customFormat="1" ht="19.9" customHeight="1">
      <c r="B61" s="170"/>
      <c r="C61" s="171"/>
      <c r="D61" s="172" t="s">
        <v>111</v>
      </c>
      <c r="E61" s="173"/>
      <c r="F61" s="173"/>
      <c r="G61" s="173"/>
      <c r="H61" s="173"/>
      <c r="I61" s="174"/>
      <c r="J61" s="175">
        <f>J90</f>
        <v>0</v>
      </c>
      <c r="K61" s="171"/>
      <c r="L61" s="176"/>
    </row>
    <row r="62" spans="2:12" s="8" customFormat="1" ht="19.9" customHeight="1">
      <c r="B62" s="170"/>
      <c r="C62" s="171"/>
      <c r="D62" s="172" t="s">
        <v>112</v>
      </c>
      <c r="E62" s="173"/>
      <c r="F62" s="173"/>
      <c r="G62" s="173"/>
      <c r="H62" s="173"/>
      <c r="I62" s="174"/>
      <c r="J62" s="175">
        <f>J226</f>
        <v>0</v>
      </c>
      <c r="K62" s="171"/>
      <c r="L62" s="176"/>
    </row>
    <row r="63" spans="2:12" s="8" customFormat="1" ht="19.9" customHeight="1">
      <c r="B63" s="170"/>
      <c r="C63" s="171"/>
      <c r="D63" s="172" t="s">
        <v>113</v>
      </c>
      <c r="E63" s="173"/>
      <c r="F63" s="173"/>
      <c r="G63" s="173"/>
      <c r="H63" s="173"/>
      <c r="I63" s="174"/>
      <c r="J63" s="175">
        <f>J232</f>
        <v>0</v>
      </c>
      <c r="K63" s="171"/>
      <c r="L63" s="176"/>
    </row>
    <row r="64" spans="2:12" s="8" customFormat="1" ht="19.9" customHeight="1">
      <c r="B64" s="170"/>
      <c r="C64" s="171"/>
      <c r="D64" s="172" t="s">
        <v>114</v>
      </c>
      <c r="E64" s="173"/>
      <c r="F64" s="173"/>
      <c r="G64" s="173"/>
      <c r="H64" s="173"/>
      <c r="I64" s="174"/>
      <c r="J64" s="175">
        <f>J250</f>
        <v>0</v>
      </c>
      <c r="K64" s="171"/>
      <c r="L64" s="176"/>
    </row>
    <row r="65" spans="2:12" s="8" customFormat="1" ht="19.9" customHeight="1">
      <c r="B65" s="170"/>
      <c r="C65" s="171"/>
      <c r="D65" s="172" t="s">
        <v>115</v>
      </c>
      <c r="E65" s="173"/>
      <c r="F65" s="173"/>
      <c r="G65" s="173"/>
      <c r="H65" s="173"/>
      <c r="I65" s="174"/>
      <c r="J65" s="175">
        <f>J305</f>
        <v>0</v>
      </c>
      <c r="K65" s="171"/>
      <c r="L65" s="176"/>
    </row>
    <row r="66" spans="2:12" s="8" customFormat="1" ht="19.9" customHeight="1">
      <c r="B66" s="170"/>
      <c r="C66" s="171"/>
      <c r="D66" s="172" t="s">
        <v>116</v>
      </c>
      <c r="E66" s="173"/>
      <c r="F66" s="173"/>
      <c r="G66" s="173"/>
      <c r="H66" s="173"/>
      <c r="I66" s="174"/>
      <c r="J66" s="175">
        <f>J334</f>
        <v>0</v>
      </c>
      <c r="K66" s="171"/>
      <c r="L66" s="176"/>
    </row>
    <row r="67" spans="2:12" s="8" customFormat="1" ht="19.9" customHeight="1">
      <c r="B67" s="170"/>
      <c r="C67" s="171"/>
      <c r="D67" s="172" t="s">
        <v>117</v>
      </c>
      <c r="E67" s="173"/>
      <c r="F67" s="173"/>
      <c r="G67" s="173"/>
      <c r="H67" s="173"/>
      <c r="I67" s="174"/>
      <c r="J67" s="175">
        <f>J389</f>
        <v>0</v>
      </c>
      <c r="K67" s="171"/>
      <c r="L67" s="176"/>
    </row>
    <row r="68" spans="2:12" s="8" customFormat="1" ht="19.9" customHeight="1">
      <c r="B68" s="170"/>
      <c r="C68" s="171"/>
      <c r="D68" s="172" t="s">
        <v>118</v>
      </c>
      <c r="E68" s="173"/>
      <c r="F68" s="173"/>
      <c r="G68" s="173"/>
      <c r="H68" s="173"/>
      <c r="I68" s="174"/>
      <c r="J68" s="175">
        <f>J411</f>
        <v>0</v>
      </c>
      <c r="K68" s="171"/>
      <c r="L68" s="176"/>
    </row>
    <row r="69" spans="2:12" s="1" customFormat="1" ht="21.8" customHeight="1">
      <c r="B69" s="37"/>
      <c r="C69" s="38"/>
      <c r="D69" s="38"/>
      <c r="E69" s="38"/>
      <c r="F69" s="38"/>
      <c r="G69" s="38"/>
      <c r="H69" s="38"/>
      <c r="I69" s="129"/>
      <c r="J69" s="38"/>
      <c r="K69" s="38"/>
      <c r="L69" s="42"/>
    </row>
    <row r="70" spans="2:12" s="1" customFormat="1" ht="6.95" customHeight="1">
      <c r="B70" s="56"/>
      <c r="C70" s="57"/>
      <c r="D70" s="57"/>
      <c r="E70" s="57"/>
      <c r="F70" s="57"/>
      <c r="G70" s="57"/>
      <c r="H70" s="57"/>
      <c r="I70" s="153"/>
      <c r="J70" s="57"/>
      <c r="K70" s="57"/>
      <c r="L70" s="42"/>
    </row>
    <row r="74" spans="2:12" s="1" customFormat="1" ht="6.95" customHeight="1">
      <c r="B74" s="58"/>
      <c r="C74" s="59"/>
      <c r="D74" s="59"/>
      <c r="E74" s="59"/>
      <c r="F74" s="59"/>
      <c r="G74" s="59"/>
      <c r="H74" s="59"/>
      <c r="I74" s="156"/>
      <c r="J74" s="59"/>
      <c r="K74" s="59"/>
      <c r="L74" s="42"/>
    </row>
    <row r="75" spans="2:12" s="1" customFormat="1" ht="24.95" customHeight="1">
      <c r="B75" s="37"/>
      <c r="C75" s="22" t="s">
        <v>119</v>
      </c>
      <c r="D75" s="38"/>
      <c r="E75" s="38"/>
      <c r="F75" s="38"/>
      <c r="G75" s="38"/>
      <c r="H75" s="38"/>
      <c r="I75" s="129"/>
      <c r="J75" s="38"/>
      <c r="K75" s="38"/>
      <c r="L75" s="42"/>
    </row>
    <row r="76" spans="2:12" s="1" customFormat="1" ht="6.95" customHeight="1">
      <c r="B76" s="37"/>
      <c r="C76" s="38"/>
      <c r="D76" s="38"/>
      <c r="E76" s="38"/>
      <c r="F76" s="38"/>
      <c r="G76" s="38"/>
      <c r="H76" s="38"/>
      <c r="I76" s="129"/>
      <c r="J76" s="38"/>
      <c r="K76" s="38"/>
      <c r="L76" s="42"/>
    </row>
    <row r="77" spans="2:12" s="1" customFormat="1" ht="12" customHeight="1">
      <c r="B77" s="37"/>
      <c r="C77" s="31" t="s">
        <v>15</v>
      </c>
      <c r="D77" s="38"/>
      <c r="E77" s="38"/>
      <c r="F77" s="38"/>
      <c r="G77" s="38"/>
      <c r="H77" s="38"/>
      <c r="I77" s="129"/>
      <c r="J77" s="38"/>
      <c r="K77" s="38"/>
      <c r="L77" s="42"/>
    </row>
    <row r="78" spans="2:12" s="1" customFormat="1" ht="16.5" customHeight="1">
      <c r="B78" s="37"/>
      <c r="C78" s="38"/>
      <c r="D78" s="38"/>
      <c r="E78" s="157" t="str">
        <f>E7</f>
        <v xml:space="preserve">III/117  26 Opěrná zeď v obci Strašice</v>
      </c>
      <c r="F78" s="31"/>
      <c r="G78" s="31"/>
      <c r="H78" s="31"/>
      <c r="I78" s="129"/>
      <c r="J78" s="38"/>
      <c r="K78" s="38"/>
      <c r="L78" s="42"/>
    </row>
    <row r="79" spans="2:12" s="1" customFormat="1" ht="12" customHeight="1">
      <c r="B79" s="37"/>
      <c r="C79" s="31" t="s">
        <v>104</v>
      </c>
      <c r="D79" s="38"/>
      <c r="E79" s="38"/>
      <c r="F79" s="38"/>
      <c r="G79" s="38"/>
      <c r="H79" s="38"/>
      <c r="I79" s="129"/>
      <c r="J79" s="38"/>
      <c r="K79" s="38"/>
      <c r="L79" s="42"/>
    </row>
    <row r="80" spans="2:12" s="1" customFormat="1" ht="16.5" customHeight="1">
      <c r="B80" s="37"/>
      <c r="C80" s="38"/>
      <c r="D80" s="38"/>
      <c r="E80" s="63" t="str">
        <f>E9</f>
        <v>SK7601 - SO 101 Komunikace</v>
      </c>
      <c r="F80" s="38"/>
      <c r="G80" s="38"/>
      <c r="H80" s="38"/>
      <c r="I80" s="129"/>
      <c r="J80" s="38"/>
      <c r="K80" s="38"/>
      <c r="L80" s="42"/>
    </row>
    <row r="81" spans="2:12" s="1" customFormat="1" ht="6.95" customHeight="1">
      <c r="B81" s="37"/>
      <c r="C81" s="38"/>
      <c r="D81" s="38"/>
      <c r="E81" s="38"/>
      <c r="F81" s="38"/>
      <c r="G81" s="38"/>
      <c r="H81" s="38"/>
      <c r="I81" s="129"/>
      <c r="J81" s="38"/>
      <c r="K81" s="38"/>
      <c r="L81" s="42"/>
    </row>
    <row r="82" spans="2:12" s="1" customFormat="1" ht="12" customHeight="1">
      <c r="B82" s="37"/>
      <c r="C82" s="31" t="s">
        <v>21</v>
      </c>
      <c r="D82" s="38"/>
      <c r="E82" s="38"/>
      <c r="F82" s="26" t="str">
        <f>F12</f>
        <v xml:space="preserve"> </v>
      </c>
      <c r="G82" s="38"/>
      <c r="H82" s="38"/>
      <c r="I82" s="131" t="s">
        <v>23</v>
      </c>
      <c r="J82" s="66" t="str">
        <f>IF(J12="","",J12)</f>
        <v>10. 10. 2018</v>
      </c>
      <c r="K82" s="38"/>
      <c r="L82" s="42"/>
    </row>
    <row r="83" spans="2:12" s="1" customFormat="1" ht="6.95" customHeight="1">
      <c r="B83" s="37"/>
      <c r="C83" s="38"/>
      <c r="D83" s="38"/>
      <c r="E83" s="38"/>
      <c r="F83" s="38"/>
      <c r="G83" s="38"/>
      <c r="H83" s="38"/>
      <c r="I83" s="129"/>
      <c r="J83" s="38"/>
      <c r="K83" s="38"/>
      <c r="L83" s="42"/>
    </row>
    <row r="84" spans="2:12" s="1" customFormat="1" ht="24.9" customHeight="1">
      <c r="B84" s="37"/>
      <c r="C84" s="31" t="s">
        <v>25</v>
      </c>
      <c r="D84" s="38"/>
      <c r="E84" s="38"/>
      <c r="F84" s="26" t="str">
        <f>E15</f>
        <v>SÚS Rokycany</v>
      </c>
      <c r="G84" s="38"/>
      <c r="H84" s="38"/>
      <c r="I84" s="131" t="s">
        <v>32</v>
      </c>
      <c r="J84" s="35" t="str">
        <f>E21</f>
        <v>Projekční kancelář Ing.Škubalová</v>
      </c>
      <c r="K84" s="38"/>
      <c r="L84" s="42"/>
    </row>
    <row r="85" spans="2:12" s="1" customFormat="1" ht="13.65" customHeight="1">
      <c r="B85" s="37"/>
      <c r="C85" s="31" t="s">
        <v>30</v>
      </c>
      <c r="D85" s="38"/>
      <c r="E85" s="38"/>
      <c r="F85" s="26" t="str">
        <f>IF(E18="","",E18)</f>
        <v>Vyplň údaj</v>
      </c>
      <c r="G85" s="38"/>
      <c r="H85" s="38"/>
      <c r="I85" s="131" t="s">
        <v>37</v>
      </c>
      <c r="J85" s="35" t="str">
        <f>E24</f>
        <v>Straka</v>
      </c>
      <c r="K85" s="38"/>
      <c r="L85" s="42"/>
    </row>
    <row r="86" spans="2:12" s="1" customFormat="1" ht="10.3" customHeight="1">
      <c r="B86" s="37"/>
      <c r="C86" s="38"/>
      <c r="D86" s="38"/>
      <c r="E86" s="38"/>
      <c r="F86" s="38"/>
      <c r="G86" s="38"/>
      <c r="H86" s="38"/>
      <c r="I86" s="129"/>
      <c r="J86" s="38"/>
      <c r="K86" s="38"/>
      <c r="L86" s="42"/>
    </row>
    <row r="87" spans="2:20" s="9" customFormat="1" ht="29.25" customHeight="1">
      <c r="B87" s="177"/>
      <c r="C87" s="178" t="s">
        <v>120</v>
      </c>
      <c r="D87" s="179" t="s">
        <v>62</v>
      </c>
      <c r="E87" s="179" t="s">
        <v>58</v>
      </c>
      <c r="F87" s="179" t="s">
        <v>59</v>
      </c>
      <c r="G87" s="179" t="s">
        <v>121</v>
      </c>
      <c r="H87" s="179" t="s">
        <v>122</v>
      </c>
      <c r="I87" s="180" t="s">
        <v>123</v>
      </c>
      <c r="J87" s="179" t="s">
        <v>108</v>
      </c>
      <c r="K87" s="181" t="s">
        <v>124</v>
      </c>
      <c r="L87" s="182"/>
      <c r="M87" s="86" t="s">
        <v>27</v>
      </c>
      <c r="N87" s="87" t="s">
        <v>47</v>
      </c>
      <c r="O87" s="87" t="s">
        <v>125</v>
      </c>
      <c r="P87" s="87" t="s">
        <v>126</v>
      </c>
      <c r="Q87" s="87" t="s">
        <v>127</v>
      </c>
      <c r="R87" s="87" t="s">
        <v>128</v>
      </c>
      <c r="S87" s="87" t="s">
        <v>129</v>
      </c>
      <c r="T87" s="88" t="s">
        <v>130</v>
      </c>
    </row>
    <row r="88" spans="2:63" s="1" customFormat="1" ht="22.8" customHeight="1">
      <c r="B88" s="37"/>
      <c r="C88" s="93" t="s">
        <v>131</v>
      </c>
      <c r="D88" s="38"/>
      <c r="E88" s="38"/>
      <c r="F88" s="38"/>
      <c r="G88" s="38"/>
      <c r="H88" s="38"/>
      <c r="I88" s="129"/>
      <c r="J88" s="183">
        <f>BK88</f>
        <v>0</v>
      </c>
      <c r="K88" s="38"/>
      <c r="L88" s="42"/>
      <c r="M88" s="89"/>
      <c r="N88" s="90"/>
      <c r="O88" s="90"/>
      <c r="P88" s="184">
        <f>P89</f>
        <v>0</v>
      </c>
      <c r="Q88" s="90"/>
      <c r="R88" s="184">
        <f>R89</f>
        <v>309.30783199999996</v>
      </c>
      <c r="S88" s="90"/>
      <c r="T88" s="185">
        <f>T89</f>
        <v>550.439</v>
      </c>
      <c r="AT88" s="16" t="s">
        <v>76</v>
      </c>
      <c r="AU88" s="16" t="s">
        <v>109</v>
      </c>
      <c r="BK88" s="186">
        <f>BK89</f>
        <v>0</v>
      </c>
    </row>
    <row r="89" spans="2:63" s="10" customFormat="1" ht="25.9" customHeight="1">
      <c r="B89" s="187"/>
      <c r="C89" s="188"/>
      <c r="D89" s="189" t="s">
        <v>76</v>
      </c>
      <c r="E89" s="190" t="s">
        <v>132</v>
      </c>
      <c r="F89" s="190" t="s">
        <v>133</v>
      </c>
      <c r="G89" s="188"/>
      <c r="H89" s="188"/>
      <c r="I89" s="191"/>
      <c r="J89" s="192">
        <f>BK89</f>
        <v>0</v>
      </c>
      <c r="K89" s="188"/>
      <c r="L89" s="193"/>
      <c r="M89" s="194"/>
      <c r="N89" s="195"/>
      <c r="O89" s="195"/>
      <c r="P89" s="196">
        <f>P90+P226+P232+P250+P305+P334+P389+P411</f>
        <v>0</v>
      </c>
      <c r="Q89" s="195"/>
      <c r="R89" s="196">
        <f>R90+R226+R232+R250+R305+R334+R389+R411</f>
        <v>309.30783199999996</v>
      </c>
      <c r="S89" s="195"/>
      <c r="T89" s="197">
        <f>T90+T226+T232+T250+T305+T334+T389+T411</f>
        <v>550.439</v>
      </c>
      <c r="AR89" s="198" t="s">
        <v>85</v>
      </c>
      <c r="AT89" s="199" t="s">
        <v>76</v>
      </c>
      <c r="AU89" s="199" t="s">
        <v>77</v>
      </c>
      <c r="AY89" s="198" t="s">
        <v>134</v>
      </c>
      <c r="BK89" s="200">
        <f>BK90+BK226+BK232+BK250+BK305+BK334+BK389+BK411</f>
        <v>0</v>
      </c>
    </row>
    <row r="90" spans="2:63" s="10" customFormat="1" ht="22.8" customHeight="1">
      <c r="B90" s="187"/>
      <c r="C90" s="188"/>
      <c r="D90" s="189" t="s">
        <v>76</v>
      </c>
      <c r="E90" s="201" t="s">
        <v>85</v>
      </c>
      <c r="F90" s="201" t="s">
        <v>135</v>
      </c>
      <c r="G90" s="188"/>
      <c r="H90" s="188"/>
      <c r="I90" s="191"/>
      <c r="J90" s="202">
        <f>BK90</f>
        <v>0</v>
      </c>
      <c r="K90" s="188"/>
      <c r="L90" s="193"/>
      <c r="M90" s="194"/>
      <c r="N90" s="195"/>
      <c r="O90" s="195"/>
      <c r="P90" s="196">
        <f>SUM(P91:P225)</f>
        <v>0</v>
      </c>
      <c r="Q90" s="195"/>
      <c r="R90" s="196">
        <f>SUM(R91:R225)</f>
        <v>258.87567</v>
      </c>
      <c r="S90" s="195"/>
      <c r="T90" s="197">
        <f>SUM(T91:T225)</f>
        <v>543.649</v>
      </c>
      <c r="AR90" s="198" t="s">
        <v>85</v>
      </c>
      <c r="AT90" s="199" t="s">
        <v>76</v>
      </c>
      <c r="AU90" s="199" t="s">
        <v>85</v>
      </c>
      <c r="AY90" s="198" t="s">
        <v>134</v>
      </c>
      <c r="BK90" s="200">
        <f>SUM(BK91:BK225)</f>
        <v>0</v>
      </c>
    </row>
    <row r="91" spans="2:65" s="1" customFormat="1" ht="16.5" customHeight="1">
      <c r="B91" s="37"/>
      <c r="C91" s="203" t="s">
        <v>85</v>
      </c>
      <c r="D91" s="203" t="s">
        <v>136</v>
      </c>
      <c r="E91" s="204" t="s">
        <v>137</v>
      </c>
      <c r="F91" s="205" t="s">
        <v>138</v>
      </c>
      <c r="G91" s="206" t="s">
        <v>139</v>
      </c>
      <c r="H91" s="207">
        <v>50</v>
      </c>
      <c r="I91" s="208"/>
      <c r="J91" s="207">
        <f>ROUND(I91*H91,2)</f>
        <v>0</v>
      </c>
      <c r="K91" s="205" t="s">
        <v>140</v>
      </c>
      <c r="L91" s="42"/>
      <c r="M91" s="209" t="s">
        <v>27</v>
      </c>
      <c r="N91" s="210" t="s">
        <v>48</v>
      </c>
      <c r="O91" s="78"/>
      <c r="P91" s="211">
        <f>O91*H91</f>
        <v>0</v>
      </c>
      <c r="Q91" s="211">
        <v>0</v>
      </c>
      <c r="R91" s="211">
        <f>Q91*H91</f>
        <v>0</v>
      </c>
      <c r="S91" s="211">
        <v>0</v>
      </c>
      <c r="T91" s="212">
        <f>S91*H91</f>
        <v>0</v>
      </c>
      <c r="AR91" s="16" t="s">
        <v>141</v>
      </c>
      <c r="AT91" s="16" t="s">
        <v>136</v>
      </c>
      <c r="AU91" s="16" t="s">
        <v>87</v>
      </c>
      <c r="AY91" s="16" t="s">
        <v>134</v>
      </c>
      <c r="BE91" s="213">
        <f>IF(N91="základní",J91,0)</f>
        <v>0</v>
      </c>
      <c r="BF91" s="213">
        <f>IF(N91="snížená",J91,0)</f>
        <v>0</v>
      </c>
      <c r="BG91" s="213">
        <f>IF(N91="zákl. přenesená",J91,0)</f>
        <v>0</v>
      </c>
      <c r="BH91" s="213">
        <f>IF(N91="sníž. přenesená",J91,0)</f>
        <v>0</v>
      </c>
      <c r="BI91" s="213">
        <f>IF(N91="nulová",J91,0)</f>
        <v>0</v>
      </c>
      <c r="BJ91" s="16" t="s">
        <v>85</v>
      </c>
      <c r="BK91" s="213">
        <f>ROUND(I91*H91,2)</f>
        <v>0</v>
      </c>
      <c r="BL91" s="16" t="s">
        <v>141</v>
      </c>
      <c r="BM91" s="16" t="s">
        <v>142</v>
      </c>
    </row>
    <row r="92" spans="2:47" s="1" customFormat="1" ht="12">
      <c r="B92" s="37"/>
      <c r="C92" s="38"/>
      <c r="D92" s="214" t="s">
        <v>143</v>
      </c>
      <c r="E92" s="38"/>
      <c r="F92" s="215" t="s">
        <v>144</v>
      </c>
      <c r="G92" s="38"/>
      <c r="H92" s="38"/>
      <c r="I92" s="129"/>
      <c r="J92" s="38"/>
      <c r="K92" s="38"/>
      <c r="L92" s="42"/>
      <c r="M92" s="216"/>
      <c r="N92" s="78"/>
      <c r="O92" s="78"/>
      <c r="P92" s="78"/>
      <c r="Q92" s="78"/>
      <c r="R92" s="78"/>
      <c r="S92" s="78"/>
      <c r="T92" s="79"/>
      <c r="AT92" s="16" t="s">
        <v>143</v>
      </c>
      <c r="AU92" s="16" t="s">
        <v>87</v>
      </c>
    </row>
    <row r="93" spans="2:51" s="11" customFormat="1" ht="12">
      <c r="B93" s="217"/>
      <c r="C93" s="218"/>
      <c r="D93" s="214" t="s">
        <v>145</v>
      </c>
      <c r="E93" s="219" t="s">
        <v>27</v>
      </c>
      <c r="F93" s="220" t="s">
        <v>146</v>
      </c>
      <c r="G93" s="218"/>
      <c r="H93" s="221">
        <v>50</v>
      </c>
      <c r="I93" s="222"/>
      <c r="J93" s="218"/>
      <c r="K93" s="218"/>
      <c r="L93" s="223"/>
      <c r="M93" s="224"/>
      <c r="N93" s="225"/>
      <c r="O93" s="225"/>
      <c r="P93" s="225"/>
      <c r="Q93" s="225"/>
      <c r="R93" s="225"/>
      <c r="S93" s="225"/>
      <c r="T93" s="226"/>
      <c r="AT93" s="227" t="s">
        <v>145</v>
      </c>
      <c r="AU93" s="227" t="s">
        <v>87</v>
      </c>
      <c r="AV93" s="11" t="s">
        <v>87</v>
      </c>
      <c r="AW93" s="11" t="s">
        <v>36</v>
      </c>
      <c r="AX93" s="11" t="s">
        <v>77</v>
      </c>
      <c r="AY93" s="227" t="s">
        <v>134</v>
      </c>
    </row>
    <row r="94" spans="2:51" s="12" customFormat="1" ht="12">
      <c r="B94" s="228"/>
      <c r="C94" s="229"/>
      <c r="D94" s="214" t="s">
        <v>145</v>
      </c>
      <c r="E94" s="230" t="s">
        <v>27</v>
      </c>
      <c r="F94" s="231" t="s">
        <v>147</v>
      </c>
      <c r="G94" s="229"/>
      <c r="H94" s="230" t="s">
        <v>27</v>
      </c>
      <c r="I94" s="232"/>
      <c r="J94" s="229"/>
      <c r="K94" s="229"/>
      <c r="L94" s="233"/>
      <c r="M94" s="234"/>
      <c r="N94" s="235"/>
      <c r="O94" s="235"/>
      <c r="P94" s="235"/>
      <c r="Q94" s="235"/>
      <c r="R94" s="235"/>
      <c r="S94" s="235"/>
      <c r="T94" s="236"/>
      <c r="AT94" s="237" t="s">
        <v>145</v>
      </c>
      <c r="AU94" s="237" t="s">
        <v>87</v>
      </c>
      <c r="AV94" s="12" t="s">
        <v>85</v>
      </c>
      <c r="AW94" s="12" t="s">
        <v>36</v>
      </c>
      <c r="AX94" s="12" t="s">
        <v>77</v>
      </c>
      <c r="AY94" s="237" t="s">
        <v>134</v>
      </c>
    </row>
    <row r="95" spans="2:51" s="13" customFormat="1" ht="12">
      <c r="B95" s="238"/>
      <c r="C95" s="239"/>
      <c r="D95" s="214" t="s">
        <v>145</v>
      </c>
      <c r="E95" s="240" t="s">
        <v>27</v>
      </c>
      <c r="F95" s="241" t="s">
        <v>148</v>
      </c>
      <c r="G95" s="239"/>
      <c r="H95" s="242">
        <v>50</v>
      </c>
      <c r="I95" s="243"/>
      <c r="J95" s="239"/>
      <c r="K95" s="239"/>
      <c r="L95" s="244"/>
      <c r="M95" s="245"/>
      <c r="N95" s="246"/>
      <c r="O95" s="246"/>
      <c r="P95" s="246"/>
      <c r="Q95" s="246"/>
      <c r="R95" s="246"/>
      <c r="S95" s="246"/>
      <c r="T95" s="247"/>
      <c r="AT95" s="248" t="s">
        <v>145</v>
      </c>
      <c r="AU95" s="248" t="s">
        <v>87</v>
      </c>
      <c r="AV95" s="13" t="s">
        <v>141</v>
      </c>
      <c r="AW95" s="13" t="s">
        <v>36</v>
      </c>
      <c r="AX95" s="13" t="s">
        <v>85</v>
      </c>
      <c r="AY95" s="248" t="s">
        <v>134</v>
      </c>
    </row>
    <row r="96" spans="2:65" s="1" customFormat="1" ht="22.5" customHeight="1">
      <c r="B96" s="37"/>
      <c r="C96" s="203" t="s">
        <v>87</v>
      </c>
      <c r="D96" s="203" t="s">
        <v>136</v>
      </c>
      <c r="E96" s="204" t="s">
        <v>149</v>
      </c>
      <c r="F96" s="205" t="s">
        <v>150</v>
      </c>
      <c r="G96" s="206" t="s">
        <v>139</v>
      </c>
      <c r="H96" s="207">
        <v>470</v>
      </c>
      <c r="I96" s="208"/>
      <c r="J96" s="207">
        <f>ROUND(I96*H96,2)</f>
        <v>0</v>
      </c>
      <c r="K96" s="205" t="s">
        <v>140</v>
      </c>
      <c r="L96" s="42"/>
      <c r="M96" s="209" t="s">
        <v>27</v>
      </c>
      <c r="N96" s="210" t="s">
        <v>48</v>
      </c>
      <c r="O96" s="78"/>
      <c r="P96" s="211">
        <f>O96*H96</f>
        <v>0</v>
      </c>
      <c r="Q96" s="211">
        <v>0</v>
      </c>
      <c r="R96" s="211">
        <f>Q96*H96</f>
        <v>0</v>
      </c>
      <c r="S96" s="211">
        <v>0.44</v>
      </c>
      <c r="T96" s="212">
        <f>S96*H96</f>
        <v>206.8</v>
      </c>
      <c r="AR96" s="16" t="s">
        <v>141</v>
      </c>
      <c r="AT96" s="16" t="s">
        <v>136</v>
      </c>
      <c r="AU96" s="16" t="s">
        <v>87</v>
      </c>
      <c r="AY96" s="16" t="s">
        <v>134</v>
      </c>
      <c r="BE96" s="213">
        <f>IF(N96="základní",J96,0)</f>
        <v>0</v>
      </c>
      <c r="BF96" s="213">
        <f>IF(N96="snížená",J96,0)</f>
        <v>0</v>
      </c>
      <c r="BG96" s="213">
        <f>IF(N96="zákl. přenesená",J96,0)</f>
        <v>0</v>
      </c>
      <c r="BH96" s="213">
        <f>IF(N96="sníž. přenesená",J96,0)</f>
        <v>0</v>
      </c>
      <c r="BI96" s="213">
        <f>IF(N96="nulová",J96,0)</f>
        <v>0</v>
      </c>
      <c r="BJ96" s="16" t="s">
        <v>85</v>
      </c>
      <c r="BK96" s="213">
        <f>ROUND(I96*H96,2)</f>
        <v>0</v>
      </c>
      <c r="BL96" s="16" t="s">
        <v>141</v>
      </c>
      <c r="BM96" s="16" t="s">
        <v>151</v>
      </c>
    </row>
    <row r="97" spans="2:47" s="1" customFormat="1" ht="12">
      <c r="B97" s="37"/>
      <c r="C97" s="38"/>
      <c r="D97" s="214" t="s">
        <v>143</v>
      </c>
      <c r="E97" s="38"/>
      <c r="F97" s="215" t="s">
        <v>152</v>
      </c>
      <c r="G97" s="38"/>
      <c r="H97" s="38"/>
      <c r="I97" s="129"/>
      <c r="J97" s="38"/>
      <c r="K97" s="38"/>
      <c r="L97" s="42"/>
      <c r="M97" s="216"/>
      <c r="N97" s="78"/>
      <c r="O97" s="78"/>
      <c r="P97" s="78"/>
      <c r="Q97" s="78"/>
      <c r="R97" s="78"/>
      <c r="S97" s="78"/>
      <c r="T97" s="79"/>
      <c r="AT97" s="16" t="s">
        <v>143</v>
      </c>
      <c r="AU97" s="16" t="s">
        <v>87</v>
      </c>
    </row>
    <row r="98" spans="2:51" s="11" customFormat="1" ht="12">
      <c r="B98" s="217"/>
      <c r="C98" s="218"/>
      <c r="D98" s="214" t="s">
        <v>145</v>
      </c>
      <c r="E98" s="219" t="s">
        <v>27</v>
      </c>
      <c r="F98" s="220" t="s">
        <v>153</v>
      </c>
      <c r="G98" s="218"/>
      <c r="H98" s="221">
        <v>470</v>
      </c>
      <c r="I98" s="222"/>
      <c r="J98" s="218"/>
      <c r="K98" s="218"/>
      <c r="L98" s="223"/>
      <c r="M98" s="224"/>
      <c r="N98" s="225"/>
      <c r="O98" s="225"/>
      <c r="P98" s="225"/>
      <c r="Q98" s="225"/>
      <c r="R98" s="225"/>
      <c r="S98" s="225"/>
      <c r="T98" s="226"/>
      <c r="AT98" s="227" t="s">
        <v>145</v>
      </c>
      <c r="AU98" s="227" t="s">
        <v>87</v>
      </c>
      <c r="AV98" s="11" t="s">
        <v>87</v>
      </c>
      <c r="AW98" s="11" t="s">
        <v>36</v>
      </c>
      <c r="AX98" s="11" t="s">
        <v>77</v>
      </c>
      <c r="AY98" s="227" t="s">
        <v>134</v>
      </c>
    </row>
    <row r="99" spans="2:51" s="12" customFormat="1" ht="12">
      <c r="B99" s="228"/>
      <c r="C99" s="229"/>
      <c r="D99" s="214" t="s">
        <v>145</v>
      </c>
      <c r="E99" s="230" t="s">
        <v>27</v>
      </c>
      <c r="F99" s="231" t="s">
        <v>147</v>
      </c>
      <c r="G99" s="229"/>
      <c r="H99" s="230" t="s">
        <v>27</v>
      </c>
      <c r="I99" s="232"/>
      <c r="J99" s="229"/>
      <c r="K99" s="229"/>
      <c r="L99" s="233"/>
      <c r="M99" s="234"/>
      <c r="N99" s="235"/>
      <c r="O99" s="235"/>
      <c r="P99" s="235"/>
      <c r="Q99" s="235"/>
      <c r="R99" s="235"/>
      <c r="S99" s="235"/>
      <c r="T99" s="236"/>
      <c r="AT99" s="237" t="s">
        <v>145</v>
      </c>
      <c r="AU99" s="237" t="s">
        <v>87</v>
      </c>
      <c r="AV99" s="12" t="s">
        <v>85</v>
      </c>
      <c r="AW99" s="12" t="s">
        <v>36</v>
      </c>
      <c r="AX99" s="12" t="s">
        <v>77</v>
      </c>
      <c r="AY99" s="237" t="s">
        <v>134</v>
      </c>
    </row>
    <row r="100" spans="2:51" s="13" customFormat="1" ht="12">
      <c r="B100" s="238"/>
      <c r="C100" s="239"/>
      <c r="D100" s="214" t="s">
        <v>145</v>
      </c>
      <c r="E100" s="240" t="s">
        <v>27</v>
      </c>
      <c r="F100" s="241" t="s">
        <v>148</v>
      </c>
      <c r="G100" s="239"/>
      <c r="H100" s="242">
        <v>470</v>
      </c>
      <c r="I100" s="243"/>
      <c r="J100" s="239"/>
      <c r="K100" s="239"/>
      <c r="L100" s="244"/>
      <c r="M100" s="245"/>
      <c r="N100" s="246"/>
      <c r="O100" s="246"/>
      <c r="P100" s="246"/>
      <c r="Q100" s="246"/>
      <c r="R100" s="246"/>
      <c r="S100" s="246"/>
      <c r="T100" s="247"/>
      <c r="AT100" s="248" t="s">
        <v>145</v>
      </c>
      <c r="AU100" s="248" t="s">
        <v>87</v>
      </c>
      <c r="AV100" s="13" t="s">
        <v>141</v>
      </c>
      <c r="AW100" s="13" t="s">
        <v>36</v>
      </c>
      <c r="AX100" s="13" t="s">
        <v>85</v>
      </c>
      <c r="AY100" s="248" t="s">
        <v>134</v>
      </c>
    </row>
    <row r="101" spans="2:65" s="1" customFormat="1" ht="22.5" customHeight="1">
      <c r="B101" s="37"/>
      <c r="C101" s="203" t="s">
        <v>154</v>
      </c>
      <c r="D101" s="203" t="s">
        <v>136</v>
      </c>
      <c r="E101" s="204" t="s">
        <v>155</v>
      </c>
      <c r="F101" s="205" t="s">
        <v>156</v>
      </c>
      <c r="G101" s="206" t="s">
        <v>139</v>
      </c>
      <c r="H101" s="207">
        <v>513</v>
      </c>
      <c r="I101" s="208"/>
      <c r="J101" s="207">
        <f>ROUND(I101*H101,2)</f>
        <v>0</v>
      </c>
      <c r="K101" s="205" t="s">
        <v>140</v>
      </c>
      <c r="L101" s="42"/>
      <c r="M101" s="209" t="s">
        <v>27</v>
      </c>
      <c r="N101" s="210" t="s">
        <v>48</v>
      </c>
      <c r="O101" s="78"/>
      <c r="P101" s="211">
        <f>O101*H101</f>
        <v>0</v>
      </c>
      <c r="Q101" s="211">
        <v>0</v>
      </c>
      <c r="R101" s="211">
        <f>Q101*H101</f>
        <v>0</v>
      </c>
      <c r="S101" s="211">
        <v>0.22</v>
      </c>
      <c r="T101" s="212">
        <f>S101*H101</f>
        <v>112.86</v>
      </c>
      <c r="AR101" s="16" t="s">
        <v>141</v>
      </c>
      <c r="AT101" s="16" t="s">
        <v>136</v>
      </c>
      <c r="AU101" s="16" t="s">
        <v>87</v>
      </c>
      <c r="AY101" s="16" t="s">
        <v>134</v>
      </c>
      <c r="BE101" s="213">
        <f>IF(N101="základní",J101,0)</f>
        <v>0</v>
      </c>
      <c r="BF101" s="213">
        <f>IF(N101="snížená",J101,0)</f>
        <v>0</v>
      </c>
      <c r="BG101" s="213">
        <f>IF(N101="zákl. přenesená",J101,0)</f>
        <v>0</v>
      </c>
      <c r="BH101" s="213">
        <f>IF(N101="sníž. přenesená",J101,0)</f>
        <v>0</v>
      </c>
      <c r="BI101" s="213">
        <f>IF(N101="nulová",J101,0)</f>
        <v>0</v>
      </c>
      <c r="BJ101" s="16" t="s">
        <v>85</v>
      </c>
      <c r="BK101" s="213">
        <f>ROUND(I101*H101,2)</f>
        <v>0</v>
      </c>
      <c r="BL101" s="16" t="s">
        <v>141</v>
      </c>
      <c r="BM101" s="16" t="s">
        <v>157</v>
      </c>
    </row>
    <row r="102" spans="2:47" s="1" customFormat="1" ht="12">
      <c r="B102" s="37"/>
      <c r="C102" s="38"/>
      <c r="D102" s="214" t="s">
        <v>143</v>
      </c>
      <c r="E102" s="38"/>
      <c r="F102" s="215" t="s">
        <v>152</v>
      </c>
      <c r="G102" s="38"/>
      <c r="H102" s="38"/>
      <c r="I102" s="129"/>
      <c r="J102" s="38"/>
      <c r="K102" s="38"/>
      <c r="L102" s="42"/>
      <c r="M102" s="216"/>
      <c r="N102" s="78"/>
      <c r="O102" s="78"/>
      <c r="P102" s="78"/>
      <c r="Q102" s="78"/>
      <c r="R102" s="78"/>
      <c r="S102" s="78"/>
      <c r="T102" s="79"/>
      <c r="AT102" s="16" t="s">
        <v>143</v>
      </c>
      <c r="AU102" s="16" t="s">
        <v>87</v>
      </c>
    </row>
    <row r="103" spans="2:51" s="11" customFormat="1" ht="12">
      <c r="B103" s="217"/>
      <c r="C103" s="218"/>
      <c r="D103" s="214" t="s">
        <v>145</v>
      </c>
      <c r="E103" s="219" t="s">
        <v>27</v>
      </c>
      <c r="F103" s="220" t="s">
        <v>158</v>
      </c>
      <c r="G103" s="218"/>
      <c r="H103" s="221">
        <v>513</v>
      </c>
      <c r="I103" s="222"/>
      <c r="J103" s="218"/>
      <c r="K103" s="218"/>
      <c r="L103" s="223"/>
      <c r="M103" s="224"/>
      <c r="N103" s="225"/>
      <c r="O103" s="225"/>
      <c r="P103" s="225"/>
      <c r="Q103" s="225"/>
      <c r="R103" s="225"/>
      <c r="S103" s="225"/>
      <c r="T103" s="226"/>
      <c r="AT103" s="227" t="s">
        <v>145</v>
      </c>
      <c r="AU103" s="227" t="s">
        <v>87</v>
      </c>
      <c r="AV103" s="11" t="s">
        <v>87</v>
      </c>
      <c r="AW103" s="11" t="s">
        <v>36</v>
      </c>
      <c r="AX103" s="11" t="s">
        <v>77</v>
      </c>
      <c r="AY103" s="227" t="s">
        <v>134</v>
      </c>
    </row>
    <row r="104" spans="2:51" s="12" customFormat="1" ht="12">
      <c r="B104" s="228"/>
      <c r="C104" s="229"/>
      <c r="D104" s="214" t="s">
        <v>145</v>
      </c>
      <c r="E104" s="230" t="s">
        <v>27</v>
      </c>
      <c r="F104" s="231" t="s">
        <v>159</v>
      </c>
      <c r="G104" s="229"/>
      <c r="H104" s="230" t="s">
        <v>27</v>
      </c>
      <c r="I104" s="232"/>
      <c r="J104" s="229"/>
      <c r="K104" s="229"/>
      <c r="L104" s="233"/>
      <c r="M104" s="234"/>
      <c r="N104" s="235"/>
      <c r="O104" s="235"/>
      <c r="P104" s="235"/>
      <c r="Q104" s="235"/>
      <c r="R104" s="235"/>
      <c r="S104" s="235"/>
      <c r="T104" s="236"/>
      <c r="AT104" s="237" t="s">
        <v>145</v>
      </c>
      <c r="AU104" s="237" t="s">
        <v>87</v>
      </c>
      <c r="AV104" s="12" t="s">
        <v>85</v>
      </c>
      <c r="AW104" s="12" t="s">
        <v>36</v>
      </c>
      <c r="AX104" s="12" t="s">
        <v>77</v>
      </c>
      <c r="AY104" s="237" t="s">
        <v>134</v>
      </c>
    </row>
    <row r="105" spans="2:51" s="12" customFormat="1" ht="12">
      <c r="B105" s="228"/>
      <c r="C105" s="229"/>
      <c r="D105" s="214" t="s">
        <v>145</v>
      </c>
      <c r="E105" s="230" t="s">
        <v>27</v>
      </c>
      <c r="F105" s="231" t="s">
        <v>160</v>
      </c>
      <c r="G105" s="229"/>
      <c r="H105" s="230" t="s">
        <v>27</v>
      </c>
      <c r="I105" s="232"/>
      <c r="J105" s="229"/>
      <c r="K105" s="229"/>
      <c r="L105" s="233"/>
      <c r="M105" s="234"/>
      <c r="N105" s="235"/>
      <c r="O105" s="235"/>
      <c r="P105" s="235"/>
      <c r="Q105" s="235"/>
      <c r="R105" s="235"/>
      <c r="S105" s="235"/>
      <c r="T105" s="236"/>
      <c r="AT105" s="237" t="s">
        <v>145</v>
      </c>
      <c r="AU105" s="237" t="s">
        <v>87</v>
      </c>
      <c r="AV105" s="12" t="s">
        <v>85</v>
      </c>
      <c r="AW105" s="12" t="s">
        <v>36</v>
      </c>
      <c r="AX105" s="12" t="s">
        <v>77</v>
      </c>
      <c r="AY105" s="237" t="s">
        <v>134</v>
      </c>
    </row>
    <row r="106" spans="2:51" s="13" customFormat="1" ht="12">
      <c r="B106" s="238"/>
      <c r="C106" s="239"/>
      <c r="D106" s="214" t="s">
        <v>145</v>
      </c>
      <c r="E106" s="240" t="s">
        <v>27</v>
      </c>
      <c r="F106" s="241" t="s">
        <v>148</v>
      </c>
      <c r="G106" s="239"/>
      <c r="H106" s="242">
        <v>513</v>
      </c>
      <c r="I106" s="243"/>
      <c r="J106" s="239"/>
      <c r="K106" s="239"/>
      <c r="L106" s="244"/>
      <c r="M106" s="245"/>
      <c r="N106" s="246"/>
      <c r="O106" s="246"/>
      <c r="P106" s="246"/>
      <c r="Q106" s="246"/>
      <c r="R106" s="246"/>
      <c r="S106" s="246"/>
      <c r="T106" s="247"/>
      <c r="AT106" s="248" t="s">
        <v>145</v>
      </c>
      <c r="AU106" s="248" t="s">
        <v>87</v>
      </c>
      <c r="AV106" s="13" t="s">
        <v>141</v>
      </c>
      <c r="AW106" s="13" t="s">
        <v>36</v>
      </c>
      <c r="AX106" s="13" t="s">
        <v>85</v>
      </c>
      <c r="AY106" s="248" t="s">
        <v>134</v>
      </c>
    </row>
    <row r="107" spans="2:65" s="1" customFormat="1" ht="22.5" customHeight="1">
      <c r="B107" s="37"/>
      <c r="C107" s="203" t="s">
        <v>141</v>
      </c>
      <c r="D107" s="203" t="s">
        <v>136</v>
      </c>
      <c r="E107" s="204" t="s">
        <v>161</v>
      </c>
      <c r="F107" s="205" t="s">
        <v>162</v>
      </c>
      <c r="G107" s="206" t="s">
        <v>139</v>
      </c>
      <c r="H107" s="207">
        <v>50</v>
      </c>
      <c r="I107" s="208"/>
      <c r="J107" s="207">
        <f>ROUND(I107*H107,2)</f>
        <v>0</v>
      </c>
      <c r="K107" s="205" t="s">
        <v>140</v>
      </c>
      <c r="L107" s="42"/>
      <c r="M107" s="209" t="s">
        <v>27</v>
      </c>
      <c r="N107" s="210" t="s">
        <v>48</v>
      </c>
      <c r="O107" s="78"/>
      <c r="P107" s="211">
        <f>O107*H107</f>
        <v>0</v>
      </c>
      <c r="Q107" s="211">
        <v>0</v>
      </c>
      <c r="R107" s="211">
        <f>Q107*H107</f>
        <v>0</v>
      </c>
      <c r="S107" s="211">
        <v>0.2175</v>
      </c>
      <c r="T107" s="212">
        <f>S107*H107</f>
        <v>10.875</v>
      </c>
      <c r="AR107" s="16" t="s">
        <v>141</v>
      </c>
      <c r="AT107" s="16" t="s">
        <v>136</v>
      </c>
      <c r="AU107" s="16" t="s">
        <v>87</v>
      </c>
      <c r="AY107" s="16" t="s">
        <v>134</v>
      </c>
      <c r="BE107" s="213">
        <f>IF(N107="základní",J107,0)</f>
        <v>0</v>
      </c>
      <c r="BF107" s="213">
        <f>IF(N107="snížená",J107,0)</f>
        <v>0</v>
      </c>
      <c r="BG107" s="213">
        <f>IF(N107="zákl. přenesená",J107,0)</f>
        <v>0</v>
      </c>
      <c r="BH107" s="213">
        <f>IF(N107="sníž. přenesená",J107,0)</f>
        <v>0</v>
      </c>
      <c r="BI107" s="213">
        <f>IF(N107="nulová",J107,0)</f>
        <v>0</v>
      </c>
      <c r="BJ107" s="16" t="s">
        <v>85</v>
      </c>
      <c r="BK107" s="213">
        <f>ROUND(I107*H107,2)</f>
        <v>0</v>
      </c>
      <c r="BL107" s="16" t="s">
        <v>141</v>
      </c>
      <c r="BM107" s="16" t="s">
        <v>163</v>
      </c>
    </row>
    <row r="108" spans="2:47" s="1" customFormat="1" ht="12">
      <c r="B108" s="37"/>
      <c r="C108" s="38"/>
      <c r="D108" s="214" t="s">
        <v>143</v>
      </c>
      <c r="E108" s="38"/>
      <c r="F108" s="215" t="s">
        <v>152</v>
      </c>
      <c r="G108" s="38"/>
      <c r="H108" s="38"/>
      <c r="I108" s="129"/>
      <c r="J108" s="38"/>
      <c r="K108" s="38"/>
      <c r="L108" s="42"/>
      <c r="M108" s="216"/>
      <c r="N108" s="78"/>
      <c r="O108" s="78"/>
      <c r="P108" s="78"/>
      <c r="Q108" s="78"/>
      <c r="R108" s="78"/>
      <c r="S108" s="78"/>
      <c r="T108" s="79"/>
      <c r="AT108" s="16" t="s">
        <v>143</v>
      </c>
      <c r="AU108" s="16" t="s">
        <v>87</v>
      </c>
    </row>
    <row r="109" spans="2:51" s="11" customFormat="1" ht="12">
      <c r="B109" s="217"/>
      <c r="C109" s="218"/>
      <c r="D109" s="214" t="s">
        <v>145</v>
      </c>
      <c r="E109" s="219" t="s">
        <v>27</v>
      </c>
      <c r="F109" s="220" t="s">
        <v>146</v>
      </c>
      <c r="G109" s="218"/>
      <c r="H109" s="221">
        <v>50</v>
      </c>
      <c r="I109" s="222"/>
      <c r="J109" s="218"/>
      <c r="K109" s="218"/>
      <c r="L109" s="223"/>
      <c r="M109" s="224"/>
      <c r="N109" s="225"/>
      <c r="O109" s="225"/>
      <c r="P109" s="225"/>
      <c r="Q109" s="225"/>
      <c r="R109" s="225"/>
      <c r="S109" s="225"/>
      <c r="T109" s="226"/>
      <c r="AT109" s="227" t="s">
        <v>145</v>
      </c>
      <c r="AU109" s="227" t="s">
        <v>87</v>
      </c>
      <c r="AV109" s="11" t="s">
        <v>87</v>
      </c>
      <c r="AW109" s="11" t="s">
        <v>36</v>
      </c>
      <c r="AX109" s="11" t="s">
        <v>77</v>
      </c>
      <c r="AY109" s="227" t="s">
        <v>134</v>
      </c>
    </row>
    <row r="110" spans="2:51" s="12" customFormat="1" ht="12">
      <c r="B110" s="228"/>
      <c r="C110" s="229"/>
      <c r="D110" s="214" t="s">
        <v>145</v>
      </c>
      <c r="E110" s="230" t="s">
        <v>27</v>
      </c>
      <c r="F110" s="231" t="s">
        <v>164</v>
      </c>
      <c r="G110" s="229"/>
      <c r="H110" s="230" t="s">
        <v>27</v>
      </c>
      <c r="I110" s="232"/>
      <c r="J110" s="229"/>
      <c r="K110" s="229"/>
      <c r="L110" s="233"/>
      <c r="M110" s="234"/>
      <c r="N110" s="235"/>
      <c r="O110" s="235"/>
      <c r="P110" s="235"/>
      <c r="Q110" s="235"/>
      <c r="R110" s="235"/>
      <c r="S110" s="235"/>
      <c r="T110" s="236"/>
      <c r="AT110" s="237" t="s">
        <v>145</v>
      </c>
      <c r="AU110" s="237" t="s">
        <v>87</v>
      </c>
      <c r="AV110" s="12" t="s">
        <v>85</v>
      </c>
      <c r="AW110" s="12" t="s">
        <v>36</v>
      </c>
      <c r="AX110" s="12" t="s">
        <v>77</v>
      </c>
      <c r="AY110" s="237" t="s">
        <v>134</v>
      </c>
    </row>
    <row r="111" spans="2:51" s="13" customFormat="1" ht="12">
      <c r="B111" s="238"/>
      <c r="C111" s="239"/>
      <c r="D111" s="214" t="s">
        <v>145</v>
      </c>
      <c r="E111" s="240" t="s">
        <v>27</v>
      </c>
      <c r="F111" s="241" t="s">
        <v>148</v>
      </c>
      <c r="G111" s="239"/>
      <c r="H111" s="242">
        <v>50</v>
      </c>
      <c r="I111" s="243"/>
      <c r="J111" s="239"/>
      <c r="K111" s="239"/>
      <c r="L111" s="244"/>
      <c r="M111" s="245"/>
      <c r="N111" s="246"/>
      <c r="O111" s="246"/>
      <c r="P111" s="246"/>
      <c r="Q111" s="246"/>
      <c r="R111" s="246"/>
      <c r="S111" s="246"/>
      <c r="T111" s="247"/>
      <c r="AT111" s="248" t="s">
        <v>145</v>
      </c>
      <c r="AU111" s="248" t="s">
        <v>87</v>
      </c>
      <c r="AV111" s="13" t="s">
        <v>141</v>
      </c>
      <c r="AW111" s="13" t="s">
        <v>36</v>
      </c>
      <c r="AX111" s="13" t="s">
        <v>85</v>
      </c>
      <c r="AY111" s="248" t="s">
        <v>134</v>
      </c>
    </row>
    <row r="112" spans="2:65" s="1" customFormat="1" ht="22.5" customHeight="1">
      <c r="B112" s="37"/>
      <c r="C112" s="203" t="s">
        <v>165</v>
      </c>
      <c r="D112" s="203" t="s">
        <v>136</v>
      </c>
      <c r="E112" s="204" t="s">
        <v>166</v>
      </c>
      <c r="F112" s="205" t="s">
        <v>167</v>
      </c>
      <c r="G112" s="206" t="s">
        <v>139</v>
      </c>
      <c r="H112" s="207">
        <v>470</v>
      </c>
      <c r="I112" s="208"/>
      <c r="J112" s="207">
        <f>ROUND(I112*H112,2)</f>
        <v>0</v>
      </c>
      <c r="K112" s="205" t="s">
        <v>140</v>
      </c>
      <c r="L112" s="42"/>
      <c r="M112" s="209" t="s">
        <v>27</v>
      </c>
      <c r="N112" s="210" t="s">
        <v>48</v>
      </c>
      <c r="O112" s="78"/>
      <c r="P112" s="211">
        <f>O112*H112</f>
        <v>0</v>
      </c>
      <c r="Q112" s="211">
        <v>5E-05</v>
      </c>
      <c r="R112" s="211">
        <f>Q112*H112</f>
        <v>0.0235</v>
      </c>
      <c r="S112" s="211">
        <v>0.128</v>
      </c>
      <c r="T112" s="212">
        <f>S112*H112</f>
        <v>60.160000000000004</v>
      </c>
      <c r="AR112" s="16" t="s">
        <v>141</v>
      </c>
      <c r="AT112" s="16" t="s">
        <v>136</v>
      </c>
      <c r="AU112" s="16" t="s">
        <v>87</v>
      </c>
      <c r="AY112" s="16" t="s">
        <v>134</v>
      </c>
      <c r="BE112" s="213">
        <f>IF(N112="základní",J112,0)</f>
        <v>0</v>
      </c>
      <c r="BF112" s="213">
        <f>IF(N112="snížená",J112,0)</f>
        <v>0</v>
      </c>
      <c r="BG112" s="213">
        <f>IF(N112="zákl. přenesená",J112,0)</f>
        <v>0</v>
      </c>
      <c r="BH112" s="213">
        <f>IF(N112="sníž. přenesená",J112,0)</f>
        <v>0</v>
      </c>
      <c r="BI112" s="213">
        <f>IF(N112="nulová",J112,0)</f>
        <v>0</v>
      </c>
      <c r="BJ112" s="16" t="s">
        <v>85</v>
      </c>
      <c r="BK112" s="213">
        <f>ROUND(I112*H112,2)</f>
        <v>0</v>
      </c>
      <c r="BL112" s="16" t="s">
        <v>141</v>
      </c>
      <c r="BM112" s="16" t="s">
        <v>168</v>
      </c>
    </row>
    <row r="113" spans="2:47" s="1" customFormat="1" ht="12">
      <c r="B113" s="37"/>
      <c r="C113" s="38"/>
      <c r="D113" s="214" t="s">
        <v>143</v>
      </c>
      <c r="E113" s="38"/>
      <c r="F113" s="215" t="s">
        <v>169</v>
      </c>
      <c r="G113" s="38"/>
      <c r="H113" s="38"/>
      <c r="I113" s="129"/>
      <c r="J113" s="38"/>
      <c r="K113" s="38"/>
      <c r="L113" s="42"/>
      <c r="M113" s="216"/>
      <c r="N113" s="78"/>
      <c r="O113" s="78"/>
      <c r="P113" s="78"/>
      <c r="Q113" s="78"/>
      <c r="R113" s="78"/>
      <c r="S113" s="78"/>
      <c r="T113" s="79"/>
      <c r="AT113" s="16" t="s">
        <v>143</v>
      </c>
      <c r="AU113" s="16" t="s">
        <v>87</v>
      </c>
    </row>
    <row r="114" spans="2:51" s="11" customFormat="1" ht="12">
      <c r="B114" s="217"/>
      <c r="C114" s="218"/>
      <c r="D114" s="214" t="s">
        <v>145</v>
      </c>
      <c r="E114" s="219" t="s">
        <v>27</v>
      </c>
      <c r="F114" s="220" t="s">
        <v>153</v>
      </c>
      <c r="G114" s="218"/>
      <c r="H114" s="221">
        <v>470</v>
      </c>
      <c r="I114" s="222"/>
      <c r="J114" s="218"/>
      <c r="K114" s="218"/>
      <c r="L114" s="223"/>
      <c r="M114" s="224"/>
      <c r="N114" s="225"/>
      <c r="O114" s="225"/>
      <c r="P114" s="225"/>
      <c r="Q114" s="225"/>
      <c r="R114" s="225"/>
      <c r="S114" s="225"/>
      <c r="T114" s="226"/>
      <c r="AT114" s="227" t="s">
        <v>145</v>
      </c>
      <c r="AU114" s="227" t="s">
        <v>87</v>
      </c>
      <c r="AV114" s="11" t="s">
        <v>87</v>
      </c>
      <c r="AW114" s="11" t="s">
        <v>36</v>
      </c>
      <c r="AX114" s="11" t="s">
        <v>77</v>
      </c>
      <c r="AY114" s="227" t="s">
        <v>134</v>
      </c>
    </row>
    <row r="115" spans="2:51" s="12" customFormat="1" ht="12">
      <c r="B115" s="228"/>
      <c r="C115" s="229"/>
      <c r="D115" s="214" t="s">
        <v>145</v>
      </c>
      <c r="E115" s="230" t="s">
        <v>27</v>
      </c>
      <c r="F115" s="231" t="s">
        <v>170</v>
      </c>
      <c r="G115" s="229"/>
      <c r="H115" s="230" t="s">
        <v>27</v>
      </c>
      <c r="I115" s="232"/>
      <c r="J115" s="229"/>
      <c r="K115" s="229"/>
      <c r="L115" s="233"/>
      <c r="M115" s="234"/>
      <c r="N115" s="235"/>
      <c r="O115" s="235"/>
      <c r="P115" s="235"/>
      <c r="Q115" s="235"/>
      <c r="R115" s="235"/>
      <c r="S115" s="235"/>
      <c r="T115" s="236"/>
      <c r="AT115" s="237" t="s">
        <v>145</v>
      </c>
      <c r="AU115" s="237" t="s">
        <v>87</v>
      </c>
      <c r="AV115" s="12" t="s">
        <v>85</v>
      </c>
      <c r="AW115" s="12" t="s">
        <v>36</v>
      </c>
      <c r="AX115" s="12" t="s">
        <v>77</v>
      </c>
      <c r="AY115" s="237" t="s">
        <v>134</v>
      </c>
    </row>
    <row r="116" spans="2:51" s="13" customFormat="1" ht="12">
      <c r="B116" s="238"/>
      <c r="C116" s="239"/>
      <c r="D116" s="214" t="s">
        <v>145</v>
      </c>
      <c r="E116" s="240" t="s">
        <v>27</v>
      </c>
      <c r="F116" s="241" t="s">
        <v>148</v>
      </c>
      <c r="G116" s="239"/>
      <c r="H116" s="242">
        <v>470</v>
      </c>
      <c r="I116" s="243"/>
      <c r="J116" s="239"/>
      <c r="K116" s="239"/>
      <c r="L116" s="244"/>
      <c r="M116" s="245"/>
      <c r="N116" s="246"/>
      <c r="O116" s="246"/>
      <c r="P116" s="246"/>
      <c r="Q116" s="246"/>
      <c r="R116" s="246"/>
      <c r="S116" s="246"/>
      <c r="T116" s="247"/>
      <c r="AT116" s="248" t="s">
        <v>145</v>
      </c>
      <c r="AU116" s="248" t="s">
        <v>87</v>
      </c>
      <c r="AV116" s="13" t="s">
        <v>141</v>
      </c>
      <c r="AW116" s="13" t="s">
        <v>36</v>
      </c>
      <c r="AX116" s="13" t="s">
        <v>85</v>
      </c>
      <c r="AY116" s="248" t="s">
        <v>134</v>
      </c>
    </row>
    <row r="117" spans="2:65" s="1" customFormat="1" ht="22.5" customHeight="1">
      <c r="B117" s="37"/>
      <c r="C117" s="203" t="s">
        <v>171</v>
      </c>
      <c r="D117" s="203" t="s">
        <v>136</v>
      </c>
      <c r="E117" s="204" t="s">
        <v>172</v>
      </c>
      <c r="F117" s="205" t="s">
        <v>173</v>
      </c>
      <c r="G117" s="206" t="s">
        <v>139</v>
      </c>
      <c r="H117" s="207">
        <v>470</v>
      </c>
      <c r="I117" s="208"/>
      <c r="J117" s="207">
        <f>ROUND(I117*H117,2)</f>
        <v>0</v>
      </c>
      <c r="K117" s="205" t="s">
        <v>140</v>
      </c>
      <c r="L117" s="42"/>
      <c r="M117" s="209" t="s">
        <v>27</v>
      </c>
      <c r="N117" s="210" t="s">
        <v>48</v>
      </c>
      <c r="O117" s="78"/>
      <c r="P117" s="211">
        <f>O117*H117</f>
        <v>0</v>
      </c>
      <c r="Q117" s="211">
        <v>9E-05</v>
      </c>
      <c r="R117" s="211">
        <f>Q117*H117</f>
        <v>0.042300000000000004</v>
      </c>
      <c r="S117" s="211">
        <v>0.256</v>
      </c>
      <c r="T117" s="212">
        <f>S117*H117</f>
        <v>120.32000000000001</v>
      </c>
      <c r="AR117" s="16" t="s">
        <v>141</v>
      </c>
      <c r="AT117" s="16" t="s">
        <v>136</v>
      </c>
      <c r="AU117" s="16" t="s">
        <v>87</v>
      </c>
      <c r="AY117" s="16" t="s">
        <v>134</v>
      </c>
      <c r="BE117" s="213">
        <f>IF(N117="základní",J117,0)</f>
        <v>0</v>
      </c>
      <c r="BF117" s="213">
        <f>IF(N117="snížená",J117,0)</f>
        <v>0</v>
      </c>
      <c r="BG117" s="213">
        <f>IF(N117="zákl. přenesená",J117,0)</f>
        <v>0</v>
      </c>
      <c r="BH117" s="213">
        <f>IF(N117="sníž. přenesená",J117,0)</f>
        <v>0</v>
      </c>
      <c r="BI117" s="213">
        <f>IF(N117="nulová",J117,0)</f>
        <v>0</v>
      </c>
      <c r="BJ117" s="16" t="s">
        <v>85</v>
      </c>
      <c r="BK117" s="213">
        <f>ROUND(I117*H117,2)</f>
        <v>0</v>
      </c>
      <c r="BL117" s="16" t="s">
        <v>141</v>
      </c>
      <c r="BM117" s="16" t="s">
        <v>174</v>
      </c>
    </row>
    <row r="118" spans="2:47" s="1" customFormat="1" ht="12">
      <c r="B118" s="37"/>
      <c r="C118" s="38"/>
      <c r="D118" s="214" t="s">
        <v>143</v>
      </c>
      <c r="E118" s="38"/>
      <c r="F118" s="215" t="s">
        <v>169</v>
      </c>
      <c r="G118" s="38"/>
      <c r="H118" s="38"/>
      <c r="I118" s="129"/>
      <c r="J118" s="38"/>
      <c r="K118" s="38"/>
      <c r="L118" s="42"/>
      <c r="M118" s="216"/>
      <c r="N118" s="78"/>
      <c r="O118" s="78"/>
      <c r="P118" s="78"/>
      <c r="Q118" s="78"/>
      <c r="R118" s="78"/>
      <c r="S118" s="78"/>
      <c r="T118" s="79"/>
      <c r="AT118" s="16" t="s">
        <v>143</v>
      </c>
      <c r="AU118" s="16" t="s">
        <v>87</v>
      </c>
    </row>
    <row r="119" spans="2:51" s="11" customFormat="1" ht="12">
      <c r="B119" s="217"/>
      <c r="C119" s="218"/>
      <c r="D119" s="214" t="s">
        <v>145</v>
      </c>
      <c r="E119" s="219" t="s">
        <v>27</v>
      </c>
      <c r="F119" s="220" t="s">
        <v>153</v>
      </c>
      <c r="G119" s="218"/>
      <c r="H119" s="221">
        <v>470</v>
      </c>
      <c r="I119" s="222"/>
      <c r="J119" s="218"/>
      <c r="K119" s="218"/>
      <c r="L119" s="223"/>
      <c r="M119" s="224"/>
      <c r="N119" s="225"/>
      <c r="O119" s="225"/>
      <c r="P119" s="225"/>
      <c r="Q119" s="225"/>
      <c r="R119" s="225"/>
      <c r="S119" s="225"/>
      <c r="T119" s="226"/>
      <c r="AT119" s="227" t="s">
        <v>145</v>
      </c>
      <c r="AU119" s="227" t="s">
        <v>87</v>
      </c>
      <c r="AV119" s="11" t="s">
        <v>87</v>
      </c>
      <c r="AW119" s="11" t="s">
        <v>36</v>
      </c>
      <c r="AX119" s="11" t="s">
        <v>77</v>
      </c>
      <c r="AY119" s="227" t="s">
        <v>134</v>
      </c>
    </row>
    <row r="120" spans="2:51" s="12" customFormat="1" ht="12">
      <c r="B120" s="228"/>
      <c r="C120" s="229"/>
      <c r="D120" s="214" t="s">
        <v>145</v>
      </c>
      <c r="E120" s="230" t="s">
        <v>27</v>
      </c>
      <c r="F120" s="231" t="s">
        <v>175</v>
      </c>
      <c r="G120" s="229"/>
      <c r="H120" s="230" t="s">
        <v>27</v>
      </c>
      <c r="I120" s="232"/>
      <c r="J120" s="229"/>
      <c r="K120" s="229"/>
      <c r="L120" s="233"/>
      <c r="M120" s="234"/>
      <c r="N120" s="235"/>
      <c r="O120" s="235"/>
      <c r="P120" s="235"/>
      <c r="Q120" s="235"/>
      <c r="R120" s="235"/>
      <c r="S120" s="235"/>
      <c r="T120" s="236"/>
      <c r="AT120" s="237" t="s">
        <v>145</v>
      </c>
      <c r="AU120" s="237" t="s">
        <v>87</v>
      </c>
      <c r="AV120" s="12" t="s">
        <v>85</v>
      </c>
      <c r="AW120" s="12" t="s">
        <v>36</v>
      </c>
      <c r="AX120" s="12" t="s">
        <v>77</v>
      </c>
      <c r="AY120" s="237" t="s">
        <v>134</v>
      </c>
    </row>
    <row r="121" spans="2:51" s="13" customFormat="1" ht="12">
      <c r="B121" s="238"/>
      <c r="C121" s="239"/>
      <c r="D121" s="214" t="s">
        <v>145</v>
      </c>
      <c r="E121" s="240" t="s">
        <v>27</v>
      </c>
      <c r="F121" s="241" t="s">
        <v>148</v>
      </c>
      <c r="G121" s="239"/>
      <c r="H121" s="242">
        <v>470</v>
      </c>
      <c r="I121" s="243"/>
      <c r="J121" s="239"/>
      <c r="K121" s="239"/>
      <c r="L121" s="244"/>
      <c r="M121" s="245"/>
      <c r="N121" s="246"/>
      <c r="O121" s="246"/>
      <c r="P121" s="246"/>
      <c r="Q121" s="246"/>
      <c r="R121" s="246"/>
      <c r="S121" s="246"/>
      <c r="T121" s="247"/>
      <c r="AT121" s="248" t="s">
        <v>145</v>
      </c>
      <c r="AU121" s="248" t="s">
        <v>87</v>
      </c>
      <c r="AV121" s="13" t="s">
        <v>141</v>
      </c>
      <c r="AW121" s="13" t="s">
        <v>36</v>
      </c>
      <c r="AX121" s="13" t="s">
        <v>85</v>
      </c>
      <c r="AY121" s="248" t="s">
        <v>134</v>
      </c>
    </row>
    <row r="122" spans="2:65" s="1" customFormat="1" ht="22.5" customHeight="1">
      <c r="B122" s="37"/>
      <c r="C122" s="203" t="s">
        <v>176</v>
      </c>
      <c r="D122" s="203" t="s">
        <v>136</v>
      </c>
      <c r="E122" s="204" t="s">
        <v>177</v>
      </c>
      <c r="F122" s="205" t="s">
        <v>178</v>
      </c>
      <c r="G122" s="206" t="s">
        <v>139</v>
      </c>
      <c r="H122" s="207">
        <v>98</v>
      </c>
      <c r="I122" s="208"/>
      <c r="J122" s="207">
        <f>ROUND(I122*H122,2)</f>
        <v>0</v>
      </c>
      <c r="K122" s="205" t="s">
        <v>27</v>
      </c>
      <c r="L122" s="42"/>
      <c r="M122" s="209" t="s">
        <v>27</v>
      </c>
      <c r="N122" s="210" t="s">
        <v>48</v>
      </c>
      <c r="O122" s="78"/>
      <c r="P122" s="211">
        <f>O122*H122</f>
        <v>0</v>
      </c>
      <c r="Q122" s="211">
        <v>9E-05</v>
      </c>
      <c r="R122" s="211">
        <f>Q122*H122</f>
        <v>0.00882</v>
      </c>
      <c r="S122" s="211">
        <v>0.333</v>
      </c>
      <c r="T122" s="212">
        <f>S122*H122</f>
        <v>32.634</v>
      </c>
      <c r="AR122" s="16" t="s">
        <v>141</v>
      </c>
      <c r="AT122" s="16" t="s">
        <v>136</v>
      </c>
      <c r="AU122" s="16" t="s">
        <v>87</v>
      </c>
      <c r="AY122" s="16" t="s">
        <v>134</v>
      </c>
      <c r="BE122" s="213">
        <f>IF(N122="základní",J122,0)</f>
        <v>0</v>
      </c>
      <c r="BF122" s="213">
        <f>IF(N122="snížená",J122,0)</f>
        <v>0</v>
      </c>
      <c r="BG122" s="213">
        <f>IF(N122="zákl. přenesená",J122,0)</f>
        <v>0</v>
      </c>
      <c r="BH122" s="213">
        <f>IF(N122="sníž. přenesená",J122,0)</f>
        <v>0</v>
      </c>
      <c r="BI122" s="213">
        <f>IF(N122="nulová",J122,0)</f>
        <v>0</v>
      </c>
      <c r="BJ122" s="16" t="s">
        <v>85</v>
      </c>
      <c r="BK122" s="213">
        <f>ROUND(I122*H122,2)</f>
        <v>0</v>
      </c>
      <c r="BL122" s="16" t="s">
        <v>141</v>
      </c>
      <c r="BM122" s="16" t="s">
        <v>179</v>
      </c>
    </row>
    <row r="123" spans="2:47" s="1" customFormat="1" ht="12">
      <c r="B123" s="37"/>
      <c r="C123" s="38"/>
      <c r="D123" s="214" t="s">
        <v>143</v>
      </c>
      <c r="E123" s="38"/>
      <c r="F123" s="215" t="s">
        <v>169</v>
      </c>
      <c r="G123" s="38"/>
      <c r="H123" s="38"/>
      <c r="I123" s="129"/>
      <c r="J123" s="38"/>
      <c r="K123" s="38"/>
      <c r="L123" s="42"/>
      <c r="M123" s="216"/>
      <c r="N123" s="78"/>
      <c r="O123" s="78"/>
      <c r="P123" s="78"/>
      <c r="Q123" s="78"/>
      <c r="R123" s="78"/>
      <c r="S123" s="78"/>
      <c r="T123" s="79"/>
      <c r="AT123" s="16" t="s">
        <v>143</v>
      </c>
      <c r="AU123" s="16" t="s">
        <v>87</v>
      </c>
    </row>
    <row r="124" spans="2:51" s="11" customFormat="1" ht="12">
      <c r="B124" s="217"/>
      <c r="C124" s="218"/>
      <c r="D124" s="214" t="s">
        <v>145</v>
      </c>
      <c r="E124" s="219" t="s">
        <v>27</v>
      </c>
      <c r="F124" s="220" t="s">
        <v>180</v>
      </c>
      <c r="G124" s="218"/>
      <c r="H124" s="221">
        <v>98</v>
      </c>
      <c r="I124" s="222"/>
      <c r="J124" s="218"/>
      <c r="K124" s="218"/>
      <c r="L124" s="223"/>
      <c r="M124" s="224"/>
      <c r="N124" s="225"/>
      <c r="O124" s="225"/>
      <c r="P124" s="225"/>
      <c r="Q124" s="225"/>
      <c r="R124" s="225"/>
      <c r="S124" s="225"/>
      <c r="T124" s="226"/>
      <c r="AT124" s="227" t="s">
        <v>145</v>
      </c>
      <c r="AU124" s="227" t="s">
        <v>87</v>
      </c>
      <c r="AV124" s="11" t="s">
        <v>87</v>
      </c>
      <c r="AW124" s="11" t="s">
        <v>36</v>
      </c>
      <c r="AX124" s="11" t="s">
        <v>77</v>
      </c>
      <c r="AY124" s="227" t="s">
        <v>134</v>
      </c>
    </row>
    <row r="125" spans="2:51" s="12" customFormat="1" ht="12">
      <c r="B125" s="228"/>
      <c r="C125" s="229"/>
      <c r="D125" s="214" t="s">
        <v>145</v>
      </c>
      <c r="E125" s="230" t="s">
        <v>27</v>
      </c>
      <c r="F125" s="231" t="s">
        <v>147</v>
      </c>
      <c r="G125" s="229"/>
      <c r="H125" s="230" t="s">
        <v>27</v>
      </c>
      <c r="I125" s="232"/>
      <c r="J125" s="229"/>
      <c r="K125" s="229"/>
      <c r="L125" s="233"/>
      <c r="M125" s="234"/>
      <c r="N125" s="235"/>
      <c r="O125" s="235"/>
      <c r="P125" s="235"/>
      <c r="Q125" s="235"/>
      <c r="R125" s="235"/>
      <c r="S125" s="235"/>
      <c r="T125" s="236"/>
      <c r="AT125" s="237" t="s">
        <v>145</v>
      </c>
      <c r="AU125" s="237" t="s">
        <v>87</v>
      </c>
      <c r="AV125" s="12" t="s">
        <v>85</v>
      </c>
      <c r="AW125" s="12" t="s">
        <v>36</v>
      </c>
      <c r="AX125" s="12" t="s">
        <v>77</v>
      </c>
      <c r="AY125" s="237" t="s">
        <v>134</v>
      </c>
    </row>
    <row r="126" spans="2:51" s="13" customFormat="1" ht="12">
      <c r="B126" s="238"/>
      <c r="C126" s="239"/>
      <c r="D126" s="214" t="s">
        <v>145</v>
      </c>
      <c r="E126" s="240" t="s">
        <v>27</v>
      </c>
      <c r="F126" s="241" t="s">
        <v>148</v>
      </c>
      <c r="G126" s="239"/>
      <c r="H126" s="242">
        <v>98</v>
      </c>
      <c r="I126" s="243"/>
      <c r="J126" s="239"/>
      <c r="K126" s="239"/>
      <c r="L126" s="244"/>
      <c r="M126" s="245"/>
      <c r="N126" s="246"/>
      <c r="O126" s="246"/>
      <c r="P126" s="246"/>
      <c r="Q126" s="246"/>
      <c r="R126" s="246"/>
      <c r="S126" s="246"/>
      <c r="T126" s="247"/>
      <c r="AT126" s="248" t="s">
        <v>145</v>
      </c>
      <c r="AU126" s="248" t="s">
        <v>87</v>
      </c>
      <c r="AV126" s="13" t="s">
        <v>141</v>
      </c>
      <c r="AW126" s="13" t="s">
        <v>36</v>
      </c>
      <c r="AX126" s="13" t="s">
        <v>85</v>
      </c>
      <c r="AY126" s="248" t="s">
        <v>134</v>
      </c>
    </row>
    <row r="127" spans="2:65" s="1" customFormat="1" ht="22.5" customHeight="1">
      <c r="B127" s="37"/>
      <c r="C127" s="203" t="s">
        <v>181</v>
      </c>
      <c r="D127" s="203" t="s">
        <v>136</v>
      </c>
      <c r="E127" s="204" t="s">
        <v>182</v>
      </c>
      <c r="F127" s="205" t="s">
        <v>183</v>
      </c>
      <c r="G127" s="206" t="s">
        <v>184</v>
      </c>
      <c r="H127" s="207">
        <v>11.1</v>
      </c>
      <c r="I127" s="208"/>
      <c r="J127" s="207">
        <f>ROUND(I127*H127,2)</f>
        <v>0</v>
      </c>
      <c r="K127" s="205" t="s">
        <v>140</v>
      </c>
      <c r="L127" s="42"/>
      <c r="M127" s="209" t="s">
        <v>27</v>
      </c>
      <c r="N127" s="210" t="s">
        <v>48</v>
      </c>
      <c r="O127" s="78"/>
      <c r="P127" s="211">
        <f>O127*H127</f>
        <v>0</v>
      </c>
      <c r="Q127" s="211">
        <v>0</v>
      </c>
      <c r="R127" s="211">
        <f>Q127*H127</f>
        <v>0</v>
      </c>
      <c r="S127" s="211">
        <v>0</v>
      </c>
      <c r="T127" s="212">
        <f>S127*H127</f>
        <v>0</v>
      </c>
      <c r="AR127" s="16" t="s">
        <v>141</v>
      </c>
      <c r="AT127" s="16" t="s">
        <v>136</v>
      </c>
      <c r="AU127" s="16" t="s">
        <v>87</v>
      </c>
      <c r="AY127" s="16" t="s">
        <v>134</v>
      </c>
      <c r="BE127" s="213">
        <f>IF(N127="základní",J127,0)</f>
        <v>0</v>
      </c>
      <c r="BF127" s="213">
        <f>IF(N127="snížená",J127,0)</f>
        <v>0</v>
      </c>
      <c r="BG127" s="213">
        <f>IF(N127="zákl. přenesená",J127,0)</f>
        <v>0</v>
      </c>
      <c r="BH127" s="213">
        <f>IF(N127="sníž. přenesená",J127,0)</f>
        <v>0</v>
      </c>
      <c r="BI127" s="213">
        <f>IF(N127="nulová",J127,0)</f>
        <v>0</v>
      </c>
      <c r="BJ127" s="16" t="s">
        <v>85</v>
      </c>
      <c r="BK127" s="213">
        <f>ROUND(I127*H127,2)</f>
        <v>0</v>
      </c>
      <c r="BL127" s="16" t="s">
        <v>141</v>
      </c>
      <c r="BM127" s="16" t="s">
        <v>185</v>
      </c>
    </row>
    <row r="128" spans="2:47" s="1" customFormat="1" ht="12">
      <c r="B128" s="37"/>
      <c r="C128" s="38"/>
      <c r="D128" s="214" t="s">
        <v>143</v>
      </c>
      <c r="E128" s="38"/>
      <c r="F128" s="215" t="s">
        <v>186</v>
      </c>
      <c r="G128" s="38"/>
      <c r="H128" s="38"/>
      <c r="I128" s="129"/>
      <c r="J128" s="38"/>
      <c r="K128" s="38"/>
      <c r="L128" s="42"/>
      <c r="M128" s="216"/>
      <c r="N128" s="78"/>
      <c r="O128" s="78"/>
      <c r="P128" s="78"/>
      <c r="Q128" s="78"/>
      <c r="R128" s="78"/>
      <c r="S128" s="78"/>
      <c r="T128" s="79"/>
      <c r="AT128" s="16" t="s">
        <v>143</v>
      </c>
      <c r="AU128" s="16" t="s">
        <v>87</v>
      </c>
    </row>
    <row r="129" spans="2:51" s="11" customFormat="1" ht="12">
      <c r="B129" s="217"/>
      <c r="C129" s="218"/>
      <c r="D129" s="214" t="s">
        <v>145</v>
      </c>
      <c r="E129" s="219" t="s">
        <v>27</v>
      </c>
      <c r="F129" s="220" t="s">
        <v>187</v>
      </c>
      <c r="G129" s="218"/>
      <c r="H129" s="221">
        <v>11.1</v>
      </c>
      <c r="I129" s="222"/>
      <c r="J129" s="218"/>
      <c r="K129" s="218"/>
      <c r="L129" s="223"/>
      <c r="M129" s="224"/>
      <c r="N129" s="225"/>
      <c r="O129" s="225"/>
      <c r="P129" s="225"/>
      <c r="Q129" s="225"/>
      <c r="R129" s="225"/>
      <c r="S129" s="225"/>
      <c r="T129" s="226"/>
      <c r="AT129" s="227" t="s">
        <v>145</v>
      </c>
      <c r="AU129" s="227" t="s">
        <v>87</v>
      </c>
      <c r="AV129" s="11" t="s">
        <v>87</v>
      </c>
      <c r="AW129" s="11" t="s">
        <v>36</v>
      </c>
      <c r="AX129" s="11" t="s">
        <v>77</v>
      </c>
      <c r="AY129" s="227" t="s">
        <v>134</v>
      </c>
    </row>
    <row r="130" spans="2:51" s="12" customFormat="1" ht="12">
      <c r="B130" s="228"/>
      <c r="C130" s="229"/>
      <c r="D130" s="214" t="s">
        <v>145</v>
      </c>
      <c r="E130" s="230" t="s">
        <v>27</v>
      </c>
      <c r="F130" s="231" t="s">
        <v>147</v>
      </c>
      <c r="G130" s="229"/>
      <c r="H130" s="230" t="s">
        <v>27</v>
      </c>
      <c r="I130" s="232"/>
      <c r="J130" s="229"/>
      <c r="K130" s="229"/>
      <c r="L130" s="233"/>
      <c r="M130" s="234"/>
      <c r="N130" s="235"/>
      <c r="O130" s="235"/>
      <c r="P130" s="235"/>
      <c r="Q130" s="235"/>
      <c r="R130" s="235"/>
      <c r="S130" s="235"/>
      <c r="T130" s="236"/>
      <c r="AT130" s="237" t="s">
        <v>145</v>
      </c>
      <c r="AU130" s="237" t="s">
        <v>87</v>
      </c>
      <c r="AV130" s="12" t="s">
        <v>85</v>
      </c>
      <c r="AW130" s="12" t="s">
        <v>36</v>
      </c>
      <c r="AX130" s="12" t="s">
        <v>77</v>
      </c>
      <c r="AY130" s="237" t="s">
        <v>134</v>
      </c>
    </row>
    <row r="131" spans="2:51" s="13" customFormat="1" ht="12">
      <c r="B131" s="238"/>
      <c r="C131" s="239"/>
      <c r="D131" s="214" t="s">
        <v>145</v>
      </c>
      <c r="E131" s="240" t="s">
        <v>27</v>
      </c>
      <c r="F131" s="241" t="s">
        <v>148</v>
      </c>
      <c r="G131" s="239"/>
      <c r="H131" s="242">
        <v>11.1</v>
      </c>
      <c r="I131" s="243"/>
      <c r="J131" s="239"/>
      <c r="K131" s="239"/>
      <c r="L131" s="244"/>
      <c r="M131" s="245"/>
      <c r="N131" s="246"/>
      <c r="O131" s="246"/>
      <c r="P131" s="246"/>
      <c r="Q131" s="246"/>
      <c r="R131" s="246"/>
      <c r="S131" s="246"/>
      <c r="T131" s="247"/>
      <c r="AT131" s="248" t="s">
        <v>145</v>
      </c>
      <c r="AU131" s="248" t="s">
        <v>87</v>
      </c>
      <c r="AV131" s="13" t="s">
        <v>141</v>
      </c>
      <c r="AW131" s="13" t="s">
        <v>36</v>
      </c>
      <c r="AX131" s="13" t="s">
        <v>85</v>
      </c>
      <c r="AY131" s="248" t="s">
        <v>134</v>
      </c>
    </row>
    <row r="132" spans="2:65" s="1" customFormat="1" ht="22.5" customHeight="1">
      <c r="B132" s="37"/>
      <c r="C132" s="203" t="s">
        <v>188</v>
      </c>
      <c r="D132" s="203" t="s">
        <v>136</v>
      </c>
      <c r="E132" s="204" t="s">
        <v>182</v>
      </c>
      <c r="F132" s="205" t="s">
        <v>183</v>
      </c>
      <c r="G132" s="206" t="s">
        <v>184</v>
      </c>
      <c r="H132" s="207">
        <v>70</v>
      </c>
      <c r="I132" s="208"/>
      <c r="J132" s="207">
        <f>ROUND(I132*H132,2)</f>
        <v>0</v>
      </c>
      <c r="K132" s="205" t="s">
        <v>140</v>
      </c>
      <c r="L132" s="42"/>
      <c r="M132" s="209" t="s">
        <v>27</v>
      </c>
      <c r="N132" s="210" t="s">
        <v>48</v>
      </c>
      <c r="O132" s="78"/>
      <c r="P132" s="211">
        <f>O132*H132</f>
        <v>0</v>
      </c>
      <c r="Q132" s="211">
        <v>0</v>
      </c>
      <c r="R132" s="211">
        <f>Q132*H132</f>
        <v>0</v>
      </c>
      <c r="S132" s="211">
        <v>0</v>
      </c>
      <c r="T132" s="212">
        <f>S132*H132</f>
        <v>0</v>
      </c>
      <c r="AR132" s="16" t="s">
        <v>141</v>
      </c>
      <c r="AT132" s="16" t="s">
        <v>136</v>
      </c>
      <c r="AU132" s="16" t="s">
        <v>87</v>
      </c>
      <c r="AY132" s="16" t="s">
        <v>134</v>
      </c>
      <c r="BE132" s="213">
        <f>IF(N132="základní",J132,0)</f>
        <v>0</v>
      </c>
      <c r="BF132" s="213">
        <f>IF(N132="snížená",J132,0)</f>
        <v>0</v>
      </c>
      <c r="BG132" s="213">
        <f>IF(N132="zákl. přenesená",J132,0)</f>
        <v>0</v>
      </c>
      <c r="BH132" s="213">
        <f>IF(N132="sníž. přenesená",J132,0)</f>
        <v>0</v>
      </c>
      <c r="BI132" s="213">
        <f>IF(N132="nulová",J132,0)</f>
        <v>0</v>
      </c>
      <c r="BJ132" s="16" t="s">
        <v>85</v>
      </c>
      <c r="BK132" s="213">
        <f>ROUND(I132*H132,2)</f>
        <v>0</v>
      </c>
      <c r="BL132" s="16" t="s">
        <v>141</v>
      </c>
      <c r="BM132" s="16" t="s">
        <v>189</v>
      </c>
    </row>
    <row r="133" spans="2:47" s="1" customFormat="1" ht="12">
      <c r="B133" s="37"/>
      <c r="C133" s="38"/>
      <c r="D133" s="214" t="s">
        <v>143</v>
      </c>
      <c r="E133" s="38"/>
      <c r="F133" s="215" t="s">
        <v>186</v>
      </c>
      <c r="G133" s="38"/>
      <c r="H133" s="38"/>
      <c r="I133" s="129"/>
      <c r="J133" s="38"/>
      <c r="K133" s="38"/>
      <c r="L133" s="42"/>
      <c r="M133" s="216"/>
      <c r="N133" s="78"/>
      <c r="O133" s="78"/>
      <c r="P133" s="78"/>
      <c r="Q133" s="78"/>
      <c r="R133" s="78"/>
      <c r="S133" s="78"/>
      <c r="T133" s="79"/>
      <c r="AT133" s="16" t="s">
        <v>143</v>
      </c>
      <c r="AU133" s="16" t="s">
        <v>87</v>
      </c>
    </row>
    <row r="134" spans="2:51" s="11" customFormat="1" ht="12">
      <c r="B134" s="217"/>
      <c r="C134" s="218"/>
      <c r="D134" s="214" t="s">
        <v>145</v>
      </c>
      <c r="E134" s="219" t="s">
        <v>27</v>
      </c>
      <c r="F134" s="220" t="s">
        <v>190</v>
      </c>
      <c r="G134" s="218"/>
      <c r="H134" s="221">
        <v>70</v>
      </c>
      <c r="I134" s="222"/>
      <c r="J134" s="218"/>
      <c r="K134" s="218"/>
      <c r="L134" s="223"/>
      <c r="M134" s="224"/>
      <c r="N134" s="225"/>
      <c r="O134" s="225"/>
      <c r="P134" s="225"/>
      <c r="Q134" s="225"/>
      <c r="R134" s="225"/>
      <c r="S134" s="225"/>
      <c r="T134" s="226"/>
      <c r="AT134" s="227" t="s">
        <v>145</v>
      </c>
      <c r="AU134" s="227" t="s">
        <v>87</v>
      </c>
      <c r="AV134" s="11" t="s">
        <v>87</v>
      </c>
      <c r="AW134" s="11" t="s">
        <v>36</v>
      </c>
      <c r="AX134" s="11" t="s">
        <v>77</v>
      </c>
      <c r="AY134" s="227" t="s">
        <v>134</v>
      </c>
    </row>
    <row r="135" spans="2:51" s="12" customFormat="1" ht="12">
      <c r="B135" s="228"/>
      <c r="C135" s="229"/>
      <c r="D135" s="214" t="s">
        <v>145</v>
      </c>
      <c r="E135" s="230" t="s">
        <v>27</v>
      </c>
      <c r="F135" s="231" t="s">
        <v>147</v>
      </c>
      <c r="G135" s="229"/>
      <c r="H135" s="230" t="s">
        <v>27</v>
      </c>
      <c r="I135" s="232"/>
      <c r="J135" s="229"/>
      <c r="K135" s="229"/>
      <c r="L135" s="233"/>
      <c r="M135" s="234"/>
      <c r="N135" s="235"/>
      <c r="O135" s="235"/>
      <c r="P135" s="235"/>
      <c r="Q135" s="235"/>
      <c r="R135" s="235"/>
      <c r="S135" s="235"/>
      <c r="T135" s="236"/>
      <c r="AT135" s="237" t="s">
        <v>145</v>
      </c>
      <c r="AU135" s="237" t="s">
        <v>87</v>
      </c>
      <c r="AV135" s="12" t="s">
        <v>85</v>
      </c>
      <c r="AW135" s="12" t="s">
        <v>36</v>
      </c>
      <c r="AX135" s="12" t="s">
        <v>77</v>
      </c>
      <c r="AY135" s="237" t="s">
        <v>134</v>
      </c>
    </row>
    <row r="136" spans="2:51" s="13" customFormat="1" ht="12">
      <c r="B136" s="238"/>
      <c r="C136" s="239"/>
      <c r="D136" s="214" t="s">
        <v>145</v>
      </c>
      <c r="E136" s="240" t="s">
        <v>27</v>
      </c>
      <c r="F136" s="241" t="s">
        <v>148</v>
      </c>
      <c r="G136" s="239"/>
      <c r="H136" s="242">
        <v>70</v>
      </c>
      <c r="I136" s="243"/>
      <c r="J136" s="239"/>
      <c r="K136" s="239"/>
      <c r="L136" s="244"/>
      <c r="M136" s="245"/>
      <c r="N136" s="246"/>
      <c r="O136" s="246"/>
      <c r="P136" s="246"/>
      <c r="Q136" s="246"/>
      <c r="R136" s="246"/>
      <c r="S136" s="246"/>
      <c r="T136" s="247"/>
      <c r="AT136" s="248" t="s">
        <v>145</v>
      </c>
      <c r="AU136" s="248" t="s">
        <v>87</v>
      </c>
      <c r="AV136" s="13" t="s">
        <v>141</v>
      </c>
      <c r="AW136" s="13" t="s">
        <v>36</v>
      </c>
      <c r="AX136" s="13" t="s">
        <v>85</v>
      </c>
      <c r="AY136" s="248" t="s">
        <v>134</v>
      </c>
    </row>
    <row r="137" spans="2:65" s="1" customFormat="1" ht="22.5" customHeight="1">
      <c r="B137" s="37"/>
      <c r="C137" s="203" t="s">
        <v>191</v>
      </c>
      <c r="D137" s="203" t="s">
        <v>136</v>
      </c>
      <c r="E137" s="204" t="s">
        <v>192</v>
      </c>
      <c r="F137" s="205" t="s">
        <v>193</v>
      </c>
      <c r="G137" s="206" t="s">
        <v>184</v>
      </c>
      <c r="H137" s="207">
        <v>210.7</v>
      </c>
      <c r="I137" s="208"/>
      <c r="J137" s="207">
        <f>ROUND(I137*H137,2)</f>
        <v>0</v>
      </c>
      <c r="K137" s="205" t="s">
        <v>140</v>
      </c>
      <c r="L137" s="42"/>
      <c r="M137" s="209" t="s">
        <v>27</v>
      </c>
      <c r="N137" s="210" t="s">
        <v>48</v>
      </c>
      <c r="O137" s="78"/>
      <c r="P137" s="211">
        <f>O137*H137</f>
        <v>0</v>
      </c>
      <c r="Q137" s="211">
        <v>0</v>
      </c>
      <c r="R137" s="211">
        <f>Q137*H137</f>
        <v>0</v>
      </c>
      <c r="S137" s="211">
        <v>0</v>
      </c>
      <c r="T137" s="212">
        <f>S137*H137</f>
        <v>0</v>
      </c>
      <c r="AR137" s="16" t="s">
        <v>141</v>
      </c>
      <c r="AT137" s="16" t="s">
        <v>136</v>
      </c>
      <c r="AU137" s="16" t="s">
        <v>87</v>
      </c>
      <c r="AY137" s="16" t="s">
        <v>134</v>
      </c>
      <c r="BE137" s="213">
        <f>IF(N137="základní",J137,0)</f>
        <v>0</v>
      </c>
      <c r="BF137" s="213">
        <f>IF(N137="snížená",J137,0)</f>
        <v>0</v>
      </c>
      <c r="BG137" s="213">
        <f>IF(N137="zákl. přenesená",J137,0)</f>
        <v>0</v>
      </c>
      <c r="BH137" s="213">
        <f>IF(N137="sníž. přenesená",J137,0)</f>
        <v>0</v>
      </c>
      <c r="BI137" s="213">
        <f>IF(N137="nulová",J137,0)</f>
        <v>0</v>
      </c>
      <c r="BJ137" s="16" t="s">
        <v>85</v>
      </c>
      <c r="BK137" s="213">
        <f>ROUND(I137*H137,2)</f>
        <v>0</v>
      </c>
      <c r="BL137" s="16" t="s">
        <v>141</v>
      </c>
      <c r="BM137" s="16" t="s">
        <v>194</v>
      </c>
    </row>
    <row r="138" spans="2:47" s="1" customFormat="1" ht="12">
      <c r="B138" s="37"/>
      <c r="C138" s="38"/>
      <c r="D138" s="214" t="s">
        <v>143</v>
      </c>
      <c r="E138" s="38"/>
      <c r="F138" s="215" t="s">
        <v>195</v>
      </c>
      <c r="G138" s="38"/>
      <c r="H138" s="38"/>
      <c r="I138" s="129"/>
      <c r="J138" s="38"/>
      <c r="K138" s="38"/>
      <c r="L138" s="42"/>
      <c r="M138" s="216"/>
      <c r="N138" s="78"/>
      <c r="O138" s="78"/>
      <c r="P138" s="78"/>
      <c r="Q138" s="78"/>
      <c r="R138" s="78"/>
      <c r="S138" s="78"/>
      <c r="T138" s="79"/>
      <c r="AT138" s="16" t="s">
        <v>143</v>
      </c>
      <c r="AU138" s="16" t="s">
        <v>87</v>
      </c>
    </row>
    <row r="139" spans="2:51" s="11" customFormat="1" ht="12">
      <c r="B139" s="217"/>
      <c r="C139" s="218"/>
      <c r="D139" s="214" t="s">
        <v>145</v>
      </c>
      <c r="E139" s="219" t="s">
        <v>27</v>
      </c>
      <c r="F139" s="220" t="s">
        <v>196</v>
      </c>
      <c r="G139" s="218"/>
      <c r="H139" s="221">
        <v>210.7</v>
      </c>
      <c r="I139" s="222"/>
      <c r="J139" s="218"/>
      <c r="K139" s="218"/>
      <c r="L139" s="223"/>
      <c r="M139" s="224"/>
      <c r="N139" s="225"/>
      <c r="O139" s="225"/>
      <c r="P139" s="225"/>
      <c r="Q139" s="225"/>
      <c r="R139" s="225"/>
      <c r="S139" s="225"/>
      <c r="T139" s="226"/>
      <c r="AT139" s="227" t="s">
        <v>145</v>
      </c>
      <c r="AU139" s="227" t="s">
        <v>87</v>
      </c>
      <c r="AV139" s="11" t="s">
        <v>87</v>
      </c>
      <c r="AW139" s="11" t="s">
        <v>36</v>
      </c>
      <c r="AX139" s="11" t="s">
        <v>77</v>
      </c>
      <c r="AY139" s="227" t="s">
        <v>134</v>
      </c>
    </row>
    <row r="140" spans="2:51" s="12" customFormat="1" ht="12">
      <c r="B140" s="228"/>
      <c r="C140" s="229"/>
      <c r="D140" s="214" t="s">
        <v>145</v>
      </c>
      <c r="E140" s="230" t="s">
        <v>27</v>
      </c>
      <c r="F140" s="231" t="s">
        <v>147</v>
      </c>
      <c r="G140" s="229"/>
      <c r="H140" s="230" t="s">
        <v>27</v>
      </c>
      <c r="I140" s="232"/>
      <c r="J140" s="229"/>
      <c r="K140" s="229"/>
      <c r="L140" s="233"/>
      <c r="M140" s="234"/>
      <c r="N140" s="235"/>
      <c r="O140" s="235"/>
      <c r="P140" s="235"/>
      <c r="Q140" s="235"/>
      <c r="R140" s="235"/>
      <c r="S140" s="235"/>
      <c r="T140" s="236"/>
      <c r="AT140" s="237" t="s">
        <v>145</v>
      </c>
      <c r="AU140" s="237" t="s">
        <v>87</v>
      </c>
      <c r="AV140" s="12" t="s">
        <v>85</v>
      </c>
      <c r="AW140" s="12" t="s">
        <v>36</v>
      </c>
      <c r="AX140" s="12" t="s">
        <v>77</v>
      </c>
      <c r="AY140" s="237" t="s">
        <v>134</v>
      </c>
    </row>
    <row r="141" spans="2:51" s="13" customFormat="1" ht="12">
      <c r="B141" s="238"/>
      <c r="C141" s="239"/>
      <c r="D141" s="214" t="s">
        <v>145</v>
      </c>
      <c r="E141" s="240" t="s">
        <v>27</v>
      </c>
      <c r="F141" s="241" t="s">
        <v>148</v>
      </c>
      <c r="G141" s="239"/>
      <c r="H141" s="242">
        <v>210.7</v>
      </c>
      <c r="I141" s="243"/>
      <c r="J141" s="239"/>
      <c r="K141" s="239"/>
      <c r="L141" s="244"/>
      <c r="M141" s="245"/>
      <c r="N141" s="246"/>
      <c r="O141" s="246"/>
      <c r="P141" s="246"/>
      <c r="Q141" s="246"/>
      <c r="R141" s="246"/>
      <c r="S141" s="246"/>
      <c r="T141" s="247"/>
      <c r="AT141" s="248" t="s">
        <v>145</v>
      </c>
      <c r="AU141" s="248" t="s">
        <v>87</v>
      </c>
      <c r="AV141" s="13" t="s">
        <v>141</v>
      </c>
      <c r="AW141" s="13" t="s">
        <v>36</v>
      </c>
      <c r="AX141" s="13" t="s">
        <v>85</v>
      </c>
      <c r="AY141" s="248" t="s">
        <v>134</v>
      </c>
    </row>
    <row r="142" spans="2:65" s="1" customFormat="1" ht="22.5" customHeight="1">
      <c r="B142" s="37"/>
      <c r="C142" s="203" t="s">
        <v>197</v>
      </c>
      <c r="D142" s="203" t="s">
        <v>136</v>
      </c>
      <c r="E142" s="204" t="s">
        <v>198</v>
      </c>
      <c r="F142" s="205" t="s">
        <v>199</v>
      </c>
      <c r="G142" s="206" t="s">
        <v>184</v>
      </c>
      <c r="H142" s="207">
        <v>105.35</v>
      </c>
      <c r="I142" s="208"/>
      <c r="J142" s="207">
        <f>ROUND(I142*H142,2)</f>
        <v>0</v>
      </c>
      <c r="K142" s="205" t="s">
        <v>140</v>
      </c>
      <c r="L142" s="42"/>
      <c r="M142" s="209" t="s">
        <v>27</v>
      </c>
      <c r="N142" s="210" t="s">
        <v>48</v>
      </c>
      <c r="O142" s="78"/>
      <c r="P142" s="211">
        <f>O142*H142</f>
        <v>0</v>
      </c>
      <c r="Q142" s="211">
        <v>0</v>
      </c>
      <c r="R142" s="211">
        <f>Q142*H142</f>
        <v>0</v>
      </c>
      <c r="S142" s="211">
        <v>0</v>
      </c>
      <c r="T142" s="212">
        <f>S142*H142</f>
        <v>0</v>
      </c>
      <c r="AR142" s="16" t="s">
        <v>141</v>
      </c>
      <c r="AT142" s="16" t="s">
        <v>136</v>
      </c>
      <c r="AU142" s="16" t="s">
        <v>87</v>
      </c>
      <c r="AY142" s="16" t="s">
        <v>134</v>
      </c>
      <c r="BE142" s="213">
        <f>IF(N142="základní",J142,0)</f>
        <v>0</v>
      </c>
      <c r="BF142" s="213">
        <f>IF(N142="snížená",J142,0)</f>
        <v>0</v>
      </c>
      <c r="BG142" s="213">
        <f>IF(N142="zákl. přenesená",J142,0)</f>
        <v>0</v>
      </c>
      <c r="BH142" s="213">
        <f>IF(N142="sníž. přenesená",J142,0)</f>
        <v>0</v>
      </c>
      <c r="BI142" s="213">
        <f>IF(N142="nulová",J142,0)</f>
        <v>0</v>
      </c>
      <c r="BJ142" s="16" t="s">
        <v>85</v>
      </c>
      <c r="BK142" s="213">
        <f>ROUND(I142*H142,2)</f>
        <v>0</v>
      </c>
      <c r="BL142" s="16" t="s">
        <v>141</v>
      </c>
      <c r="BM142" s="16" t="s">
        <v>200</v>
      </c>
    </row>
    <row r="143" spans="2:47" s="1" customFormat="1" ht="12">
      <c r="B143" s="37"/>
      <c r="C143" s="38"/>
      <c r="D143" s="214" t="s">
        <v>143</v>
      </c>
      <c r="E143" s="38"/>
      <c r="F143" s="215" t="s">
        <v>195</v>
      </c>
      <c r="G143" s="38"/>
      <c r="H143" s="38"/>
      <c r="I143" s="129"/>
      <c r="J143" s="38"/>
      <c r="K143" s="38"/>
      <c r="L143" s="42"/>
      <c r="M143" s="216"/>
      <c r="N143" s="78"/>
      <c r="O143" s="78"/>
      <c r="P143" s="78"/>
      <c r="Q143" s="78"/>
      <c r="R143" s="78"/>
      <c r="S143" s="78"/>
      <c r="T143" s="79"/>
      <c r="AT143" s="16" t="s">
        <v>143</v>
      </c>
      <c r="AU143" s="16" t="s">
        <v>87</v>
      </c>
    </row>
    <row r="144" spans="2:51" s="11" customFormat="1" ht="12">
      <c r="B144" s="217"/>
      <c r="C144" s="218"/>
      <c r="D144" s="214" t="s">
        <v>145</v>
      </c>
      <c r="E144" s="219" t="s">
        <v>27</v>
      </c>
      <c r="F144" s="220" t="s">
        <v>201</v>
      </c>
      <c r="G144" s="218"/>
      <c r="H144" s="221">
        <v>105.35</v>
      </c>
      <c r="I144" s="222"/>
      <c r="J144" s="218"/>
      <c r="K144" s="218"/>
      <c r="L144" s="223"/>
      <c r="M144" s="224"/>
      <c r="N144" s="225"/>
      <c r="O144" s="225"/>
      <c r="P144" s="225"/>
      <c r="Q144" s="225"/>
      <c r="R144" s="225"/>
      <c r="S144" s="225"/>
      <c r="T144" s="226"/>
      <c r="AT144" s="227" t="s">
        <v>145</v>
      </c>
      <c r="AU144" s="227" t="s">
        <v>87</v>
      </c>
      <c r="AV144" s="11" t="s">
        <v>87</v>
      </c>
      <c r="AW144" s="11" t="s">
        <v>36</v>
      </c>
      <c r="AX144" s="11" t="s">
        <v>77</v>
      </c>
      <c r="AY144" s="227" t="s">
        <v>134</v>
      </c>
    </row>
    <row r="145" spans="2:51" s="13" customFormat="1" ht="12">
      <c r="B145" s="238"/>
      <c r="C145" s="239"/>
      <c r="D145" s="214" t="s">
        <v>145</v>
      </c>
      <c r="E145" s="240" t="s">
        <v>27</v>
      </c>
      <c r="F145" s="241" t="s">
        <v>148</v>
      </c>
      <c r="G145" s="239"/>
      <c r="H145" s="242">
        <v>105.35</v>
      </c>
      <c r="I145" s="243"/>
      <c r="J145" s="239"/>
      <c r="K145" s="239"/>
      <c r="L145" s="244"/>
      <c r="M145" s="245"/>
      <c r="N145" s="246"/>
      <c r="O145" s="246"/>
      <c r="P145" s="246"/>
      <c r="Q145" s="246"/>
      <c r="R145" s="246"/>
      <c r="S145" s="246"/>
      <c r="T145" s="247"/>
      <c r="AT145" s="248" t="s">
        <v>145</v>
      </c>
      <c r="AU145" s="248" t="s">
        <v>87</v>
      </c>
      <c r="AV145" s="13" t="s">
        <v>141</v>
      </c>
      <c r="AW145" s="13" t="s">
        <v>36</v>
      </c>
      <c r="AX145" s="13" t="s">
        <v>85</v>
      </c>
      <c r="AY145" s="248" t="s">
        <v>134</v>
      </c>
    </row>
    <row r="146" spans="2:65" s="1" customFormat="1" ht="16.5" customHeight="1">
      <c r="B146" s="37"/>
      <c r="C146" s="203" t="s">
        <v>202</v>
      </c>
      <c r="D146" s="203" t="s">
        <v>136</v>
      </c>
      <c r="E146" s="204" t="s">
        <v>203</v>
      </c>
      <c r="F146" s="205" t="s">
        <v>204</v>
      </c>
      <c r="G146" s="206" t="s">
        <v>184</v>
      </c>
      <c r="H146" s="207">
        <v>1</v>
      </c>
      <c r="I146" s="208"/>
      <c r="J146" s="207">
        <f>ROUND(I146*H146,2)</f>
        <v>0</v>
      </c>
      <c r="K146" s="205" t="s">
        <v>140</v>
      </c>
      <c r="L146" s="42"/>
      <c r="M146" s="209" t="s">
        <v>27</v>
      </c>
      <c r="N146" s="210" t="s">
        <v>48</v>
      </c>
      <c r="O146" s="78"/>
      <c r="P146" s="211">
        <f>O146*H146</f>
        <v>0</v>
      </c>
      <c r="Q146" s="211">
        <v>0</v>
      </c>
      <c r="R146" s="211">
        <f>Q146*H146</f>
        <v>0</v>
      </c>
      <c r="S146" s="211">
        <v>0</v>
      </c>
      <c r="T146" s="212">
        <f>S146*H146</f>
        <v>0</v>
      </c>
      <c r="AR146" s="16" t="s">
        <v>141</v>
      </c>
      <c r="AT146" s="16" t="s">
        <v>136</v>
      </c>
      <c r="AU146" s="16" t="s">
        <v>87</v>
      </c>
      <c r="AY146" s="16" t="s">
        <v>134</v>
      </c>
      <c r="BE146" s="213">
        <f>IF(N146="základní",J146,0)</f>
        <v>0</v>
      </c>
      <c r="BF146" s="213">
        <f>IF(N146="snížená",J146,0)</f>
        <v>0</v>
      </c>
      <c r="BG146" s="213">
        <f>IF(N146="zákl. přenesená",J146,0)</f>
        <v>0</v>
      </c>
      <c r="BH146" s="213">
        <f>IF(N146="sníž. přenesená",J146,0)</f>
        <v>0</v>
      </c>
      <c r="BI146" s="213">
        <f>IF(N146="nulová",J146,0)</f>
        <v>0</v>
      </c>
      <c r="BJ146" s="16" t="s">
        <v>85</v>
      </c>
      <c r="BK146" s="213">
        <f>ROUND(I146*H146,2)</f>
        <v>0</v>
      </c>
      <c r="BL146" s="16" t="s">
        <v>141</v>
      </c>
      <c r="BM146" s="16" t="s">
        <v>205</v>
      </c>
    </row>
    <row r="147" spans="2:47" s="1" customFormat="1" ht="12">
      <c r="B147" s="37"/>
      <c r="C147" s="38"/>
      <c r="D147" s="214" t="s">
        <v>143</v>
      </c>
      <c r="E147" s="38"/>
      <c r="F147" s="215" t="s">
        <v>206</v>
      </c>
      <c r="G147" s="38"/>
      <c r="H147" s="38"/>
      <c r="I147" s="129"/>
      <c r="J147" s="38"/>
      <c r="K147" s="38"/>
      <c r="L147" s="42"/>
      <c r="M147" s="216"/>
      <c r="N147" s="78"/>
      <c r="O147" s="78"/>
      <c r="P147" s="78"/>
      <c r="Q147" s="78"/>
      <c r="R147" s="78"/>
      <c r="S147" s="78"/>
      <c r="T147" s="79"/>
      <c r="AT147" s="16" t="s">
        <v>143</v>
      </c>
      <c r="AU147" s="16" t="s">
        <v>87</v>
      </c>
    </row>
    <row r="148" spans="2:51" s="11" customFormat="1" ht="12">
      <c r="B148" s="217"/>
      <c r="C148" s="218"/>
      <c r="D148" s="214" t="s">
        <v>145</v>
      </c>
      <c r="E148" s="219" t="s">
        <v>27</v>
      </c>
      <c r="F148" s="220" t="s">
        <v>207</v>
      </c>
      <c r="G148" s="218"/>
      <c r="H148" s="221">
        <v>1</v>
      </c>
      <c r="I148" s="222"/>
      <c r="J148" s="218"/>
      <c r="K148" s="218"/>
      <c r="L148" s="223"/>
      <c r="M148" s="224"/>
      <c r="N148" s="225"/>
      <c r="O148" s="225"/>
      <c r="P148" s="225"/>
      <c r="Q148" s="225"/>
      <c r="R148" s="225"/>
      <c r="S148" s="225"/>
      <c r="T148" s="226"/>
      <c r="AT148" s="227" t="s">
        <v>145</v>
      </c>
      <c r="AU148" s="227" t="s">
        <v>87</v>
      </c>
      <c r="AV148" s="11" t="s">
        <v>87</v>
      </c>
      <c r="AW148" s="11" t="s">
        <v>36</v>
      </c>
      <c r="AX148" s="11" t="s">
        <v>77</v>
      </c>
      <c r="AY148" s="227" t="s">
        <v>134</v>
      </c>
    </row>
    <row r="149" spans="2:51" s="12" customFormat="1" ht="12">
      <c r="B149" s="228"/>
      <c r="C149" s="229"/>
      <c r="D149" s="214" t="s">
        <v>145</v>
      </c>
      <c r="E149" s="230" t="s">
        <v>27</v>
      </c>
      <c r="F149" s="231" t="s">
        <v>208</v>
      </c>
      <c r="G149" s="229"/>
      <c r="H149" s="230" t="s">
        <v>27</v>
      </c>
      <c r="I149" s="232"/>
      <c r="J149" s="229"/>
      <c r="K149" s="229"/>
      <c r="L149" s="233"/>
      <c r="M149" s="234"/>
      <c r="N149" s="235"/>
      <c r="O149" s="235"/>
      <c r="P149" s="235"/>
      <c r="Q149" s="235"/>
      <c r="R149" s="235"/>
      <c r="S149" s="235"/>
      <c r="T149" s="236"/>
      <c r="AT149" s="237" t="s">
        <v>145</v>
      </c>
      <c r="AU149" s="237" t="s">
        <v>87</v>
      </c>
      <c r="AV149" s="12" t="s">
        <v>85</v>
      </c>
      <c r="AW149" s="12" t="s">
        <v>36</v>
      </c>
      <c r="AX149" s="12" t="s">
        <v>77</v>
      </c>
      <c r="AY149" s="237" t="s">
        <v>134</v>
      </c>
    </row>
    <row r="150" spans="2:51" s="13" customFormat="1" ht="12">
      <c r="B150" s="238"/>
      <c r="C150" s="239"/>
      <c r="D150" s="214" t="s">
        <v>145</v>
      </c>
      <c r="E150" s="240" t="s">
        <v>27</v>
      </c>
      <c r="F150" s="241" t="s">
        <v>148</v>
      </c>
      <c r="G150" s="239"/>
      <c r="H150" s="242">
        <v>1</v>
      </c>
      <c r="I150" s="243"/>
      <c r="J150" s="239"/>
      <c r="K150" s="239"/>
      <c r="L150" s="244"/>
      <c r="M150" s="245"/>
      <c r="N150" s="246"/>
      <c r="O150" s="246"/>
      <c r="P150" s="246"/>
      <c r="Q150" s="246"/>
      <c r="R150" s="246"/>
      <c r="S150" s="246"/>
      <c r="T150" s="247"/>
      <c r="AT150" s="248" t="s">
        <v>145</v>
      </c>
      <c r="AU150" s="248" t="s">
        <v>87</v>
      </c>
      <c r="AV150" s="13" t="s">
        <v>141</v>
      </c>
      <c r="AW150" s="13" t="s">
        <v>36</v>
      </c>
      <c r="AX150" s="13" t="s">
        <v>85</v>
      </c>
      <c r="AY150" s="248" t="s">
        <v>134</v>
      </c>
    </row>
    <row r="151" spans="2:65" s="1" customFormat="1" ht="22.5" customHeight="1">
      <c r="B151" s="37"/>
      <c r="C151" s="203" t="s">
        <v>209</v>
      </c>
      <c r="D151" s="203" t="s">
        <v>136</v>
      </c>
      <c r="E151" s="204" t="s">
        <v>210</v>
      </c>
      <c r="F151" s="205" t="s">
        <v>211</v>
      </c>
      <c r="G151" s="206" t="s">
        <v>184</v>
      </c>
      <c r="H151" s="207">
        <v>68.4</v>
      </c>
      <c r="I151" s="208"/>
      <c r="J151" s="207">
        <f>ROUND(I151*H151,2)</f>
        <v>0</v>
      </c>
      <c r="K151" s="205" t="s">
        <v>140</v>
      </c>
      <c r="L151" s="42"/>
      <c r="M151" s="209" t="s">
        <v>27</v>
      </c>
      <c r="N151" s="210" t="s">
        <v>48</v>
      </c>
      <c r="O151" s="78"/>
      <c r="P151" s="211">
        <f>O151*H151</f>
        <v>0</v>
      </c>
      <c r="Q151" s="211">
        <v>0</v>
      </c>
      <c r="R151" s="211">
        <f>Q151*H151</f>
        <v>0</v>
      </c>
      <c r="S151" s="211">
        <v>0</v>
      </c>
      <c r="T151" s="212">
        <f>S151*H151</f>
        <v>0</v>
      </c>
      <c r="AR151" s="16" t="s">
        <v>141</v>
      </c>
      <c r="AT151" s="16" t="s">
        <v>136</v>
      </c>
      <c r="AU151" s="16" t="s">
        <v>87</v>
      </c>
      <c r="AY151" s="16" t="s">
        <v>134</v>
      </c>
      <c r="BE151" s="213">
        <f>IF(N151="základní",J151,0)</f>
        <v>0</v>
      </c>
      <c r="BF151" s="213">
        <f>IF(N151="snížená",J151,0)</f>
        <v>0</v>
      </c>
      <c r="BG151" s="213">
        <f>IF(N151="zákl. přenesená",J151,0)</f>
        <v>0</v>
      </c>
      <c r="BH151" s="213">
        <f>IF(N151="sníž. přenesená",J151,0)</f>
        <v>0</v>
      </c>
      <c r="BI151" s="213">
        <f>IF(N151="nulová",J151,0)</f>
        <v>0</v>
      </c>
      <c r="BJ151" s="16" t="s">
        <v>85</v>
      </c>
      <c r="BK151" s="213">
        <f>ROUND(I151*H151,2)</f>
        <v>0</v>
      </c>
      <c r="BL151" s="16" t="s">
        <v>141</v>
      </c>
      <c r="BM151" s="16" t="s">
        <v>212</v>
      </c>
    </row>
    <row r="152" spans="2:47" s="1" customFormat="1" ht="12">
      <c r="B152" s="37"/>
      <c r="C152" s="38"/>
      <c r="D152" s="214" t="s">
        <v>143</v>
      </c>
      <c r="E152" s="38"/>
      <c r="F152" s="215" t="s">
        <v>213</v>
      </c>
      <c r="G152" s="38"/>
      <c r="H152" s="38"/>
      <c r="I152" s="129"/>
      <c r="J152" s="38"/>
      <c r="K152" s="38"/>
      <c r="L152" s="42"/>
      <c r="M152" s="216"/>
      <c r="N152" s="78"/>
      <c r="O152" s="78"/>
      <c r="P152" s="78"/>
      <c r="Q152" s="78"/>
      <c r="R152" s="78"/>
      <c r="S152" s="78"/>
      <c r="T152" s="79"/>
      <c r="AT152" s="16" t="s">
        <v>143</v>
      </c>
      <c r="AU152" s="16" t="s">
        <v>87</v>
      </c>
    </row>
    <row r="153" spans="2:51" s="11" customFormat="1" ht="12">
      <c r="B153" s="217"/>
      <c r="C153" s="218"/>
      <c r="D153" s="214" t="s">
        <v>145</v>
      </c>
      <c r="E153" s="219" t="s">
        <v>27</v>
      </c>
      <c r="F153" s="220" t="s">
        <v>214</v>
      </c>
      <c r="G153" s="218"/>
      <c r="H153" s="221">
        <v>30</v>
      </c>
      <c r="I153" s="222"/>
      <c r="J153" s="218"/>
      <c r="K153" s="218"/>
      <c r="L153" s="223"/>
      <c r="M153" s="224"/>
      <c r="N153" s="225"/>
      <c r="O153" s="225"/>
      <c r="P153" s="225"/>
      <c r="Q153" s="225"/>
      <c r="R153" s="225"/>
      <c r="S153" s="225"/>
      <c r="T153" s="226"/>
      <c r="AT153" s="227" t="s">
        <v>145</v>
      </c>
      <c r="AU153" s="227" t="s">
        <v>87</v>
      </c>
      <c r="AV153" s="11" t="s">
        <v>87</v>
      </c>
      <c r="AW153" s="11" t="s">
        <v>36</v>
      </c>
      <c r="AX153" s="11" t="s">
        <v>77</v>
      </c>
      <c r="AY153" s="227" t="s">
        <v>134</v>
      </c>
    </row>
    <row r="154" spans="2:51" s="12" customFormat="1" ht="12">
      <c r="B154" s="228"/>
      <c r="C154" s="229"/>
      <c r="D154" s="214" t="s">
        <v>145</v>
      </c>
      <c r="E154" s="230" t="s">
        <v>27</v>
      </c>
      <c r="F154" s="231" t="s">
        <v>215</v>
      </c>
      <c r="G154" s="229"/>
      <c r="H154" s="230" t="s">
        <v>27</v>
      </c>
      <c r="I154" s="232"/>
      <c r="J154" s="229"/>
      <c r="K154" s="229"/>
      <c r="L154" s="233"/>
      <c r="M154" s="234"/>
      <c r="N154" s="235"/>
      <c r="O154" s="235"/>
      <c r="P154" s="235"/>
      <c r="Q154" s="235"/>
      <c r="R154" s="235"/>
      <c r="S154" s="235"/>
      <c r="T154" s="236"/>
      <c r="AT154" s="237" t="s">
        <v>145</v>
      </c>
      <c r="AU154" s="237" t="s">
        <v>87</v>
      </c>
      <c r="AV154" s="12" t="s">
        <v>85</v>
      </c>
      <c r="AW154" s="12" t="s">
        <v>36</v>
      </c>
      <c r="AX154" s="12" t="s">
        <v>77</v>
      </c>
      <c r="AY154" s="237" t="s">
        <v>134</v>
      </c>
    </row>
    <row r="155" spans="2:51" s="11" customFormat="1" ht="12">
      <c r="B155" s="217"/>
      <c r="C155" s="218"/>
      <c r="D155" s="214" t="s">
        <v>145</v>
      </c>
      <c r="E155" s="219" t="s">
        <v>27</v>
      </c>
      <c r="F155" s="220" t="s">
        <v>216</v>
      </c>
      <c r="G155" s="218"/>
      <c r="H155" s="221">
        <v>32.4</v>
      </c>
      <c r="I155" s="222"/>
      <c r="J155" s="218"/>
      <c r="K155" s="218"/>
      <c r="L155" s="223"/>
      <c r="M155" s="224"/>
      <c r="N155" s="225"/>
      <c r="O155" s="225"/>
      <c r="P155" s="225"/>
      <c r="Q155" s="225"/>
      <c r="R155" s="225"/>
      <c r="S155" s="225"/>
      <c r="T155" s="226"/>
      <c r="AT155" s="227" t="s">
        <v>145</v>
      </c>
      <c r="AU155" s="227" t="s">
        <v>87</v>
      </c>
      <c r="AV155" s="11" t="s">
        <v>87</v>
      </c>
      <c r="AW155" s="11" t="s">
        <v>36</v>
      </c>
      <c r="AX155" s="11" t="s">
        <v>77</v>
      </c>
      <c r="AY155" s="227" t="s">
        <v>134</v>
      </c>
    </row>
    <row r="156" spans="2:51" s="12" customFormat="1" ht="12">
      <c r="B156" s="228"/>
      <c r="C156" s="229"/>
      <c r="D156" s="214" t="s">
        <v>145</v>
      </c>
      <c r="E156" s="230" t="s">
        <v>27</v>
      </c>
      <c r="F156" s="231" t="s">
        <v>217</v>
      </c>
      <c r="G156" s="229"/>
      <c r="H156" s="230" t="s">
        <v>27</v>
      </c>
      <c r="I156" s="232"/>
      <c r="J156" s="229"/>
      <c r="K156" s="229"/>
      <c r="L156" s="233"/>
      <c r="M156" s="234"/>
      <c r="N156" s="235"/>
      <c r="O156" s="235"/>
      <c r="P156" s="235"/>
      <c r="Q156" s="235"/>
      <c r="R156" s="235"/>
      <c r="S156" s="235"/>
      <c r="T156" s="236"/>
      <c r="AT156" s="237" t="s">
        <v>145</v>
      </c>
      <c r="AU156" s="237" t="s">
        <v>87</v>
      </c>
      <c r="AV156" s="12" t="s">
        <v>85</v>
      </c>
      <c r="AW156" s="12" t="s">
        <v>36</v>
      </c>
      <c r="AX156" s="12" t="s">
        <v>77</v>
      </c>
      <c r="AY156" s="237" t="s">
        <v>134</v>
      </c>
    </row>
    <row r="157" spans="2:51" s="11" customFormat="1" ht="12">
      <c r="B157" s="217"/>
      <c r="C157" s="218"/>
      <c r="D157" s="214" t="s">
        <v>145</v>
      </c>
      <c r="E157" s="219" t="s">
        <v>27</v>
      </c>
      <c r="F157" s="220" t="s">
        <v>218</v>
      </c>
      <c r="G157" s="218"/>
      <c r="H157" s="221">
        <v>6</v>
      </c>
      <c r="I157" s="222"/>
      <c r="J157" s="218"/>
      <c r="K157" s="218"/>
      <c r="L157" s="223"/>
      <c r="M157" s="224"/>
      <c r="N157" s="225"/>
      <c r="O157" s="225"/>
      <c r="P157" s="225"/>
      <c r="Q157" s="225"/>
      <c r="R157" s="225"/>
      <c r="S157" s="225"/>
      <c r="T157" s="226"/>
      <c r="AT157" s="227" t="s">
        <v>145</v>
      </c>
      <c r="AU157" s="227" t="s">
        <v>87</v>
      </c>
      <c r="AV157" s="11" t="s">
        <v>87</v>
      </c>
      <c r="AW157" s="11" t="s">
        <v>36</v>
      </c>
      <c r="AX157" s="11" t="s">
        <v>77</v>
      </c>
      <c r="AY157" s="227" t="s">
        <v>134</v>
      </c>
    </row>
    <row r="158" spans="2:51" s="12" customFormat="1" ht="12">
      <c r="B158" s="228"/>
      <c r="C158" s="229"/>
      <c r="D158" s="214" t="s">
        <v>145</v>
      </c>
      <c r="E158" s="230" t="s">
        <v>27</v>
      </c>
      <c r="F158" s="231" t="s">
        <v>219</v>
      </c>
      <c r="G158" s="229"/>
      <c r="H158" s="230" t="s">
        <v>27</v>
      </c>
      <c r="I158" s="232"/>
      <c r="J158" s="229"/>
      <c r="K158" s="229"/>
      <c r="L158" s="233"/>
      <c r="M158" s="234"/>
      <c r="N158" s="235"/>
      <c r="O158" s="235"/>
      <c r="P158" s="235"/>
      <c r="Q158" s="235"/>
      <c r="R158" s="235"/>
      <c r="S158" s="235"/>
      <c r="T158" s="236"/>
      <c r="AT158" s="237" t="s">
        <v>145</v>
      </c>
      <c r="AU158" s="237" t="s">
        <v>87</v>
      </c>
      <c r="AV158" s="12" t="s">
        <v>85</v>
      </c>
      <c r="AW158" s="12" t="s">
        <v>36</v>
      </c>
      <c r="AX158" s="12" t="s">
        <v>77</v>
      </c>
      <c r="AY158" s="237" t="s">
        <v>134</v>
      </c>
    </row>
    <row r="159" spans="2:51" s="13" customFormat="1" ht="12">
      <c r="B159" s="238"/>
      <c r="C159" s="239"/>
      <c r="D159" s="214" t="s">
        <v>145</v>
      </c>
      <c r="E159" s="240" t="s">
        <v>27</v>
      </c>
      <c r="F159" s="241" t="s">
        <v>148</v>
      </c>
      <c r="G159" s="239"/>
      <c r="H159" s="242">
        <v>68.4</v>
      </c>
      <c r="I159" s="243"/>
      <c r="J159" s="239"/>
      <c r="K159" s="239"/>
      <c r="L159" s="244"/>
      <c r="M159" s="245"/>
      <c r="N159" s="246"/>
      <c r="O159" s="246"/>
      <c r="P159" s="246"/>
      <c r="Q159" s="246"/>
      <c r="R159" s="246"/>
      <c r="S159" s="246"/>
      <c r="T159" s="247"/>
      <c r="AT159" s="248" t="s">
        <v>145</v>
      </c>
      <c r="AU159" s="248" t="s">
        <v>87</v>
      </c>
      <c r="AV159" s="13" t="s">
        <v>141</v>
      </c>
      <c r="AW159" s="13" t="s">
        <v>36</v>
      </c>
      <c r="AX159" s="13" t="s">
        <v>85</v>
      </c>
      <c r="AY159" s="248" t="s">
        <v>134</v>
      </c>
    </row>
    <row r="160" spans="2:65" s="1" customFormat="1" ht="22.5" customHeight="1">
      <c r="B160" s="37"/>
      <c r="C160" s="203" t="s">
        <v>220</v>
      </c>
      <c r="D160" s="203" t="s">
        <v>136</v>
      </c>
      <c r="E160" s="204" t="s">
        <v>221</v>
      </c>
      <c r="F160" s="205" t="s">
        <v>222</v>
      </c>
      <c r="G160" s="206" t="s">
        <v>184</v>
      </c>
      <c r="H160" s="207">
        <v>34.2</v>
      </c>
      <c r="I160" s="208"/>
      <c r="J160" s="207">
        <f>ROUND(I160*H160,2)</f>
        <v>0</v>
      </c>
      <c r="K160" s="205" t="s">
        <v>140</v>
      </c>
      <c r="L160" s="42"/>
      <c r="M160" s="209" t="s">
        <v>27</v>
      </c>
      <c r="N160" s="210" t="s">
        <v>48</v>
      </c>
      <c r="O160" s="78"/>
      <c r="P160" s="211">
        <f>O160*H160</f>
        <v>0</v>
      </c>
      <c r="Q160" s="211">
        <v>0</v>
      </c>
      <c r="R160" s="211">
        <f>Q160*H160</f>
        <v>0</v>
      </c>
      <c r="S160" s="211">
        <v>0</v>
      </c>
      <c r="T160" s="212">
        <f>S160*H160</f>
        <v>0</v>
      </c>
      <c r="AR160" s="16" t="s">
        <v>141</v>
      </c>
      <c r="AT160" s="16" t="s">
        <v>136</v>
      </c>
      <c r="AU160" s="16" t="s">
        <v>87</v>
      </c>
      <c r="AY160" s="16" t="s">
        <v>134</v>
      </c>
      <c r="BE160" s="213">
        <f>IF(N160="základní",J160,0)</f>
        <v>0</v>
      </c>
      <c r="BF160" s="213">
        <f>IF(N160="snížená",J160,0)</f>
        <v>0</v>
      </c>
      <c r="BG160" s="213">
        <f>IF(N160="zákl. přenesená",J160,0)</f>
        <v>0</v>
      </c>
      <c r="BH160" s="213">
        <f>IF(N160="sníž. přenesená",J160,0)</f>
        <v>0</v>
      </c>
      <c r="BI160" s="213">
        <f>IF(N160="nulová",J160,0)</f>
        <v>0</v>
      </c>
      <c r="BJ160" s="16" t="s">
        <v>85</v>
      </c>
      <c r="BK160" s="213">
        <f>ROUND(I160*H160,2)</f>
        <v>0</v>
      </c>
      <c r="BL160" s="16" t="s">
        <v>141</v>
      </c>
      <c r="BM160" s="16" t="s">
        <v>223</v>
      </c>
    </row>
    <row r="161" spans="2:47" s="1" customFormat="1" ht="12">
      <c r="B161" s="37"/>
      <c r="C161" s="38"/>
      <c r="D161" s="214" t="s">
        <v>143</v>
      </c>
      <c r="E161" s="38"/>
      <c r="F161" s="215" t="s">
        <v>213</v>
      </c>
      <c r="G161" s="38"/>
      <c r="H161" s="38"/>
      <c r="I161" s="129"/>
      <c r="J161" s="38"/>
      <c r="K161" s="38"/>
      <c r="L161" s="42"/>
      <c r="M161" s="216"/>
      <c r="N161" s="78"/>
      <c r="O161" s="78"/>
      <c r="P161" s="78"/>
      <c r="Q161" s="78"/>
      <c r="R161" s="78"/>
      <c r="S161" s="78"/>
      <c r="T161" s="79"/>
      <c r="AT161" s="16" t="s">
        <v>143</v>
      </c>
      <c r="AU161" s="16" t="s">
        <v>87</v>
      </c>
    </row>
    <row r="162" spans="2:51" s="11" customFormat="1" ht="12">
      <c r="B162" s="217"/>
      <c r="C162" s="218"/>
      <c r="D162" s="214" t="s">
        <v>145</v>
      </c>
      <c r="E162" s="219" t="s">
        <v>27</v>
      </c>
      <c r="F162" s="220" t="s">
        <v>224</v>
      </c>
      <c r="G162" s="218"/>
      <c r="H162" s="221">
        <v>34.2</v>
      </c>
      <c r="I162" s="222"/>
      <c r="J162" s="218"/>
      <c r="K162" s="218"/>
      <c r="L162" s="223"/>
      <c r="M162" s="224"/>
      <c r="N162" s="225"/>
      <c r="O162" s="225"/>
      <c r="P162" s="225"/>
      <c r="Q162" s="225"/>
      <c r="R162" s="225"/>
      <c r="S162" s="225"/>
      <c r="T162" s="226"/>
      <c r="AT162" s="227" t="s">
        <v>145</v>
      </c>
      <c r="AU162" s="227" t="s">
        <v>87</v>
      </c>
      <c r="AV162" s="11" t="s">
        <v>87</v>
      </c>
      <c r="AW162" s="11" t="s">
        <v>36</v>
      </c>
      <c r="AX162" s="11" t="s">
        <v>77</v>
      </c>
      <c r="AY162" s="227" t="s">
        <v>134</v>
      </c>
    </row>
    <row r="163" spans="2:51" s="13" customFormat="1" ht="12">
      <c r="B163" s="238"/>
      <c r="C163" s="239"/>
      <c r="D163" s="214" t="s">
        <v>145</v>
      </c>
      <c r="E163" s="240" t="s">
        <v>27</v>
      </c>
      <c r="F163" s="241" t="s">
        <v>148</v>
      </c>
      <c r="G163" s="239"/>
      <c r="H163" s="242">
        <v>34.2</v>
      </c>
      <c r="I163" s="243"/>
      <c r="J163" s="239"/>
      <c r="K163" s="239"/>
      <c r="L163" s="244"/>
      <c r="M163" s="245"/>
      <c r="N163" s="246"/>
      <c r="O163" s="246"/>
      <c r="P163" s="246"/>
      <c r="Q163" s="246"/>
      <c r="R163" s="246"/>
      <c r="S163" s="246"/>
      <c r="T163" s="247"/>
      <c r="AT163" s="248" t="s">
        <v>145</v>
      </c>
      <c r="AU163" s="248" t="s">
        <v>87</v>
      </c>
      <c r="AV163" s="13" t="s">
        <v>141</v>
      </c>
      <c r="AW163" s="13" t="s">
        <v>36</v>
      </c>
      <c r="AX163" s="13" t="s">
        <v>85</v>
      </c>
      <c r="AY163" s="248" t="s">
        <v>134</v>
      </c>
    </row>
    <row r="164" spans="2:65" s="1" customFormat="1" ht="22.5" customHeight="1">
      <c r="B164" s="37"/>
      <c r="C164" s="203" t="s">
        <v>8</v>
      </c>
      <c r="D164" s="203" t="s">
        <v>136</v>
      </c>
      <c r="E164" s="204" t="s">
        <v>225</v>
      </c>
      <c r="F164" s="205" t="s">
        <v>226</v>
      </c>
      <c r="G164" s="206" t="s">
        <v>184</v>
      </c>
      <c r="H164" s="207">
        <v>280.1</v>
      </c>
      <c r="I164" s="208"/>
      <c r="J164" s="207">
        <f>ROUND(I164*H164,2)</f>
        <v>0</v>
      </c>
      <c r="K164" s="205" t="s">
        <v>140</v>
      </c>
      <c r="L164" s="42"/>
      <c r="M164" s="209" t="s">
        <v>27</v>
      </c>
      <c r="N164" s="210" t="s">
        <v>48</v>
      </c>
      <c r="O164" s="78"/>
      <c r="P164" s="211">
        <f>O164*H164</f>
        <v>0</v>
      </c>
      <c r="Q164" s="211">
        <v>0</v>
      </c>
      <c r="R164" s="211">
        <f>Q164*H164</f>
        <v>0</v>
      </c>
      <c r="S164" s="211">
        <v>0</v>
      </c>
      <c r="T164" s="212">
        <f>S164*H164</f>
        <v>0</v>
      </c>
      <c r="AR164" s="16" t="s">
        <v>141</v>
      </c>
      <c r="AT164" s="16" t="s">
        <v>136</v>
      </c>
      <c r="AU164" s="16" t="s">
        <v>87</v>
      </c>
      <c r="AY164" s="16" t="s">
        <v>134</v>
      </c>
      <c r="BE164" s="213">
        <f>IF(N164="základní",J164,0)</f>
        <v>0</v>
      </c>
      <c r="BF164" s="213">
        <f>IF(N164="snížená",J164,0)</f>
        <v>0</v>
      </c>
      <c r="BG164" s="213">
        <f>IF(N164="zákl. přenesená",J164,0)</f>
        <v>0</v>
      </c>
      <c r="BH164" s="213">
        <f>IF(N164="sníž. přenesená",J164,0)</f>
        <v>0</v>
      </c>
      <c r="BI164" s="213">
        <f>IF(N164="nulová",J164,0)</f>
        <v>0</v>
      </c>
      <c r="BJ164" s="16" t="s">
        <v>85</v>
      </c>
      <c r="BK164" s="213">
        <f>ROUND(I164*H164,2)</f>
        <v>0</v>
      </c>
      <c r="BL164" s="16" t="s">
        <v>141</v>
      </c>
      <c r="BM164" s="16" t="s">
        <v>227</v>
      </c>
    </row>
    <row r="165" spans="2:47" s="1" customFormat="1" ht="12">
      <c r="B165" s="37"/>
      <c r="C165" s="38"/>
      <c r="D165" s="214" t="s">
        <v>143</v>
      </c>
      <c r="E165" s="38"/>
      <c r="F165" s="215" t="s">
        <v>228</v>
      </c>
      <c r="G165" s="38"/>
      <c r="H165" s="38"/>
      <c r="I165" s="129"/>
      <c r="J165" s="38"/>
      <c r="K165" s="38"/>
      <c r="L165" s="42"/>
      <c r="M165" s="216"/>
      <c r="N165" s="78"/>
      <c r="O165" s="78"/>
      <c r="P165" s="78"/>
      <c r="Q165" s="78"/>
      <c r="R165" s="78"/>
      <c r="S165" s="78"/>
      <c r="T165" s="79"/>
      <c r="AT165" s="16" t="s">
        <v>143</v>
      </c>
      <c r="AU165" s="16" t="s">
        <v>87</v>
      </c>
    </row>
    <row r="166" spans="2:51" s="11" customFormat="1" ht="12">
      <c r="B166" s="217"/>
      <c r="C166" s="218"/>
      <c r="D166" s="214" t="s">
        <v>145</v>
      </c>
      <c r="E166" s="219" t="s">
        <v>27</v>
      </c>
      <c r="F166" s="220" t="s">
        <v>229</v>
      </c>
      <c r="G166" s="218"/>
      <c r="H166" s="221">
        <v>280.1</v>
      </c>
      <c r="I166" s="222"/>
      <c r="J166" s="218"/>
      <c r="K166" s="218"/>
      <c r="L166" s="223"/>
      <c r="M166" s="224"/>
      <c r="N166" s="225"/>
      <c r="O166" s="225"/>
      <c r="P166" s="225"/>
      <c r="Q166" s="225"/>
      <c r="R166" s="225"/>
      <c r="S166" s="225"/>
      <c r="T166" s="226"/>
      <c r="AT166" s="227" t="s">
        <v>145</v>
      </c>
      <c r="AU166" s="227" t="s">
        <v>87</v>
      </c>
      <c r="AV166" s="11" t="s">
        <v>87</v>
      </c>
      <c r="AW166" s="11" t="s">
        <v>36</v>
      </c>
      <c r="AX166" s="11" t="s">
        <v>77</v>
      </c>
      <c r="AY166" s="227" t="s">
        <v>134</v>
      </c>
    </row>
    <row r="167" spans="2:51" s="13" customFormat="1" ht="12">
      <c r="B167" s="238"/>
      <c r="C167" s="239"/>
      <c r="D167" s="214" t="s">
        <v>145</v>
      </c>
      <c r="E167" s="240" t="s">
        <v>27</v>
      </c>
      <c r="F167" s="241" t="s">
        <v>148</v>
      </c>
      <c r="G167" s="239"/>
      <c r="H167" s="242">
        <v>280.1</v>
      </c>
      <c r="I167" s="243"/>
      <c r="J167" s="239"/>
      <c r="K167" s="239"/>
      <c r="L167" s="244"/>
      <c r="M167" s="245"/>
      <c r="N167" s="246"/>
      <c r="O167" s="246"/>
      <c r="P167" s="246"/>
      <c r="Q167" s="246"/>
      <c r="R167" s="246"/>
      <c r="S167" s="246"/>
      <c r="T167" s="247"/>
      <c r="AT167" s="248" t="s">
        <v>145</v>
      </c>
      <c r="AU167" s="248" t="s">
        <v>87</v>
      </c>
      <c r="AV167" s="13" t="s">
        <v>141</v>
      </c>
      <c r="AW167" s="13" t="s">
        <v>36</v>
      </c>
      <c r="AX167" s="13" t="s">
        <v>85</v>
      </c>
      <c r="AY167" s="248" t="s">
        <v>134</v>
      </c>
    </row>
    <row r="168" spans="2:65" s="1" customFormat="1" ht="22.5" customHeight="1">
      <c r="B168" s="37"/>
      <c r="C168" s="203" t="s">
        <v>230</v>
      </c>
      <c r="D168" s="203" t="s">
        <v>136</v>
      </c>
      <c r="E168" s="204" t="s">
        <v>231</v>
      </c>
      <c r="F168" s="205" t="s">
        <v>232</v>
      </c>
      <c r="G168" s="206" t="s">
        <v>184</v>
      </c>
      <c r="H168" s="207">
        <v>1400.5</v>
      </c>
      <c r="I168" s="208"/>
      <c r="J168" s="207">
        <f>ROUND(I168*H168,2)</f>
        <v>0</v>
      </c>
      <c r="K168" s="205" t="s">
        <v>140</v>
      </c>
      <c r="L168" s="42"/>
      <c r="M168" s="209" t="s">
        <v>27</v>
      </c>
      <c r="N168" s="210" t="s">
        <v>48</v>
      </c>
      <c r="O168" s="78"/>
      <c r="P168" s="211">
        <f>O168*H168</f>
        <v>0</v>
      </c>
      <c r="Q168" s="211">
        <v>0</v>
      </c>
      <c r="R168" s="211">
        <f>Q168*H168</f>
        <v>0</v>
      </c>
      <c r="S168" s="211">
        <v>0</v>
      </c>
      <c r="T168" s="212">
        <f>S168*H168</f>
        <v>0</v>
      </c>
      <c r="AR168" s="16" t="s">
        <v>141</v>
      </c>
      <c r="AT168" s="16" t="s">
        <v>136</v>
      </c>
      <c r="AU168" s="16" t="s">
        <v>87</v>
      </c>
      <c r="AY168" s="16" t="s">
        <v>134</v>
      </c>
      <c r="BE168" s="213">
        <f>IF(N168="základní",J168,0)</f>
        <v>0</v>
      </c>
      <c r="BF168" s="213">
        <f>IF(N168="snížená",J168,0)</f>
        <v>0</v>
      </c>
      <c r="BG168" s="213">
        <f>IF(N168="zákl. přenesená",J168,0)</f>
        <v>0</v>
      </c>
      <c r="BH168" s="213">
        <f>IF(N168="sníž. přenesená",J168,0)</f>
        <v>0</v>
      </c>
      <c r="BI168" s="213">
        <f>IF(N168="nulová",J168,0)</f>
        <v>0</v>
      </c>
      <c r="BJ168" s="16" t="s">
        <v>85</v>
      </c>
      <c r="BK168" s="213">
        <f>ROUND(I168*H168,2)</f>
        <v>0</v>
      </c>
      <c r="BL168" s="16" t="s">
        <v>141</v>
      </c>
      <c r="BM168" s="16" t="s">
        <v>233</v>
      </c>
    </row>
    <row r="169" spans="2:47" s="1" customFormat="1" ht="12">
      <c r="B169" s="37"/>
      <c r="C169" s="38"/>
      <c r="D169" s="214" t="s">
        <v>143</v>
      </c>
      <c r="E169" s="38"/>
      <c r="F169" s="215" t="s">
        <v>228</v>
      </c>
      <c r="G169" s="38"/>
      <c r="H169" s="38"/>
      <c r="I169" s="129"/>
      <c r="J169" s="38"/>
      <c r="K169" s="38"/>
      <c r="L169" s="42"/>
      <c r="M169" s="216"/>
      <c r="N169" s="78"/>
      <c r="O169" s="78"/>
      <c r="P169" s="78"/>
      <c r="Q169" s="78"/>
      <c r="R169" s="78"/>
      <c r="S169" s="78"/>
      <c r="T169" s="79"/>
      <c r="AT169" s="16" t="s">
        <v>143</v>
      </c>
      <c r="AU169" s="16" t="s">
        <v>87</v>
      </c>
    </row>
    <row r="170" spans="2:51" s="11" customFormat="1" ht="12">
      <c r="B170" s="217"/>
      <c r="C170" s="218"/>
      <c r="D170" s="214" t="s">
        <v>145</v>
      </c>
      <c r="E170" s="219" t="s">
        <v>27</v>
      </c>
      <c r="F170" s="220" t="s">
        <v>234</v>
      </c>
      <c r="G170" s="218"/>
      <c r="H170" s="221">
        <v>1400.5</v>
      </c>
      <c r="I170" s="222"/>
      <c r="J170" s="218"/>
      <c r="K170" s="218"/>
      <c r="L170" s="223"/>
      <c r="M170" s="224"/>
      <c r="N170" s="225"/>
      <c r="O170" s="225"/>
      <c r="P170" s="225"/>
      <c r="Q170" s="225"/>
      <c r="R170" s="225"/>
      <c r="S170" s="225"/>
      <c r="T170" s="226"/>
      <c r="AT170" s="227" t="s">
        <v>145</v>
      </c>
      <c r="AU170" s="227" t="s">
        <v>87</v>
      </c>
      <c r="AV170" s="11" t="s">
        <v>87</v>
      </c>
      <c r="AW170" s="11" t="s">
        <v>36</v>
      </c>
      <c r="AX170" s="11" t="s">
        <v>77</v>
      </c>
      <c r="AY170" s="227" t="s">
        <v>134</v>
      </c>
    </row>
    <row r="171" spans="2:51" s="13" customFormat="1" ht="12">
      <c r="B171" s="238"/>
      <c r="C171" s="239"/>
      <c r="D171" s="214" t="s">
        <v>145</v>
      </c>
      <c r="E171" s="240" t="s">
        <v>27</v>
      </c>
      <c r="F171" s="241" t="s">
        <v>148</v>
      </c>
      <c r="G171" s="239"/>
      <c r="H171" s="242">
        <v>1400.5</v>
      </c>
      <c r="I171" s="243"/>
      <c r="J171" s="239"/>
      <c r="K171" s="239"/>
      <c r="L171" s="244"/>
      <c r="M171" s="245"/>
      <c r="N171" s="246"/>
      <c r="O171" s="246"/>
      <c r="P171" s="246"/>
      <c r="Q171" s="246"/>
      <c r="R171" s="246"/>
      <c r="S171" s="246"/>
      <c r="T171" s="247"/>
      <c r="AT171" s="248" t="s">
        <v>145</v>
      </c>
      <c r="AU171" s="248" t="s">
        <v>87</v>
      </c>
      <c r="AV171" s="13" t="s">
        <v>141</v>
      </c>
      <c r="AW171" s="13" t="s">
        <v>36</v>
      </c>
      <c r="AX171" s="13" t="s">
        <v>85</v>
      </c>
      <c r="AY171" s="248" t="s">
        <v>134</v>
      </c>
    </row>
    <row r="172" spans="2:65" s="1" customFormat="1" ht="16.5" customHeight="1">
      <c r="B172" s="37"/>
      <c r="C172" s="203" t="s">
        <v>235</v>
      </c>
      <c r="D172" s="203" t="s">
        <v>136</v>
      </c>
      <c r="E172" s="204" t="s">
        <v>236</v>
      </c>
      <c r="F172" s="205" t="s">
        <v>237</v>
      </c>
      <c r="G172" s="206" t="s">
        <v>184</v>
      </c>
      <c r="H172" s="207">
        <v>280.1</v>
      </c>
      <c r="I172" s="208"/>
      <c r="J172" s="207">
        <f>ROUND(I172*H172,2)</f>
        <v>0</v>
      </c>
      <c r="K172" s="205" t="s">
        <v>140</v>
      </c>
      <c r="L172" s="42"/>
      <c r="M172" s="209" t="s">
        <v>27</v>
      </c>
      <c r="N172" s="210" t="s">
        <v>48</v>
      </c>
      <c r="O172" s="78"/>
      <c r="P172" s="211">
        <f>O172*H172</f>
        <v>0</v>
      </c>
      <c r="Q172" s="211">
        <v>0</v>
      </c>
      <c r="R172" s="211">
        <f>Q172*H172</f>
        <v>0</v>
      </c>
      <c r="S172" s="211">
        <v>0</v>
      </c>
      <c r="T172" s="212">
        <f>S172*H172</f>
        <v>0</v>
      </c>
      <c r="AR172" s="16" t="s">
        <v>141</v>
      </c>
      <c r="AT172" s="16" t="s">
        <v>136</v>
      </c>
      <c r="AU172" s="16" t="s">
        <v>87</v>
      </c>
      <c r="AY172" s="16" t="s">
        <v>134</v>
      </c>
      <c r="BE172" s="213">
        <f>IF(N172="základní",J172,0)</f>
        <v>0</v>
      </c>
      <c r="BF172" s="213">
        <f>IF(N172="snížená",J172,0)</f>
        <v>0</v>
      </c>
      <c r="BG172" s="213">
        <f>IF(N172="zákl. přenesená",J172,0)</f>
        <v>0</v>
      </c>
      <c r="BH172" s="213">
        <f>IF(N172="sníž. přenesená",J172,0)</f>
        <v>0</v>
      </c>
      <c r="BI172" s="213">
        <f>IF(N172="nulová",J172,0)</f>
        <v>0</v>
      </c>
      <c r="BJ172" s="16" t="s">
        <v>85</v>
      </c>
      <c r="BK172" s="213">
        <f>ROUND(I172*H172,2)</f>
        <v>0</v>
      </c>
      <c r="BL172" s="16" t="s">
        <v>141</v>
      </c>
      <c r="BM172" s="16" t="s">
        <v>238</v>
      </c>
    </row>
    <row r="173" spans="2:47" s="1" customFormat="1" ht="12">
      <c r="B173" s="37"/>
      <c r="C173" s="38"/>
      <c r="D173" s="214" t="s">
        <v>143</v>
      </c>
      <c r="E173" s="38"/>
      <c r="F173" s="215" t="s">
        <v>239</v>
      </c>
      <c r="G173" s="38"/>
      <c r="H173" s="38"/>
      <c r="I173" s="129"/>
      <c r="J173" s="38"/>
      <c r="K173" s="38"/>
      <c r="L173" s="42"/>
      <c r="M173" s="216"/>
      <c r="N173" s="78"/>
      <c r="O173" s="78"/>
      <c r="P173" s="78"/>
      <c r="Q173" s="78"/>
      <c r="R173" s="78"/>
      <c r="S173" s="78"/>
      <c r="T173" s="79"/>
      <c r="AT173" s="16" t="s">
        <v>143</v>
      </c>
      <c r="AU173" s="16" t="s">
        <v>87</v>
      </c>
    </row>
    <row r="174" spans="2:51" s="11" customFormat="1" ht="12">
      <c r="B174" s="217"/>
      <c r="C174" s="218"/>
      <c r="D174" s="214" t="s">
        <v>145</v>
      </c>
      <c r="E174" s="219" t="s">
        <v>27</v>
      </c>
      <c r="F174" s="220" t="s">
        <v>240</v>
      </c>
      <c r="G174" s="218"/>
      <c r="H174" s="221">
        <v>280.1</v>
      </c>
      <c r="I174" s="222"/>
      <c r="J174" s="218"/>
      <c r="K174" s="218"/>
      <c r="L174" s="223"/>
      <c r="M174" s="224"/>
      <c r="N174" s="225"/>
      <c r="O174" s="225"/>
      <c r="P174" s="225"/>
      <c r="Q174" s="225"/>
      <c r="R174" s="225"/>
      <c r="S174" s="225"/>
      <c r="T174" s="226"/>
      <c r="AT174" s="227" t="s">
        <v>145</v>
      </c>
      <c r="AU174" s="227" t="s">
        <v>87</v>
      </c>
      <c r="AV174" s="11" t="s">
        <v>87</v>
      </c>
      <c r="AW174" s="11" t="s">
        <v>36</v>
      </c>
      <c r="AX174" s="11" t="s">
        <v>77</v>
      </c>
      <c r="AY174" s="227" t="s">
        <v>134</v>
      </c>
    </row>
    <row r="175" spans="2:51" s="13" customFormat="1" ht="12">
      <c r="B175" s="238"/>
      <c r="C175" s="239"/>
      <c r="D175" s="214" t="s">
        <v>145</v>
      </c>
      <c r="E175" s="240" t="s">
        <v>27</v>
      </c>
      <c r="F175" s="241" t="s">
        <v>148</v>
      </c>
      <c r="G175" s="239"/>
      <c r="H175" s="242">
        <v>280.1</v>
      </c>
      <c r="I175" s="243"/>
      <c r="J175" s="239"/>
      <c r="K175" s="239"/>
      <c r="L175" s="244"/>
      <c r="M175" s="245"/>
      <c r="N175" s="246"/>
      <c r="O175" s="246"/>
      <c r="P175" s="246"/>
      <c r="Q175" s="246"/>
      <c r="R175" s="246"/>
      <c r="S175" s="246"/>
      <c r="T175" s="247"/>
      <c r="AT175" s="248" t="s">
        <v>145</v>
      </c>
      <c r="AU175" s="248" t="s">
        <v>87</v>
      </c>
      <c r="AV175" s="13" t="s">
        <v>141</v>
      </c>
      <c r="AW175" s="13" t="s">
        <v>36</v>
      </c>
      <c r="AX175" s="13" t="s">
        <v>85</v>
      </c>
      <c r="AY175" s="248" t="s">
        <v>134</v>
      </c>
    </row>
    <row r="176" spans="2:65" s="1" customFormat="1" ht="22.5" customHeight="1">
      <c r="B176" s="37"/>
      <c r="C176" s="203" t="s">
        <v>241</v>
      </c>
      <c r="D176" s="203" t="s">
        <v>136</v>
      </c>
      <c r="E176" s="204" t="s">
        <v>242</v>
      </c>
      <c r="F176" s="205" t="s">
        <v>243</v>
      </c>
      <c r="G176" s="206" t="s">
        <v>244</v>
      </c>
      <c r="H176" s="207">
        <v>504.18</v>
      </c>
      <c r="I176" s="208"/>
      <c r="J176" s="207">
        <f>ROUND(I176*H176,2)</f>
        <v>0</v>
      </c>
      <c r="K176" s="205" t="s">
        <v>140</v>
      </c>
      <c r="L176" s="42"/>
      <c r="M176" s="209" t="s">
        <v>27</v>
      </c>
      <c r="N176" s="210" t="s">
        <v>48</v>
      </c>
      <c r="O176" s="78"/>
      <c r="P176" s="211">
        <f>O176*H176</f>
        <v>0</v>
      </c>
      <c r="Q176" s="211">
        <v>0</v>
      </c>
      <c r="R176" s="211">
        <f>Q176*H176</f>
        <v>0</v>
      </c>
      <c r="S176" s="211">
        <v>0</v>
      </c>
      <c r="T176" s="212">
        <f>S176*H176</f>
        <v>0</v>
      </c>
      <c r="AR176" s="16" t="s">
        <v>141</v>
      </c>
      <c r="AT176" s="16" t="s">
        <v>136</v>
      </c>
      <c r="AU176" s="16" t="s">
        <v>87</v>
      </c>
      <c r="AY176" s="16" t="s">
        <v>134</v>
      </c>
      <c r="BE176" s="213">
        <f>IF(N176="základní",J176,0)</f>
        <v>0</v>
      </c>
      <c r="BF176" s="213">
        <f>IF(N176="snížená",J176,0)</f>
        <v>0</v>
      </c>
      <c r="BG176" s="213">
        <f>IF(N176="zákl. přenesená",J176,0)</f>
        <v>0</v>
      </c>
      <c r="BH176" s="213">
        <f>IF(N176="sníž. přenesená",J176,0)</f>
        <v>0</v>
      </c>
      <c r="BI176" s="213">
        <f>IF(N176="nulová",J176,0)</f>
        <v>0</v>
      </c>
      <c r="BJ176" s="16" t="s">
        <v>85</v>
      </c>
      <c r="BK176" s="213">
        <f>ROUND(I176*H176,2)</f>
        <v>0</v>
      </c>
      <c r="BL176" s="16" t="s">
        <v>141</v>
      </c>
      <c r="BM176" s="16" t="s">
        <v>245</v>
      </c>
    </row>
    <row r="177" spans="2:47" s="1" customFormat="1" ht="12">
      <c r="B177" s="37"/>
      <c r="C177" s="38"/>
      <c r="D177" s="214" t="s">
        <v>143</v>
      </c>
      <c r="E177" s="38"/>
      <c r="F177" s="215" t="s">
        <v>246</v>
      </c>
      <c r="G177" s="38"/>
      <c r="H177" s="38"/>
      <c r="I177" s="129"/>
      <c r="J177" s="38"/>
      <c r="K177" s="38"/>
      <c r="L177" s="42"/>
      <c r="M177" s="216"/>
      <c r="N177" s="78"/>
      <c r="O177" s="78"/>
      <c r="P177" s="78"/>
      <c r="Q177" s="78"/>
      <c r="R177" s="78"/>
      <c r="S177" s="78"/>
      <c r="T177" s="79"/>
      <c r="AT177" s="16" t="s">
        <v>143</v>
      </c>
      <c r="AU177" s="16" t="s">
        <v>87</v>
      </c>
    </row>
    <row r="178" spans="2:51" s="11" customFormat="1" ht="12">
      <c r="B178" s="217"/>
      <c r="C178" s="218"/>
      <c r="D178" s="214" t="s">
        <v>145</v>
      </c>
      <c r="E178" s="219" t="s">
        <v>27</v>
      </c>
      <c r="F178" s="220" t="s">
        <v>247</v>
      </c>
      <c r="G178" s="218"/>
      <c r="H178" s="221">
        <v>504.18</v>
      </c>
      <c r="I178" s="222"/>
      <c r="J178" s="218"/>
      <c r="K178" s="218"/>
      <c r="L178" s="223"/>
      <c r="M178" s="224"/>
      <c r="N178" s="225"/>
      <c r="O178" s="225"/>
      <c r="P178" s="225"/>
      <c r="Q178" s="225"/>
      <c r="R178" s="225"/>
      <c r="S178" s="225"/>
      <c r="T178" s="226"/>
      <c r="AT178" s="227" t="s">
        <v>145</v>
      </c>
      <c r="AU178" s="227" t="s">
        <v>87</v>
      </c>
      <c r="AV178" s="11" t="s">
        <v>87</v>
      </c>
      <c r="AW178" s="11" t="s">
        <v>36</v>
      </c>
      <c r="AX178" s="11" t="s">
        <v>77</v>
      </c>
      <c r="AY178" s="227" t="s">
        <v>134</v>
      </c>
    </row>
    <row r="179" spans="2:51" s="13" customFormat="1" ht="12">
      <c r="B179" s="238"/>
      <c r="C179" s="239"/>
      <c r="D179" s="214" t="s">
        <v>145</v>
      </c>
      <c r="E179" s="240" t="s">
        <v>27</v>
      </c>
      <c r="F179" s="241" t="s">
        <v>148</v>
      </c>
      <c r="G179" s="239"/>
      <c r="H179" s="242">
        <v>504.18</v>
      </c>
      <c r="I179" s="243"/>
      <c r="J179" s="239"/>
      <c r="K179" s="239"/>
      <c r="L179" s="244"/>
      <c r="M179" s="245"/>
      <c r="N179" s="246"/>
      <c r="O179" s="246"/>
      <c r="P179" s="246"/>
      <c r="Q179" s="246"/>
      <c r="R179" s="246"/>
      <c r="S179" s="246"/>
      <c r="T179" s="247"/>
      <c r="AT179" s="248" t="s">
        <v>145</v>
      </c>
      <c r="AU179" s="248" t="s">
        <v>87</v>
      </c>
      <c r="AV179" s="13" t="s">
        <v>141</v>
      </c>
      <c r="AW179" s="13" t="s">
        <v>36</v>
      </c>
      <c r="AX179" s="13" t="s">
        <v>85</v>
      </c>
      <c r="AY179" s="248" t="s">
        <v>134</v>
      </c>
    </row>
    <row r="180" spans="2:65" s="1" customFormat="1" ht="22.5" customHeight="1">
      <c r="B180" s="37"/>
      <c r="C180" s="203" t="s">
        <v>248</v>
      </c>
      <c r="D180" s="203" t="s">
        <v>136</v>
      </c>
      <c r="E180" s="204" t="s">
        <v>249</v>
      </c>
      <c r="F180" s="205" t="s">
        <v>250</v>
      </c>
      <c r="G180" s="206" t="s">
        <v>184</v>
      </c>
      <c r="H180" s="207">
        <v>43.4</v>
      </c>
      <c r="I180" s="208"/>
      <c r="J180" s="207">
        <f>ROUND(I180*H180,2)</f>
        <v>0</v>
      </c>
      <c r="K180" s="205" t="s">
        <v>27</v>
      </c>
      <c r="L180" s="42"/>
      <c r="M180" s="209" t="s">
        <v>27</v>
      </c>
      <c r="N180" s="210" t="s">
        <v>48</v>
      </c>
      <c r="O180" s="78"/>
      <c r="P180" s="211">
        <f>O180*H180</f>
        <v>0</v>
      </c>
      <c r="Q180" s="211">
        <v>0</v>
      </c>
      <c r="R180" s="211">
        <f>Q180*H180</f>
        <v>0</v>
      </c>
      <c r="S180" s="211">
        <v>0</v>
      </c>
      <c r="T180" s="212">
        <f>S180*H180</f>
        <v>0</v>
      </c>
      <c r="AR180" s="16" t="s">
        <v>141</v>
      </c>
      <c r="AT180" s="16" t="s">
        <v>136</v>
      </c>
      <c r="AU180" s="16" t="s">
        <v>87</v>
      </c>
      <c r="AY180" s="16" t="s">
        <v>134</v>
      </c>
      <c r="BE180" s="213">
        <f>IF(N180="základní",J180,0)</f>
        <v>0</v>
      </c>
      <c r="BF180" s="213">
        <f>IF(N180="snížená",J180,0)</f>
        <v>0</v>
      </c>
      <c r="BG180" s="213">
        <f>IF(N180="zákl. přenesená",J180,0)</f>
        <v>0</v>
      </c>
      <c r="BH180" s="213">
        <f>IF(N180="sníž. přenesená",J180,0)</f>
        <v>0</v>
      </c>
      <c r="BI180" s="213">
        <f>IF(N180="nulová",J180,0)</f>
        <v>0</v>
      </c>
      <c r="BJ180" s="16" t="s">
        <v>85</v>
      </c>
      <c r="BK180" s="213">
        <f>ROUND(I180*H180,2)</f>
        <v>0</v>
      </c>
      <c r="BL180" s="16" t="s">
        <v>141</v>
      </c>
      <c r="BM180" s="16" t="s">
        <v>251</v>
      </c>
    </row>
    <row r="181" spans="2:47" s="1" customFormat="1" ht="12">
      <c r="B181" s="37"/>
      <c r="C181" s="38"/>
      <c r="D181" s="214" t="s">
        <v>143</v>
      </c>
      <c r="E181" s="38"/>
      <c r="F181" s="215" t="s">
        <v>252</v>
      </c>
      <c r="G181" s="38"/>
      <c r="H181" s="38"/>
      <c r="I181" s="129"/>
      <c r="J181" s="38"/>
      <c r="K181" s="38"/>
      <c r="L181" s="42"/>
      <c r="M181" s="216"/>
      <c r="N181" s="78"/>
      <c r="O181" s="78"/>
      <c r="P181" s="78"/>
      <c r="Q181" s="78"/>
      <c r="R181" s="78"/>
      <c r="S181" s="78"/>
      <c r="T181" s="79"/>
      <c r="AT181" s="16" t="s">
        <v>143</v>
      </c>
      <c r="AU181" s="16" t="s">
        <v>87</v>
      </c>
    </row>
    <row r="182" spans="2:51" s="11" customFormat="1" ht="12">
      <c r="B182" s="217"/>
      <c r="C182" s="218"/>
      <c r="D182" s="214" t="s">
        <v>145</v>
      </c>
      <c r="E182" s="219" t="s">
        <v>27</v>
      </c>
      <c r="F182" s="220" t="s">
        <v>253</v>
      </c>
      <c r="G182" s="218"/>
      <c r="H182" s="221">
        <v>20</v>
      </c>
      <c r="I182" s="222"/>
      <c r="J182" s="218"/>
      <c r="K182" s="218"/>
      <c r="L182" s="223"/>
      <c r="M182" s="224"/>
      <c r="N182" s="225"/>
      <c r="O182" s="225"/>
      <c r="P182" s="225"/>
      <c r="Q182" s="225"/>
      <c r="R182" s="225"/>
      <c r="S182" s="225"/>
      <c r="T182" s="226"/>
      <c r="AT182" s="227" t="s">
        <v>145</v>
      </c>
      <c r="AU182" s="227" t="s">
        <v>87</v>
      </c>
      <c r="AV182" s="11" t="s">
        <v>87</v>
      </c>
      <c r="AW182" s="11" t="s">
        <v>36</v>
      </c>
      <c r="AX182" s="11" t="s">
        <v>77</v>
      </c>
      <c r="AY182" s="227" t="s">
        <v>134</v>
      </c>
    </row>
    <row r="183" spans="2:51" s="11" customFormat="1" ht="12">
      <c r="B183" s="217"/>
      <c r="C183" s="218"/>
      <c r="D183" s="214" t="s">
        <v>145</v>
      </c>
      <c r="E183" s="219" t="s">
        <v>27</v>
      </c>
      <c r="F183" s="220" t="s">
        <v>254</v>
      </c>
      <c r="G183" s="218"/>
      <c r="H183" s="221">
        <v>23.4</v>
      </c>
      <c r="I183" s="222"/>
      <c r="J183" s="218"/>
      <c r="K183" s="218"/>
      <c r="L183" s="223"/>
      <c r="M183" s="224"/>
      <c r="N183" s="225"/>
      <c r="O183" s="225"/>
      <c r="P183" s="225"/>
      <c r="Q183" s="225"/>
      <c r="R183" s="225"/>
      <c r="S183" s="225"/>
      <c r="T183" s="226"/>
      <c r="AT183" s="227" t="s">
        <v>145</v>
      </c>
      <c r="AU183" s="227" t="s">
        <v>87</v>
      </c>
      <c r="AV183" s="11" t="s">
        <v>87</v>
      </c>
      <c r="AW183" s="11" t="s">
        <v>36</v>
      </c>
      <c r="AX183" s="11" t="s">
        <v>77</v>
      </c>
      <c r="AY183" s="227" t="s">
        <v>134</v>
      </c>
    </row>
    <row r="184" spans="2:51" s="12" customFormat="1" ht="12">
      <c r="B184" s="228"/>
      <c r="C184" s="229"/>
      <c r="D184" s="214" t="s">
        <v>145</v>
      </c>
      <c r="E184" s="230" t="s">
        <v>27</v>
      </c>
      <c r="F184" s="231" t="s">
        <v>147</v>
      </c>
      <c r="G184" s="229"/>
      <c r="H184" s="230" t="s">
        <v>27</v>
      </c>
      <c r="I184" s="232"/>
      <c r="J184" s="229"/>
      <c r="K184" s="229"/>
      <c r="L184" s="233"/>
      <c r="M184" s="234"/>
      <c r="N184" s="235"/>
      <c r="O184" s="235"/>
      <c r="P184" s="235"/>
      <c r="Q184" s="235"/>
      <c r="R184" s="235"/>
      <c r="S184" s="235"/>
      <c r="T184" s="236"/>
      <c r="AT184" s="237" t="s">
        <v>145</v>
      </c>
      <c r="AU184" s="237" t="s">
        <v>87</v>
      </c>
      <c r="AV184" s="12" t="s">
        <v>85</v>
      </c>
      <c r="AW184" s="12" t="s">
        <v>36</v>
      </c>
      <c r="AX184" s="12" t="s">
        <v>77</v>
      </c>
      <c r="AY184" s="237" t="s">
        <v>134</v>
      </c>
    </row>
    <row r="185" spans="2:51" s="13" customFormat="1" ht="12">
      <c r="B185" s="238"/>
      <c r="C185" s="239"/>
      <c r="D185" s="214" t="s">
        <v>145</v>
      </c>
      <c r="E185" s="240" t="s">
        <v>27</v>
      </c>
      <c r="F185" s="241" t="s">
        <v>148</v>
      </c>
      <c r="G185" s="239"/>
      <c r="H185" s="242">
        <v>43.4</v>
      </c>
      <c r="I185" s="243"/>
      <c r="J185" s="239"/>
      <c r="K185" s="239"/>
      <c r="L185" s="244"/>
      <c r="M185" s="245"/>
      <c r="N185" s="246"/>
      <c r="O185" s="246"/>
      <c r="P185" s="246"/>
      <c r="Q185" s="246"/>
      <c r="R185" s="246"/>
      <c r="S185" s="246"/>
      <c r="T185" s="247"/>
      <c r="AT185" s="248" t="s">
        <v>145</v>
      </c>
      <c r="AU185" s="248" t="s">
        <v>87</v>
      </c>
      <c r="AV185" s="13" t="s">
        <v>141</v>
      </c>
      <c r="AW185" s="13" t="s">
        <v>36</v>
      </c>
      <c r="AX185" s="13" t="s">
        <v>85</v>
      </c>
      <c r="AY185" s="248" t="s">
        <v>134</v>
      </c>
    </row>
    <row r="186" spans="2:65" s="1" customFormat="1" ht="16.5" customHeight="1">
      <c r="B186" s="37"/>
      <c r="C186" s="249" t="s">
        <v>255</v>
      </c>
      <c r="D186" s="249" t="s">
        <v>256</v>
      </c>
      <c r="E186" s="250" t="s">
        <v>257</v>
      </c>
      <c r="F186" s="251" t="s">
        <v>258</v>
      </c>
      <c r="G186" s="252" t="s">
        <v>244</v>
      </c>
      <c r="H186" s="253">
        <v>86.8</v>
      </c>
      <c r="I186" s="254"/>
      <c r="J186" s="253">
        <f>ROUND(I186*H186,2)</f>
        <v>0</v>
      </c>
      <c r="K186" s="251" t="s">
        <v>140</v>
      </c>
      <c r="L186" s="255"/>
      <c r="M186" s="256" t="s">
        <v>27</v>
      </c>
      <c r="N186" s="257" t="s">
        <v>48</v>
      </c>
      <c r="O186" s="78"/>
      <c r="P186" s="211">
        <f>O186*H186</f>
        <v>0</v>
      </c>
      <c r="Q186" s="211">
        <v>1</v>
      </c>
      <c r="R186" s="211">
        <f>Q186*H186</f>
        <v>86.8</v>
      </c>
      <c r="S186" s="211">
        <v>0</v>
      </c>
      <c r="T186" s="212">
        <f>S186*H186</f>
        <v>0</v>
      </c>
      <c r="AR186" s="16" t="s">
        <v>181</v>
      </c>
      <c r="AT186" s="16" t="s">
        <v>256</v>
      </c>
      <c r="AU186" s="16" t="s">
        <v>87</v>
      </c>
      <c r="AY186" s="16" t="s">
        <v>134</v>
      </c>
      <c r="BE186" s="213">
        <f>IF(N186="základní",J186,0)</f>
        <v>0</v>
      </c>
      <c r="BF186" s="213">
        <f>IF(N186="snížená",J186,0)</f>
        <v>0</v>
      </c>
      <c r="BG186" s="213">
        <f>IF(N186="zákl. přenesená",J186,0)</f>
        <v>0</v>
      </c>
      <c r="BH186" s="213">
        <f>IF(N186="sníž. přenesená",J186,0)</f>
        <v>0</v>
      </c>
      <c r="BI186" s="213">
        <f>IF(N186="nulová",J186,0)</f>
        <v>0</v>
      </c>
      <c r="BJ186" s="16" t="s">
        <v>85</v>
      </c>
      <c r="BK186" s="213">
        <f>ROUND(I186*H186,2)</f>
        <v>0</v>
      </c>
      <c r="BL186" s="16" t="s">
        <v>141</v>
      </c>
      <c r="BM186" s="16" t="s">
        <v>259</v>
      </c>
    </row>
    <row r="187" spans="2:51" s="11" customFormat="1" ht="12">
      <c r="B187" s="217"/>
      <c r="C187" s="218"/>
      <c r="D187" s="214" t="s">
        <v>145</v>
      </c>
      <c r="E187" s="218"/>
      <c r="F187" s="220" t="s">
        <v>260</v>
      </c>
      <c r="G187" s="218"/>
      <c r="H187" s="221">
        <v>86.8</v>
      </c>
      <c r="I187" s="222"/>
      <c r="J187" s="218"/>
      <c r="K187" s="218"/>
      <c r="L187" s="223"/>
      <c r="M187" s="224"/>
      <c r="N187" s="225"/>
      <c r="O187" s="225"/>
      <c r="P187" s="225"/>
      <c r="Q187" s="225"/>
      <c r="R187" s="225"/>
      <c r="S187" s="225"/>
      <c r="T187" s="226"/>
      <c r="AT187" s="227" t="s">
        <v>145</v>
      </c>
      <c r="AU187" s="227" t="s">
        <v>87</v>
      </c>
      <c r="AV187" s="11" t="s">
        <v>87</v>
      </c>
      <c r="AW187" s="11" t="s">
        <v>4</v>
      </c>
      <c r="AX187" s="11" t="s">
        <v>85</v>
      </c>
      <c r="AY187" s="227" t="s">
        <v>134</v>
      </c>
    </row>
    <row r="188" spans="2:65" s="1" customFormat="1" ht="22.5" customHeight="1">
      <c r="B188" s="37"/>
      <c r="C188" s="203" t="s">
        <v>7</v>
      </c>
      <c r="D188" s="203" t="s">
        <v>136</v>
      </c>
      <c r="E188" s="204" t="s">
        <v>249</v>
      </c>
      <c r="F188" s="205" t="s">
        <v>250</v>
      </c>
      <c r="G188" s="206" t="s">
        <v>184</v>
      </c>
      <c r="H188" s="207">
        <v>70</v>
      </c>
      <c r="I188" s="208"/>
      <c r="J188" s="207">
        <f>ROUND(I188*H188,2)</f>
        <v>0</v>
      </c>
      <c r="K188" s="205" t="s">
        <v>27</v>
      </c>
      <c r="L188" s="42"/>
      <c r="M188" s="209" t="s">
        <v>27</v>
      </c>
      <c r="N188" s="210" t="s">
        <v>48</v>
      </c>
      <c r="O188" s="78"/>
      <c r="P188" s="211">
        <f>O188*H188</f>
        <v>0</v>
      </c>
      <c r="Q188" s="211">
        <v>0</v>
      </c>
      <c r="R188" s="211">
        <f>Q188*H188</f>
        <v>0</v>
      </c>
      <c r="S188" s="211">
        <v>0</v>
      </c>
      <c r="T188" s="212">
        <f>S188*H188</f>
        <v>0</v>
      </c>
      <c r="AR188" s="16" t="s">
        <v>141</v>
      </c>
      <c r="AT188" s="16" t="s">
        <v>136</v>
      </c>
      <c r="AU188" s="16" t="s">
        <v>87</v>
      </c>
      <c r="AY188" s="16" t="s">
        <v>134</v>
      </c>
      <c r="BE188" s="213">
        <f>IF(N188="základní",J188,0)</f>
        <v>0</v>
      </c>
      <c r="BF188" s="213">
        <f>IF(N188="snížená",J188,0)</f>
        <v>0</v>
      </c>
      <c r="BG188" s="213">
        <f>IF(N188="zákl. přenesená",J188,0)</f>
        <v>0</v>
      </c>
      <c r="BH188" s="213">
        <f>IF(N188="sníž. přenesená",J188,0)</f>
        <v>0</v>
      </c>
      <c r="BI188" s="213">
        <f>IF(N188="nulová",J188,0)</f>
        <v>0</v>
      </c>
      <c r="BJ188" s="16" t="s">
        <v>85</v>
      </c>
      <c r="BK188" s="213">
        <f>ROUND(I188*H188,2)</f>
        <v>0</v>
      </c>
      <c r="BL188" s="16" t="s">
        <v>141</v>
      </c>
      <c r="BM188" s="16" t="s">
        <v>261</v>
      </c>
    </row>
    <row r="189" spans="2:47" s="1" customFormat="1" ht="12">
      <c r="B189" s="37"/>
      <c r="C189" s="38"/>
      <c r="D189" s="214" t="s">
        <v>143</v>
      </c>
      <c r="E189" s="38"/>
      <c r="F189" s="215" t="s">
        <v>252</v>
      </c>
      <c r="G189" s="38"/>
      <c r="H189" s="38"/>
      <c r="I189" s="129"/>
      <c r="J189" s="38"/>
      <c r="K189" s="38"/>
      <c r="L189" s="42"/>
      <c r="M189" s="216"/>
      <c r="N189" s="78"/>
      <c r="O189" s="78"/>
      <c r="P189" s="78"/>
      <c r="Q189" s="78"/>
      <c r="R189" s="78"/>
      <c r="S189" s="78"/>
      <c r="T189" s="79"/>
      <c r="AT189" s="16" t="s">
        <v>143</v>
      </c>
      <c r="AU189" s="16" t="s">
        <v>87</v>
      </c>
    </row>
    <row r="190" spans="2:51" s="11" customFormat="1" ht="12">
      <c r="B190" s="217"/>
      <c r="C190" s="218"/>
      <c r="D190" s="214" t="s">
        <v>145</v>
      </c>
      <c r="E190" s="219" t="s">
        <v>27</v>
      </c>
      <c r="F190" s="220" t="s">
        <v>262</v>
      </c>
      <c r="G190" s="218"/>
      <c r="H190" s="221">
        <v>70</v>
      </c>
      <c r="I190" s="222"/>
      <c r="J190" s="218"/>
      <c r="K190" s="218"/>
      <c r="L190" s="223"/>
      <c r="M190" s="224"/>
      <c r="N190" s="225"/>
      <c r="O190" s="225"/>
      <c r="P190" s="225"/>
      <c r="Q190" s="225"/>
      <c r="R190" s="225"/>
      <c r="S190" s="225"/>
      <c r="T190" s="226"/>
      <c r="AT190" s="227" t="s">
        <v>145</v>
      </c>
      <c r="AU190" s="227" t="s">
        <v>87</v>
      </c>
      <c r="AV190" s="11" t="s">
        <v>87</v>
      </c>
      <c r="AW190" s="11" t="s">
        <v>36</v>
      </c>
      <c r="AX190" s="11" t="s">
        <v>77</v>
      </c>
      <c r="AY190" s="227" t="s">
        <v>134</v>
      </c>
    </row>
    <row r="191" spans="2:51" s="12" customFormat="1" ht="12">
      <c r="B191" s="228"/>
      <c r="C191" s="229"/>
      <c r="D191" s="214" t="s">
        <v>145</v>
      </c>
      <c r="E191" s="230" t="s">
        <v>27</v>
      </c>
      <c r="F191" s="231" t="s">
        <v>263</v>
      </c>
      <c r="G191" s="229"/>
      <c r="H191" s="230" t="s">
        <v>27</v>
      </c>
      <c r="I191" s="232"/>
      <c r="J191" s="229"/>
      <c r="K191" s="229"/>
      <c r="L191" s="233"/>
      <c r="M191" s="234"/>
      <c r="N191" s="235"/>
      <c r="O191" s="235"/>
      <c r="P191" s="235"/>
      <c r="Q191" s="235"/>
      <c r="R191" s="235"/>
      <c r="S191" s="235"/>
      <c r="T191" s="236"/>
      <c r="AT191" s="237" t="s">
        <v>145</v>
      </c>
      <c r="AU191" s="237" t="s">
        <v>87</v>
      </c>
      <c r="AV191" s="12" t="s">
        <v>85</v>
      </c>
      <c r="AW191" s="12" t="s">
        <v>36</v>
      </c>
      <c r="AX191" s="12" t="s">
        <v>77</v>
      </c>
      <c r="AY191" s="237" t="s">
        <v>134</v>
      </c>
    </row>
    <row r="192" spans="2:51" s="13" customFormat="1" ht="12">
      <c r="B192" s="238"/>
      <c r="C192" s="239"/>
      <c r="D192" s="214" t="s">
        <v>145</v>
      </c>
      <c r="E192" s="240" t="s">
        <v>27</v>
      </c>
      <c r="F192" s="241" t="s">
        <v>148</v>
      </c>
      <c r="G192" s="239"/>
      <c r="H192" s="242">
        <v>70</v>
      </c>
      <c r="I192" s="243"/>
      <c r="J192" s="239"/>
      <c r="K192" s="239"/>
      <c r="L192" s="244"/>
      <c r="M192" s="245"/>
      <c r="N192" s="246"/>
      <c r="O192" s="246"/>
      <c r="P192" s="246"/>
      <c r="Q192" s="246"/>
      <c r="R192" s="246"/>
      <c r="S192" s="246"/>
      <c r="T192" s="247"/>
      <c r="AT192" s="248" t="s">
        <v>145</v>
      </c>
      <c r="AU192" s="248" t="s">
        <v>87</v>
      </c>
      <c r="AV192" s="13" t="s">
        <v>141</v>
      </c>
      <c r="AW192" s="13" t="s">
        <v>36</v>
      </c>
      <c r="AX192" s="13" t="s">
        <v>85</v>
      </c>
      <c r="AY192" s="248" t="s">
        <v>134</v>
      </c>
    </row>
    <row r="193" spans="2:65" s="1" customFormat="1" ht="16.5" customHeight="1">
      <c r="B193" s="37"/>
      <c r="C193" s="249" t="s">
        <v>264</v>
      </c>
      <c r="D193" s="249" t="s">
        <v>256</v>
      </c>
      <c r="E193" s="250" t="s">
        <v>257</v>
      </c>
      <c r="F193" s="251" t="s">
        <v>258</v>
      </c>
      <c r="G193" s="252" t="s">
        <v>244</v>
      </c>
      <c r="H193" s="253">
        <v>140</v>
      </c>
      <c r="I193" s="254"/>
      <c r="J193" s="253">
        <f>ROUND(I193*H193,2)</f>
        <v>0</v>
      </c>
      <c r="K193" s="251" t="s">
        <v>140</v>
      </c>
      <c r="L193" s="255"/>
      <c r="M193" s="256" t="s">
        <v>27</v>
      </c>
      <c r="N193" s="257" t="s">
        <v>48</v>
      </c>
      <c r="O193" s="78"/>
      <c r="P193" s="211">
        <f>O193*H193</f>
        <v>0</v>
      </c>
      <c r="Q193" s="211">
        <v>1</v>
      </c>
      <c r="R193" s="211">
        <f>Q193*H193</f>
        <v>140</v>
      </c>
      <c r="S193" s="211">
        <v>0</v>
      </c>
      <c r="T193" s="212">
        <f>S193*H193</f>
        <v>0</v>
      </c>
      <c r="AR193" s="16" t="s">
        <v>181</v>
      </c>
      <c r="AT193" s="16" t="s">
        <v>256</v>
      </c>
      <c r="AU193" s="16" t="s">
        <v>87</v>
      </c>
      <c r="AY193" s="16" t="s">
        <v>134</v>
      </c>
      <c r="BE193" s="213">
        <f>IF(N193="základní",J193,0)</f>
        <v>0</v>
      </c>
      <c r="BF193" s="213">
        <f>IF(N193="snížená",J193,0)</f>
        <v>0</v>
      </c>
      <c r="BG193" s="213">
        <f>IF(N193="zákl. přenesená",J193,0)</f>
        <v>0</v>
      </c>
      <c r="BH193" s="213">
        <f>IF(N193="sníž. přenesená",J193,0)</f>
        <v>0</v>
      </c>
      <c r="BI193" s="213">
        <f>IF(N193="nulová",J193,0)</f>
        <v>0</v>
      </c>
      <c r="BJ193" s="16" t="s">
        <v>85</v>
      </c>
      <c r="BK193" s="213">
        <f>ROUND(I193*H193,2)</f>
        <v>0</v>
      </c>
      <c r="BL193" s="16" t="s">
        <v>141</v>
      </c>
      <c r="BM193" s="16" t="s">
        <v>265</v>
      </c>
    </row>
    <row r="194" spans="2:51" s="11" customFormat="1" ht="12">
      <c r="B194" s="217"/>
      <c r="C194" s="218"/>
      <c r="D194" s="214" t="s">
        <v>145</v>
      </c>
      <c r="E194" s="218"/>
      <c r="F194" s="220" t="s">
        <v>266</v>
      </c>
      <c r="G194" s="218"/>
      <c r="H194" s="221">
        <v>140</v>
      </c>
      <c r="I194" s="222"/>
      <c r="J194" s="218"/>
      <c r="K194" s="218"/>
      <c r="L194" s="223"/>
      <c r="M194" s="224"/>
      <c r="N194" s="225"/>
      <c r="O194" s="225"/>
      <c r="P194" s="225"/>
      <c r="Q194" s="225"/>
      <c r="R194" s="225"/>
      <c r="S194" s="225"/>
      <c r="T194" s="226"/>
      <c r="AT194" s="227" t="s">
        <v>145</v>
      </c>
      <c r="AU194" s="227" t="s">
        <v>87</v>
      </c>
      <c r="AV194" s="11" t="s">
        <v>87</v>
      </c>
      <c r="AW194" s="11" t="s">
        <v>4</v>
      </c>
      <c r="AX194" s="11" t="s">
        <v>85</v>
      </c>
      <c r="AY194" s="227" t="s">
        <v>134</v>
      </c>
    </row>
    <row r="195" spans="2:65" s="1" customFormat="1" ht="22.5" customHeight="1">
      <c r="B195" s="37"/>
      <c r="C195" s="203" t="s">
        <v>267</v>
      </c>
      <c r="D195" s="203" t="s">
        <v>136</v>
      </c>
      <c r="E195" s="204" t="s">
        <v>268</v>
      </c>
      <c r="F195" s="205" t="s">
        <v>269</v>
      </c>
      <c r="G195" s="206" t="s">
        <v>184</v>
      </c>
      <c r="H195" s="207">
        <v>16</v>
      </c>
      <c r="I195" s="208"/>
      <c r="J195" s="207">
        <f>ROUND(I195*H195,2)</f>
        <v>0</v>
      </c>
      <c r="K195" s="205" t="s">
        <v>140</v>
      </c>
      <c r="L195" s="42"/>
      <c r="M195" s="209" t="s">
        <v>27</v>
      </c>
      <c r="N195" s="210" t="s">
        <v>48</v>
      </c>
      <c r="O195" s="78"/>
      <c r="P195" s="211">
        <f>O195*H195</f>
        <v>0</v>
      </c>
      <c r="Q195" s="211">
        <v>0</v>
      </c>
      <c r="R195" s="211">
        <f>Q195*H195</f>
        <v>0</v>
      </c>
      <c r="S195" s="211">
        <v>0</v>
      </c>
      <c r="T195" s="212">
        <f>S195*H195</f>
        <v>0</v>
      </c>
      <c r="AR195" s="16" t="s">
        <v>141</v>
      </c>
      <c r="AT195" s="16" t="s">
        <v>136</v>
      </c>
      <c r="AU195" s="16" t="s">
        <v>87</v>
      </c>
      <c r="AY195" s="16" t="s">
        <v>134</v>
      </c>
      <c r="BE195" s="213">
        <f>IF(N195="základní",J195,0)</f>
        <v>0</v>
      </c>
      <c r="BF195" s="213">
        <f>IF(N195="snížená",J195,0)</f>
        <v>0</v>
      </c>
      <c r="BG195" s="213">
        <f>IF(N195="zákl. přenesená",J195,0)</f>
        <v>0</v>
      </c>
      <c r="BH195" s="213">
        <f>IF(N195="sníž. přenesená",J195,0)</f>
        <v>0</v>
      </c>
      <c r="BI195" s="213">
        <f>IF(N195="nulová",J195,0)</f>
        <v>0</v>
      </c>
      <c r="BJ195" s="16" t="s">
        <v>85</v>
      </c>
      <c r="BK195" s="213">
        <f>ROUND(I195*H195,2)</f>
        <v>0</v>
      </c>
      <c r="BL195" s="16" t="s">
        <v>141</v>
      </c>
      <c r="BM195" s="16" t="s">
        <v>270</v>
      </c>
    </row>
    <row r="196" spans="2:47" s="1" customFormat="1" ht="12">
      <c r="B196" s="37"/>
      <c r="C196" s="38"/>
      <c r="D196" s="214" t="s">
        <v>143</v>
      </c>
      <c r="E196" s="38"/>
      <c r="F196" s="215" t="s">
        <v>271</v>
      </c>
      <c r="G196" s="38"/>
      <c r="H196" s="38"/>
      <c r="I196" s="129"/>
      <c r="J196" s="38"/>
      <c r="K196" s="38"/>
      <c r="L196" s="42"/>
      <c r="M196" s="216"/>
      <c r="N196" s="78"/>
      <c r="O196" s="78"/>
      <c r="P196" s="78"/>
      <c r="Q196" s="78"/>
      <c r="R196" s="78"/>
      <c r="S196" s="78"/>
      <c r="T196" s="79"/>
      <c r="AT196" s="16" t="s">
        <v>143</v>
      </c>
      <c r="AU196" s="16" t="s">
        <v>87</v>
      </c>
    </row>
    <row r="197" spans="2:51" s="11" customFormat="1" ht="12">
      <c r="B197" s="217"/>
      <c r="C197" s="218"/>
      <c r="D197" s="214" t="s">
        <v>145</v>
      </c>
      <c r="E197" s="219" t="s">
        <v>27</v>
      </c>
      <c r="F197" s="220" t="s">
        <v>272</v>
      </c>
      <c r="G197" s="218"/>
      <c r="H197" s="221">
        <v>7</v>
      </c>
      <c r="I197" s="222"/>
      <c r="J197" s="218"/>
      <c r="K197" s="218"/>
      <c r="L197" s="223"/>
      <c r="M197" s="224"/>
      <c r="N197" s="225"/>
      <c r="O197" s="225"/>
      <c r="P197" s="225"/>
      <c r="Q197" s="225"/>
      <c r="R197" s="225"/>
      <c r="S197" s="225"/>
      <c r="T197" s="226"/>
      <c r="AT197" s="227" t="s">
        <v>145</v>
      </c>
      <c r="AU197" s="227" t="s">
        <v>87</v>
      </c>
      <c r="AV197" s="11" t="s">
        <v>87</v>
      </c>
      <c r="AW197" s="11" t="s">
        <v>36</v>
      </c>
      <c r="AX197" s="11" t="s">
        <v>77</v>
      </c>
      <c r="AY197" s="227" t="s">
        <v>134</v>
      </c>
    </row>
    <row r="198" spans="2:51" s="12" customFormat="1" ht="12">
      <c r="B198" s="228"/>
      <c r="C198" s="229"/>
      <c r="D198" s="214" t="s">
        <v>145</v>
      </c>
      <c r="E198" s="230" t="s">
        <v>27</v>
      </c>
      <c r="F198" s="231" t="s">
        <v>273</v>
      </c>
      <c r="G198" s="229"/>
      <c r="H198" s="230" t="s">
        <v>27</v>
      </c>
      <c r="I198" s="232"/>
      <c r="J198" s="229"/>
      <c r="K198" s="229"/>
      <c r="L198" s="233"/>
      <c r="M198" s="234"/>
      <c r="N198" s="235"/>
      <c r="O198" s="235"/>
      <c r="P198" s="235"/>
      <c r="Q198" s="235"/>
      <c r="R198" s="235"/>
      <c r="S198" s="235"/>
      <c r="T198" s="236"/>
      <c r="AT198" s="237" t="s">
        <v>145</v>
      </c>
      <c r="AU198" s="237" t="s">
        <v>87</v>
      </c>
      <c r="AV198" s="12" t="s">
        <v>85</v>
      </c>
      <c r="AW198" s="12" t="s">
        <v>36</v>
      </c>
      <c r="AX198" s="12" t="s">
        <v>77</v>
      </c>
      <c r="AY198" s="237" t="s">
        <v>134</v>
      </c>
    </row>
    <row r="199" spans="2:51" s="11" customFormat="1" ht="12">
      <c r="B199" s="217"/>
      <c r="C199" s="218"/>
      <c r="D199" s="214" t="s">
        <v>145</v>
      </c>
      <c r="E199" s="219" t="s">
        <v>27</v>
      </c>
      <c r="F199" s="220" t="s">
        <v>274</v>
      </c>
      <c r="G199" s="218"/>
      <c r="H199" s="221">
        <v>9</v>
      </c>
      <c r="I199" s="222"/>
      <c r="J199" s="218"/>
      <c r="K199" s="218"/>
      <c r="L199" s="223"/>
      <c r="M199" s="224"/>
      <c r="N199" s="225"/>
      <c r="O199" s="225"/>
      <c r="P199" s="225"/>
      <c r="Q199" s="225"/>
      <c r="R199" s="225"/>
      <c r="S199" s="225"/>
      <c r="T199" s="226"/>
      <c r="AT199" s="227" t="s">
        <v>145</v>
      </c>
      <c r="AU199" s="227" t="s">
        <v>87</v>
      </c>
      <c r="AV199" s="11" t="s">
        <v>87</v>
      </c>
      <c r="AW199" s="11" t="s">
        <v>36</v>
      </c>
      <c r="AX199" s="11" t="s">
        <v>77</v>
      </c>
      <c r="AY199" s="227" t="s">
        <v>134</v>
      </c>
    </row>
    <row r="200" spans="2:51" s="12" customFormat="1" ht="12">
      <c r="B200" s="228"/>
      <c r="C200" s="229"/>
      <c r="D200" s="214" t="s">
        <v>145</v>
      </c>
      <c r="E200" s="230" t="s">
        <v>27</v>
      </c>
      <c r="F200" s="231" t="s">
        <v>275</v>
      </c>
      <c r="G200" s="229"/>
      <c r="H200" s="230" t="s">
        <v>27</v>
      </c>
      <c r="I200" s="232"/>
      <c r="J200" s="229"/>
      <c r="K200" s="229"/>
      <c r="L200" s="233"/>
      <c r="M200" s="234"/>
      <c r="N200" s="235"/>
      <c r="O200" s="235"/>
      <c r="P200" s="235"/>
      <c r="Q200" s="235"/>
      <c r="R200" s="235"/>
      <c r="S200" s="235"/>
      <c r="T200" s="236"/>
      <c r="AT200" s="237" t="s">
        <v>145</v>
      </c>
      <c r="AU200" s="237" t="s">
        <v>87</v>
      </c>
      <c r="AV200" s="12" t="s">
        <v>85</v>
      </c>
      <c r="AW200" s="12" t="s">
        <v>36</v>
      </c>
      <c r="AX200" s="12" t="s">
        <v>77</v>
      </c>
      <c r="AY200" s="237" t="s">
        <v>134</v>
      </c>
    </row>
    <row r="201" spans="2:51" s="13" customFormat="1" ht="12">
      <c r="B201" s="238"/>
      <c r="C201" s="239"/>
      <c r="D201" s="214" t="s">
        <v>145</v>
      </c>
      <c r="E201" s="240" t="s">
        <v>27</v>
      </c>
      <c r="F201" s="241" t="s">
        <v>148</v>
      </c>
      <c r="G201" s="239"/>
      <c r="H201" s="242">
        <v>16</v>
      </c>
      <c r="I201" s="243"/>
      <c r="J201" s="239"/>
      <c r="K201" s="239"/>
      <c r="L201" s="244"/>
      <c r="M201" s="245"/>
      <c r="N201" s="246"/>
      <c r="O201" s="246"/>
      <c r="P201" s="246"/>
      <c r="Q201" s="246"/>
      <c r="R201" s="246"/>
      <c r="S201" s="246"/>
      <c r="T201" s="247"/>
      <c r="AT201" s="248" t="s">
        <v>145</v>
      </c>
      <c r="AU201" s="248" t="s">
        <v>87</v>
      </c>
      <c r="AV201" s="13" t="s">
        <v>141</v>
      </c>
      <c r="AW201" s="13" t="s">
        <v>36</v>
      </c>
      <c r="AX201" s="13" t="s">
        <v>85</v>
      </c>
      <c r="AY201" s="248" t="s">
        <v>134</v>
      </c>
    </row>
    <row r="202" spans="2:65" s="1" customFormat="1" ht="16.5" customHeight="1">
      <c r="B202" s="37"/>
      <c r="C202" s="249" t="s">
        <v>276</v>
      </c>
      <c r="D202" s="249" t="s">
        <v>256</v>
      </c>
      <c r="E202" s="250" t="s">
        <v>277</v>
      </c>
      <c r="F202" s="251" t="s">
        <v>278</v>
      </c>
      <c r="G202" s="252" t="s">
        <v>244</v>
      </c>
      <c r="H202" s="253">
        <v>32</v>
      </c>
      <c r="I202" s="254"/>
      <c r="J202" s="253">
        <f>ROUND(I202*H202,2)</f>
        <v>0</v>
      </c>
      <c r="K202" s="251" t="s">
        <v>140</v>
      </c>
      <c r="L202" s="255"/>
      <c r="M202" s="256" t="s">
        <v>27</v>
      </c>
      <c r="N202" s="257" t="s">
        <v>48</v>
      </c>
      <c r="O202" s="78"/>
      <c r="P202" s="211">
        <f>O202*H202</f>
        <v>0</v>
      </c>
      <c r="Q202" s="211">
        <v>1</v>
      </c>
      <c r="R202" s="211">
        <f>Q202*H202</f>
        <v>32</v>
      </c>
      <c r="S202" s="211">
        <v>0</v>
      </c>
      <c r="T202" s="212">
        <f>S202*H202</f>
        <v>0</v>
      </c>
      <c r="AR202" s="16" t="s">
        <v>181</v>
      </c>
      <c r="AT202" s="16" t="s">
        <v>256</v>
      </c>
      <c r="AU202" s="16" t="s">
        <v>87</v>
      </c>
      <c r="AY202" s="16" t="s">
        <v>134</v>
      </c>
      <c r="BE202" s="213">
        <f>IF(N202="základní",J202,0)</f>
        <v>0</v>
      </c>
      <c r="BF202" s="213">
        <f>IF(N202="snížená",J202,0)</f>
        <v>0</v>
      </c>
      <c r="BG202" s="213">
        <f>IF(N202="zákl. přenesená",J202,0)</f>
        <v>0</v>
      </c>
      <c r="BH202" s="213">
        <f>IF(N202="sníž. přenesená",J202,0)</f>
        <v>0</v>
      </c>
      <c r="BI202" s="213">
        <f>IF(N202="nulová",J202,0)</f>
        <v>0</v>
      </c>
      <c r="BJ202" s="16" t="s">
        <v>85</v>
      </c>
      <c r="BK202" s="213">
        <f>ROUND(I202*H202,2)</f>
        <v>0</v>
      </c>
      <c r="BL202" s="16" t="s">
        <v>141</v>
      </c>
      <c r="BM202" s="16" t="s">
        <v>279</v>
      </c>
    </row>
    <row r="203" spans="2:51" s="11" customFormat="1" ht="12">
      <c r="B203" s="217"/>
      <c r="C203" s="218"/>
      <c r="D203" s="214" t="s">
        <v>145</v>
      </c>
      <c r="E203" s="218"/>
      <c r="F203" s="220" t="s">
        <v>280</v>
      </c>
      <c r="G203" s="218"/>
      <c r="H203" s="221">
        <v>32</v>
      </c>
      <c r="I203" s="222"/>
      <c r="J203" s="218"/>
      <c r="K203" s="218"/>
      <c r="L203" s="223"/>
      <c r="M203" s="224"/>
      <c r="N203" s="225"/>
      <c r="O203" s="225"/>
      <c r="P203" s="225"/>
      <c r="Q203" s="225"/>
      <c r="R203" s="225"/>
      <c r="S203" s="225"/>
      <c r="T203" s="226"/>
      <c r="AT203" s="227" t="s">
        <v>145</v>
      </c>
      <c r="AU203" s="227" t="s">
        <v>87</v>
      </c>
      <c r="AV203" s="11" t="s">
        <v>87</v>
      </c>
      <c r="AW203" s="11" t="s">
        <v>4</v>
      </c>
      <c r="AX203" s="11" t="s">
        <v>85</v>
      </c>
      <c r="AY203" s="227" t="s">
        <v>134</v>
      </c>
    </row>
    <row r="204" spans="2:65" s="1" customFormat="1" ht="22.5" customHeight="1">
      <c r="B204" s="37"/>
      <c r="C204" s="203" t="s">
        <v>281</v>
      </c>
      <c r="D204" s="203" t="s">
        <v>136</v>
      </c>
      <c r="E204" s="204" t="s">
        <v>282</v>
      </c>
      <c r="F204" s="205" t="s">
        <v>283</v>
      </c>
      <c r="G204" s="206" t="s">
        <v>139</v>
      </c>
      <c r="H204" s="207">
        <v>70</v>
      </c>
      <c r="I204" s="208"/>
      <c r="J204" s="207">
        <f>ROUND(I204*H204,2)</f>
        <v>0</v>
      </c>
      <c r="K204" s="205" t="s">
        <v>140</v>
      </c>
      <c r="L204" s="42"/>
      <c r="M204" s="209" t="s">
        <v>27</v>
      </c>
      <c r="N204" s="210" t="s">
        <v>48</v>
      </c>
      <c r="O204" s="78"/>
      <c r="P204" s="211">
        <f>O204*H204</f>
        <v>0</v>
      </c>
      <c r="Q204" s="211">
        <v>0</v>
      </c>
      <c r="R204" s="211">
        <f>Q204*H204</f>
        <v>0</v>
      </c>
      <c r="S204" s="211">
        <v>0</v>
      </c>
      <c r="T204" s="212">
        <f>S204*H204</f>
        <v>0</v>
      </c>
      <c r="AR204" s="16" t="s">
        <v>141</v>
      </c>
      <c r="AT204" s="16" t="s">
        <v>136</v>
      </c>
      <c r="AU204" s="16" t="s">
        <v>87</v>
      </c>
      <c r="AY204" s="16" t="s">
        <v>134</v>
      </c>
      <c r="BE204" s="213">
        <f>IF(N204="základní",J204,0)</f>
        <v>0</v>
      </c>
      <c r="BF204" s="213">
        <f>IF(N204="snížená",J204,0)</f>
        <v>0</v>
      </c>
      <c r="BG204" s="213">
        <f>IF(N204="zákl. přenesená",J204,0)</f>
        <v>0</v>
      </c>
      <c r="BH204" s="213">
        <f>IF(N204="sníž. přenesená",J204,0)</f>
        <v>0</v>
      </c>
      <c r="BI204" s="213">
        <f>IF(N204="nulová",J204,0)</f>
        <v>0</v>
      </c>
      <c r="BJ204" s="16" t="s">
        <v>85</v>
      </c>
      <c r="BK204" s="213">
        <f>ROUND(I204*H204,2)</f>
        <v>0</v>
      </c>
      <c r="BL204" s="16" t="s">
        <v>141</v>
      </c>
      <c r="BM204" s="16" t="s">
        <v>284</v>
      </c>
    </row>
    <row r="205" spans="2:47" s="1" customFormat="1" ht="12">
      <c r="B205" s="37"/>
      <c r="C205" s="38"/>
      <c r="D205" s="214" t="s">
        <v>143</v>
      </c>
      <c r="E205" s="38"/>
      <c r="F205" s="215" t="s">
        <v>285</v>
      </c>
      <c r="G205" s="38"/>
      <c r="H205" s="38"/>
      <c r="I205" s="129"/>
      <c r="J205" s="38"/>
      <c r="K205" s="38"/>
      <c r="L205" s="42"/>
      <c r="M205" s="216"/>
      <c r="N205" s="78"/>
      <c r="O205" s="78"/>
      <c r="P205" s="78"/>
      <c r="Q205" s="78"/>
      <c r="R205" s="78"/>
      <c r="S205" s="78"/>
      <c r="T205" s="79"/>
      <c r="AT205" s="16" t="s">
        <v>143</v>
      </c>
      <c r="AU205" s="16" t="s">
        <v>87</v>
      </c>
    </row>
    <row r="206" spans="2:51" s="11" customFormat="1" ht="12">
      <c r="B206" s="217"/>
      <c r="C206" s="218"/>
      <c r="D206" s="214" t="s">
        <v>145</v>
      </c>
      <c r="E206" s="219" t="s">
        <v>27</v>
      </c>
      <c r="F206" s="220" t="s">
        <v>286</v>
      </c>
      <c r="G206" s="218"/>
      <c r="H206" s="221">
        <v>70</v>
      </c>
      <c r="I206" s="222"/>
      <c r="J206" s="218"/>
      <c r="K206" s="218"/>
      <c r="L206" s="223"/>
      <c r="M206" s="224"/>
      <c r="N206" s="225"/>
      <c r="O206" s="225"/>
      <c r="P206" s="225"/>
      <c r="Q206" s="225"/>
      <c r="R206" s="225"/>
      <c r="S206" s="225"/>
      <c r="T206" s="226"/>
      <c r="AT206" s="227" t="s">
        <v>145</v>
      </c>
      <c r="AU206" s="227" t="s">
        <v>87</v>
      </c>
      <c r="AV206" s="11" t="s">
        <v>87</v>
      </c>
      <c r="AW206" s="11" t="s">
        <v>36</v>
      </c>
      <c r="AX206" s="11" t="s">
        <v>77</v>
      </c>
      <c r="AY206" s="227" t="s">
        <v>134</v>
      </c>
    </row>
    <row r="207" spans="2:51" s="12" customFormat="1" ht="12">
      <c r="B207" s="228"/>
      <c r="C207" s="229"/>
      <c r="D207" s="214" t="s">
        <v>145</v>
      </c>
      <c r="E207" s="230" t="s">
        <v>27</v>
      </c>
      <c r="F207" s="231" t="s">
        <v>147</v>
      </c>
      <c r="G207" s="229"/>
      <c r="H207" s="230" t="s">
        <v>27</v>
      </c>
      <c r="I207" s="232"/>
      <c r="J207" s="229"/>
      <c r="K207" s="229"/>
      <c r="L207" s="233"/>
      <c r="M207" s="234"/>
      <c r="N207" s="235"/>
      <c r="O207" s="235"/>
      <c r="P207" s="235"/>
      <c r="Q207" s="235"/>
      <c r="R207" s="235"/>
      <c r="S207" s="235"/>
      <c r="T207" s="236"/>
      <c r="AT207" s="237" t="s">
        <v>145</v>
      </c>
      <c r="AU207" s="237" t="s">
        <v>87</v>
      </c>
      <c r="AV207" s="12" t="s">
        <v>85</v>
      </c>
      <c r="AW207" s="12" t="s">
        <v>36</v>
      </c>
      <c r="AX207" s="12" t="s">
        <v>77</v>
      </c>
      <c r="AY207" s="237" t="s">
        <v>134</v>
      </c>
    </row>
    <row r="208" spans="2:51" s="13" customFormat="1" ht="12">
      <c r="B208" s="238"/>
      <c r="C208" s="239"/>
      <c r="D208" s="214" t="s">
        <v>145</v>
      </c>
      <c r="E208" s="240" t="s">
        <v>27</v>
      </c>
      <c r="F208" s="241" t="s">
        <v>148</v>
      </c>
      <c r="G208" s="239"/>
      <c r="H208" s="242">
        <v>70</v>
      </c>
      <c r="I208" s="243"/>
      <c r="J208" s="239"/>
      <c r="K208" s="239"/>
      <c r="L208" s="244"/>
      <c r="M208" s="245"/>
      <c r="N208" s="246"/>
      <c r="O208" s="246"/>
      <c r="P208" s="246"/>
      <c r="Q208" s="246"/>
      <c r="R208" s="246"/>
      <c r="S208" s="246"/>
      <c r="T208" s="247"/>
      <c r="AT208" s="248" t="s">
        <v>145</v>
      </c>
      <c r="AU208" s="248" t="s">
        <v>87</v>
      </c>
      <c r="AV208" s="13" t="s">
        <v>141</v>
      </c>
      <c r="AW208" s="13" t="s">
        <v>36</v>
      </c>
      <c r="AX208" s="13" t="s">
        <v>85</v>
      </c>
      <c r="AY208" s="248" t="s">
        <v>134</v>
      </c>
    </row>
    <row r="209" spans="2:65" s="1" customFormat="1" ht="22.5" customHeight="1">
      <c r="B209" s="37"/>
      <c r="C209" s="203" t="s">
        <v>287</v>
      </c>
      <c r="D209" s="203" t="s">
        <v>136</v>
      </c>
      <c r="E209" s="204" t="s">
        <v>288</v>
      </c>
      <c r="F209" s="205" t="s">
        <v>289</v>
      </c>
      <c r="G209" s="206" t="s">
        <v>139</v>
      </c>
      <c r="H209" s="207">
        <v>70</v>
      </c>
      <c r="I209" s="208"/>
      <c r="J209" s="207">
        <f>ROUND(I209*H209,2)</f>
        <v>0</v>
      </c>
      <c r="K209" s="205" t="s">
        <v>140</v>
      </c>
      <c r="L209" s="42"/>
      <c r="M209" s="209" t="s">
        <v>27</v>
      </c>
      <c r="N209" s="210" t="s">
        <v>48</v>
      </c>
      <c r="O209" s="78"/>
      <c r="P209" s="211">
        <f>O209*H209</f>
        <v>0</v>
      </c>
      <c r="Q209" s="211">
        <v>0</v>
      </c>
      <c r="R209" s="211">
        <f>Q209*H209</f>
        <v>0</v>
      </c>
      <c r="S209" s="211">
        <v>0</v>
      </c>
      <c r="T209" s="212">
        <f>S209*H209</f>
        <v>0</v>
      </c>
      <c r="AR209" s="16" t="s">
        <v>141</v>
      </c>
      <c r="AT209" s="16" t="s">
        <v>136</v>
      </c>
      <c r="AU209" s="16" t="s">
        <v>87</v>
      </c>
      <c r="AY209" s="16" t="s">
        <v>134</v>
      </c>
      <c r="BE209" s="213">
        <f>IF(N209="základní",J209,0)</f>
        <v>0</v>
      </c>
      <c r="BF209" s="213">
        <f>IF(N209="snížená",J209,0)</f>
        <v>0</v>
      </c>
      <c r="BG209" s="213">
        <f>IF(N209="zákl. přenesená",J209,0)</f>
        <v>0</v>
      </c>
      <c r="BH209" s="213">
        <f>IF(N209="sníž. přenesená",J209,0)</f>
        <v>0</v>
      </c>
      <c r="BI209" s="213">
        <f>IF(N209="nulová",J209,0)</f>
        <v>0</v>
      </c>
      <c r="BJ209" s="16" t="s">
        <v>85</v>
      </c>
      <c r="BK209" s="213">
        <f>ROUND(I209*H209,2)</f>
        <v>0</v>
      </c>
      <c r="BL209" s="16" t="s">
        <v>141</v>
      </c>
      <c r="BM209" s="16" t="s">
        <v>290</v>
      </c>
    </row>
    <row r="210" spans="2:47" s="1" customFormat="1" ht="12">
      <c r="B210" s="37"/>
      <c r="C210" s="38"/>
      <c r="D210" s="214" t="s">
        <v>143</v>
      </c>
      <c r="E210" s="38"/>
      <c r="F210" s="215" t="s">
        <v>291</v>
      </c>
      <c r="G210" s="38"/>
      <c r="H210" s="38"/>
      <c r="I210" s="129"/>
      <c r="J210" s="38"/>
      <c r="K210" s="38"/>
      <c r="L210" s="42"/>
      <c r="M210" s="216"/>
      <c r="N210" s="78"/>
      <c r="O210" s="78"/>
      <c r="P210" s="78"/>
      <c r="Q210" s="78"/>
      <c r="R210" s="78"/>
      <c r="S210" s="78"/>
      <c r="T210" s="79"/>
      <c r="AT210" s="16" t="s">
        <v>143</v>
      </c>
      <c r="AU210" s="16" t="s">
        <v>87</v>
      </c>
    </row>
    <row r="211" spans="2:51" s="11" customFormat="1" ht="12">
      <c r="B211" s="217"/>
      <c r="C211" s="218"/>
      <c r="D211" s="214" t="s">
        <v>145</v>
      </c>
      <c r="E211" s="219" t="s">
        <v>27</v>
      </c>
      <c r="F211" s="220" t="s">
        <v>286</v>
      </c>
      <c r="G211" s="218"/>
      <c r="H211" s="221">
        <v>70</v>
      </c>
      <c r="I211" s="222"/>
      <c r="J211" s="218"/>
      <c r="K211" s="218"/>
      <c r="L211" s="223"/>
      <c r="M211" s="224"/>
      <c r="N211" s="225"/>
      <c r="O211" s="225"/>
      <c r="P211" s="225"/>
      <c r="Q211" s="225"/>
      <c r="R211" s="225"/>
      <c r="S211" s="225"/>
      <c r="T211" s="226"/>
      <c r="AT211" s="227" t="s">
        <v>145</v>
      </c>
      <c r="AU211" s="227" t="s">
        <v>87</v>
      </c>
      <c r="AV211" s="11" t="s">
        <v>87</v>
      </c>
      <c r="AW211" s="11" t="s">
        <v>36</v>
      </c>
      <c r="AX211" s="11" t="s">
        <v>77</v>
      </c>
      <c r="AY211" s="227" t="s">
        <v>134</v>
      </c>
    </row>
    <row r="212" spans="2:51" s="12" customFormat="1" ht="12">
      <c r="B212" s="228"/>
      <c r="C212" s="229"/>
      <c r="D212" s="214" t="s">
        <v>145</v>
      </c>
      <c r="E212" s="230" t="s">
        <v>27</v>
      </c>
      <c r="F212" s="231" t="s">
        <v>292</v>
      </c>
      <c r="G212" s="229"/>
      <c r="H212" s="230" t="s">
        <v>27</v>
      </c>
      <c r="I212" s="232"/>
      <c r="J212" s="229"/>
      <c r="K212" s="229"/>
      <c r="L212" s="233"/>
      <c r="M212" s="234"/>
      <c r="N212" s="235"/>
      <c r="O212" s="235"/>
      <c r="P212" s="235"/>
      <c r="Q212" s="235"/>
      <c r="R212" s="235"/>
      <c r="S212" s="235"/>
      <c r="T212" s="236"/>
      <c r="AT212" s="237" t="s">
        <v>145</v>
      </c>
      <c r="AU212" s="237" t="s">
        <v>87</v>
      </c>
      <c r="AV212" s="12" t="s">
        <v>85</v>
      </c>
      <c r="AW212" s="12" t="s">
        <v>36</v>
      </c>
      <c r="AX212" s="12" t="s">
        <v>77</v>
      </c>
      <c r="AY212" s="237" t="s">
        <v>134</v>
      </c>
    </row>
    <row r="213" spans="2:51" s="13" customFormat="1" ht="12">
      <c r="B213" s="238"/>
      <c r="C213" s="239"/>
      <c r="D213" s="214" t="s">
        <v>145</v>
      </c>
      <c r="E213" s="240" t="s">
        <v>27</v>
      </c>
      <c r="F213" s="241" t="s">
        <v>148</v>
      </c>
      <c r="G213" s="239"/>
      <c r="H213" s="242">
        <v>70</v>
      </c>
      <c r="I213" s="243"/>
      <c r="J213" s="239"/>
      <c r="K213" s="239"/>
      <c r="L213" s="244"/>
      <c r="M213" s="245"/>
      <c r="N213" s="246"/>
      <c r="O213" s="246"/>
      <c r="P213" s="246"/>
      <c r="Q213" s="246"/>
      <c r="R213" s="246"/>
      <c r="S213" s="246"/>
      <c r="T213" s="247"/>
      <c r="AT213" s="248" t="s">
        <v>145</v>
      </c>
      <c r="AU213" s="248" t="s">
        <v>87</v>
      </c>
      <c r="AV213" s="13" t="s">
        <v>141</v>
      </c>
      <c r="AW213" s="13" t="s">
        <v>36</v>
      </c>
      <c r="AX213" s="13" t="s">
        <v>85</v>
      </c>
      <c r="AY213" s="248" t="s">
        <v>134</v>
      </c>
    </row>
    <row r="214" spans="2:65" s="1" customFormat="1" ht="16.5" customHeight="1">
      <c r="B214" s="37"/>
      <c r="C214" s="249" t="s">
        <v>293</v>
      </c>
      <c r="D214" s="249" t="s">
        <v>256</v>
      </c>
      <c r="E214" s="250" t="s">
        <v>294</v>
      </c>
      <c r="F214" s="251" t="s">
        <v>295</v>
      </c>
      <c r="G214" s="252" t="s">
        <v>296</v>
      </c>
      <c r="H214" s="253">
        <v>1.05</v>
      </c>
      <c r="I214" s="254"/>
      <c r="J214" s="253">
        <f>ROUND(I214*H214,2)</f>
        <v>0</v>
      </c>
      <c r="K214" s="251" t="s">
        <v>140</v>
      </c>
      <c r="L214" s="255"/>
      <c r="M214" s="256" t="s">
        <v>27</v>
      </c>
      <c r="N214" s="257" t="s">
        <v>48</v>
      </c>
      <c r="O214" s="78"/>
      <c r="P214" s="211">
        <f>O214*H214</f>
        <v>0</v>
      </c>
      <c r="Q214" s="211">
        <v>0.001</v>
      </c>
      <c r="R214" s="211">
        <f>Q214*H214</f>
        <v>0.0010500000000000002</v>
      </c>
      <c r="S214" s="211">
        <v>0</v>
      </c>
      <c r="T214" s="212">
        <f>S214*H214</f>
        <v>0</v>
      </c>
      <c r="AR214" s="16" t="s">
        <v>181</v>
      </c>
      <c r="AT214" s="16" t="s">
        <v>256</v>
      </c>
      <c r="AU214" s="16" t="s">
        <v>87</v>
      </c>
      <c r="AY214" s="16" t="s">
        <v>134</v>
      </c>
      <c r="BE214" s="213">
        <f>IF(N214="základní",J214,0)</f>
        <v>0</v>
      </c>
      <c r="BF214" s="213">
        <f>IF(N214="snížená",J214,0)</f>
        <v>0</v>
      </c>
      <c r="BG214" s="213">
        <f>IF(N214="zákl. přenesená",J214,0)</f>
        <v>0</v>
      </c>
      <c r="BH214" s="213">
        <f>IF(N214="sníž. přenesená",J214,0)</f>
        <v>0</v>
      </c>
      <c r="BI214" s="213">
        <f>IF(N214="nulová",J214,0)</f>
        <v>0</v>
      </c>
      <c r="BJ214" s="16" t="s">
        <v>85</v>
      </c>
      <c r="BK214" s="213">
        <f>ROUND(I214*H214,2)</f>
        <v>0</v>
      </c>
      <c r="BL214" s="16" t="s">
        <v>141</v>
      </c>
      <c r="BM214" s="16" t="s">
        <v>297</v>
      </c>
    </row>
    <row r="215" spans="2:51" s="11" customFormat="1" ht="12">
      <c r="B215" s="217"/>
      <c r="C215" s="218"/>
      <c r="D215" s="214" t="s">
        <v>145</v>
      </c>
      <c r="E215" s="218"/>
      <c r="F215" s="220" t="s">
        <v>298</v>
      </c>
      <c r="G215" s="218"/>
      <c r="H215" s="221">
        <v>1.05</v>
      </c>
      <c r="I215" s="222"/>
      <c r="J215" s="218"/>
      <c r="K215" s="218"/>
      <c r="L215" s="223"/>
      <c r="M215" s="224"/>
      <c r="N215" s="225"/>
      <c r="O215" s="225"/>
      <c r="P215" s="225"/>
      <c r="Q215" s="225"/>
      <c r="R215" s="225"/>
      <c r="S215" s="225"/>
      <c r="T215" s="226"/>
      <c r="AT215" s="227" t="s">
        <v>145</v>
      </c>
      <c r="AU215" s="227" t="s">
        <v>87</v>
      </c>
      <c r="AV215" s="11" t="s">
        <v>87</v>
      </c>
      <c r="AW215" s="11" t="s">
        <v>4</v>
      </c>
      <c r="AX215" s="11" t="s">
        <v>85</v>
      </c>
      <c r="AY215" s="227" t="s">
        <v>134</v>
      </c>
    </row>
    <row r="216" spans="2:65" s="1" customFormat="1" ht="16.5" customHeight="1">
      <c r="B216" s="37"/>
      <c r="C216" s="203" t="s">
        <v>299</v>
      </c>
      <c r="D216" s="203" t="s">
        <v>136</v>
      </c>
      <c r="E216" s="204" t="s">
        <v>300</v>
      </c>
      <c r="F216" s="205" t="s">
        <v>301</v>
      </c>
      <c r="G216" s="206" t="s">
        <v>139</v>
      </c>
      <c r="H216" s="207">
        <v>70</v>
      </c>
      <c r="I216" s="208"/>
      <c r="J216" s="207">
        <f>ROUND(I216*H216,2)</f>
        <v>0</v>
      </c>
      <c r="K216" s="205" t="s">
        <v>140</v>
      </c>
      <c r="L216" s="42"/>
      <c r="M216" s="209" t="s">
        <v>27</v>
      </c>
      <c r="N216" s="210" t="s">
        <v>48</v>
      </c>
      <c r="O216" s="78"/>
      <c r="P216" s="211">
        <f>O216*H216</f>
        <v>0</v>
      </c>
      <c r="Q216" s="211">
        <v>0</v>
      </c>
      <c r="R216" s="211">
        <f>Q216*H216</f>
        <v>0</v>
      </c>
      <c r="S216" s="211">
        <v>0</v>
      </c>
      <c r="T216" s="212">
        <f>S216*H216</f>
        <v>0</v>
      </c>
      <c r="AR216" s="16" t="s">
        <v>141</v>
      </c>
      <c r="AT216" s="16" t="s">
        <v>136</v>
      </c>
      <c r="AU216" s="16" t="s">
        <v>87</v>
      </c>
      <c r="AY216" s="16" t="s">
        <v>134</v>
      </c>
      <c r="BE216" s="213">
        <f>IF(N216="základní",J216,0)</f>
        <v>0</v>
      </c>
      <c r="BF216" s="213">
        <f>IF(N216="snížená",J216,0)</f>
        <v>0</v>
      </c>
      <c r="BG216" s="213">
        <f>IF(N216="zákl. přenesená",J216,0)</f>
        <v>0</v>
      </c>
      <c r="BH216" s="213">
        <f>IF(N216="sníž. přenesená",J216,0)</f>
        <v>0</v>
      </c>
      <c r="BI216" s="213">
        <f>IF(N216="nulová",J216,0)</f>
        <v>0</v>
      </c>
      <c r="BJ216" s="16" t="s">
        <v>85</v>
      </c>
      <c r="BK216" s="213">
        <f>ROUND(I216*H216,2)</f>
        <v>0</v>
      </c>
      <c r="BL216" s="16" t="s">
        <v>141</v>
      </c>
      <c r="BM216" s="16" t="s">
        <v>302</v>
      </c>
    </row>
    <row r="217" spans="2:47" s="1" customFormat="1" ht="12">
      <c r="B217" s="37"/>
      <c r="C217" s="38"/>
      <c r="D217" s="214" t="s">
        <v>143</v>
      </c>
      <c r="E217" s="38"/>
      <c r="F217" s="215" t="s">
        <v>303</v>
      </c>
      <c r="G217" s="38"/>
      <c r="H217" s="38"/>
      <c r="I217" s="129"/>
      <c r="J217" s="38"/>
      <c r="K217" s="38"/>
      <c r="L217" s="42"/>
      <c r="M217" s="216"/>
      <c r="N217" s="78"/>
      <c r="O217" s="78"/>
      <c r="P217" s="78"/>
      <c r="Q217" s="78"/>
      <c r="R217" s="78"/>
      <c r="S217" s="78"/>
      <c r="T217" s="79"/>
      <c r="AT217" s="16" t="s">
        <v>143</v>
      </c>
      <c r="AU217" s="16" t="s">
        <v>87</v>
      </c>
    </row>
    <row r="218" spans="2:51" s="11" customFormat="1" ht="12">
      <c r="B218" s="217"/>
      <c r="C218" s="218"/>
      <c r="D218" s="214" t="s">
        <v>145</v>
      </c>
      <c r="E218" s="219" t="s">
        <v>27</v>
      </c>
      <c r="F218" s="220" t="s">
        <v>286</v>
      </c>
      <c r="G218" s="218"/>
      <c r="H218" s="221">
        <v>70</v>
      </c>
      <c r="I218" s="222"/>
      <c r="J218" s="218"/>
      <c r="K218" s="218"/>
      <c r="L218" s="223"/>
      <c r="M218" s="224"/>
      <c r="N218" s="225"/>
      <c r="O218" s="225"/>
      <c r="P218" s="225"/>
      <c r="Q218" s="225"/>
      <c r="R218" s="225"/>
      <c r="S218" s="225"/>
      <c r="T218" s="226"/>
      <c r="AT218" s="227" t="s">
        <v>145</v>
      </c>
      <c r="AU218" s="227" t="s">
        <v>87</v>
      </c>
      <c r="AV218" s="11" t="s">
        <v>87</v>
      </c>
      <c r="AW218" s="11" t="s">
        <v>36</v>
      </c>
      <c r="AX218" s="11" t="s">
        <v>77</v>
      </c>
      <c r="AY218" s="227" t="s">
        <v>134</v>
      </c>
    </row>
    <row r="219" spans="2:51" s="12" customFormat="1" ht="12">
      <c r="B219" s="228"/>
      <c r="C219" s="229"/>
      <c r="D219" s="214" t="s">
        <v>145</v>
      </c>
      <c r="E219" s="230" t="s">
        <v>27</v>
      </c>
      <c r="F219" s="231" t="s">
        <v>147</v>
      </c>
      <c r="G219" s="229"/>
      <c r="H219" s="230" t="s">
        <v>27</v>
      </c>
      <c r="I219" s="232"/>
      <c r="J219" s="229"/>
      <c r="K219" s="229"/>
      <c r="L219" s="233"/>
      <c r="M219" s="234"/>
      <c r="N219" s="235"/>
      <c r="O219" s="235"/>
      <c r="P219" s="235"/>
      <c r="Q219" s="235"/>
      <c r="R219" s="235"/>
      <c r="S219" s="235"/>
      <c r="T219" s="236"/>
      <c r="AT219" s="237" t="s">
        <v>145</v>
      </c>
      <c r="AU219" s="237" t="s">
        <v>87</v>
      </c>
      <c r="AV219" s="12" t="s">
        <v>85</v>
      </c>
      <c r="AW219" s="12" t="s">
        <v>36</v>
      </c>
      <c r="AX219" s="12" t="s">
        <v>77</v>
      </c>
      <c r="AY219" s="237" t="s">
        <v>134</v>
      </c>
    </row>
    <row r="220" spans="2:51" s="13" customFormat="1" ht="12">
      <c r="B220" s="238"/>
      <c r="C220" s="239"/>
      <c r="D220" s="214" t="s">
        <v>145</v>
      </c>
      <c r="E220" s="240" t="s">
        <v>27</v>
      </c>
      <c r="F220" s="241" t="s">
        <v>148</v>
      </c>
      <c r="G220" s="239"/>
      <c r="H220" s="242">
        <v>70</v>
      </c>
      <c r="I220" s="243"/>
      <c r="J220" s="239"/>
      <c r="K220" s="239"/>
      <c r="L220" s="244"/>
      <c r="M220" s="245"/>
      <c r="N220" s="246"/>
      <c r="O220" s="246"/>
      <c r="P220" s="246"/>
      <c r="Q220" s="246"/>
      <c r="R220" s="246"/>
      <c r="S220" s="246"/>
      <c r="T220" s="247"/>
      <c r="AT220" s="248" t="s">
        <v>145</v>
      </c>
      <c r="AU220" s="248" t="s">
        <v>87</v>
      </c>
      <c r="AV220" s="13" t="s">
        <v>141</v>
      </c>
      <c r="AW220" s="13" t="s">
        <v>36</v>
      </c>
      <c r="AX220" s="13" t="s">
        <v>85</v>
      </c>
      <c r="AY220" s="248" t="s">
        <v>134</v>
      </c>
    </row>
    <row r="221" spans="2:65" s="1" customFormat="1" ht="16.5" customHeight="1">
      <c r="B221" s="37"/>
      <c r="C221" s="203" t="s">
        <v>304</v>
      </c>
      <c r="D221" s="203" t="s">
        <v>136</v>
      </c>
      <c r="E221" s="204" t="s">
        <v>305</v>
      </c>
      <c r="F221" s="205" t="s">
        <v>306</v>
      </c>
      <c r="G221" s="206" t="s">
        <v>139</v>
      </c>
      <c r="H221" s="207">
        <v>490</v>
      </c>
      <c r="I221" s="208"/>
      <c r="J221" s="207">
        <f>ROUND(I221*H221,2)</f>
        <v>0</v>
      </c>
      <c r="K221" s="205" t="s">
        <v>140</v>
      </c>
      <c r="L221" s="42"/>
      <c r="M221" s="209" t="s">
        <v>27</v>
      </c>
      <c r="N221" s="210" t="s">
        <v>48</v>
      </c>
      <c r="O221" s="78"/>
      <c r="P221" s="211">
        <f>O221*H221</f>
        <v>0</v>
      </c>
      <c r="Q221" s="211">
        <v>0</v>
      </c>
      <c r="R221" s="211">
        <f>Q221*H221</f>
        <v>0</v>
      </c>
      <c r="S221" s="211">
        <v>0</v>
      </c>
      <c r="T221" s="212">
        <f>S221*H221</f>
        <v>0</v>
      </c>
      <c r="AR221" s="16" t="s">
        <v>141</v>
      </c>
      <c r="AT221" s="16" t="s">
        <v>136</v>
      </c>
      <c r="AU221" s="16" t="s">
        <v>87</v>
      </c>
      <c r="AY221" s="16" t="s">
        <v>134</v>
      </c>
      <c r="BE221" s="213">
        <f>IF(N221="základní",J221,0)</f>
        <v>0</v>
      </c>
      <c r="BF221" s="213">
        <f>IF(N221="snížená",J221,0)</f>
        <v>0</v>
      </c>
      <c r="BG221" s="213">
        <f>IF(N221="zákl. přenesená",J221,0)</f>
        <v>0</v>
      </c>
      <c r="BH221" s="213">
        <f>IF(N221="sníž. přenesená",J221,0)</f>
        <v>0</v>
      </c>
      <c r="BI221" s="213">
        <f>IF(N221="nulová",J221,0)</f>
        <v>0</v>
      </c>
      <c r="BJ221" s="16" t="s">
        <v>85</v>
      </c>
      <c r="BK221" s="213">
        <f>ROUND(I221*H221,2)</f>
        <v>0</v>
      </c>
      <c r="BL221" s="16" t="s">
        <v>141</v>
      </c>
      <c r="BM221" s="16" t="s">
        <v>307</v>
      </c>
    </row>
    <row r="222" spans="2:47" s="1" customFormat="1" ht="12">
      <c r="B222" s="37"/>
      <c r="C222" s="38"/>
      <c r="D222" s="214" t="s">
        <v>143</v>
      </c>
      <c r="E222" s="38"/>
      <c r="F222" s="215" t="s">
        <v>303</v>
      </c>
      <c r="G222" s="38"/>
      <c r="H222" s="38"/>
      <c r="I222" s="129"/>
      <c r="J222" s="38"/>
      <c r="K222" s="38"/>
      <c r="L222" s="42"/>
      <c r="M222" s="216"/>
      <c r="N222" s="78"/>
      <c r="O222" s="78"/>
      <c r="P222" s="78"/>
      <c r="Q222" s="78"/>
      <c r="R222" s="78"/>
      <c r="S222" s="78"/>
      <c r="T222" s="79"/>
      <c r="AT222" s="16" t="s">
        <v>143</v>
      </c>
      <c r="AU222" s="16" t="s">
        <v>87</v>
      </c>
    </row>
    <row r="223" spans="2:51" s="11" customFormat="1" ht="12">
      <c r="B223" s="217"/>
      <c r="C223" s="218"/>
      <c r="D223" s="214" t="s">
        <v>145</v>
      </c>
      <c r="E223" s="219" t="s">
        <v>27</v>
      </c>
      <c r="F223" s="220" t="s">
        <v>308</v>
      </c>
      <c r="G223" s="218"/>
      <c r="H223" s="221">
        <v>490</v>
      </c>
      <c r="I223" s="222"/>
      <c r="J223" s="218"/>
      <c r="K223" s="218"/>
      <c r="L223" s="223"/>
      <c r="M223" s="224"/>
      <c r="N223" s="225"/>
      <c r="O223" s="225"/>
      <c r="P223" s="225"/>
      <c r="Q223" s="225"/>
      <c r="R223" s="225"/>
      <c r="S223" s="225"/>
      <c r="T223" s="226"/>
      <c r="AT223" s="227" t="s">
        <v>145</v>
      </c>
      <c r="AU223" s="227" t="s">
        <v>87</v>
      </c>
      <c r="AV223" s="11" t="s">
        <v>87</v>
      </c>
      <c r="AW223" s="11" t="s">
        <v>36</v>
      </c>
      <c r="AX223" s="11" t="s">
        <v>77</v>
      </c>
      <c r="AY223" s="227" t="s">
        <v>134</v>
      </c>
    </row>
    <row r="224" spans="2:51" s="12" customFormat="1" ht="12">
      <c r="B224" s="228"/>
      <c r="C224" s="229"/>
      <c r="D224" s="214" t="s">
        <v>145</v>
      </c>
      <c r="E224" s="230" t="s">
        <v>27</v>
      </c>
      <c r="F224" s="231" t="s">
        <v>147</v>
      </c>
      <c r="G224" s="229"/>
      <c r="H224" s="230" t="s">
        <v>27</v>
      </c>
      <c r="I224" s="232"/>
      <c r="J224" s="229"/>
      <c r="K224" s="229"/>
      <c r="L224" s="233"/>
      <c r="M224" s="234"/>
      <c r="N224" s="235"/>
      <c r="O224" s="235"/>
      <c r="P224" s="235"/>
      <c r="Q224" s="235"/>
      <c r="R224" s="235"/>
      <c r="S224" s="235"/>
      <c r="T224" s="236"/>
      <c r="AT224" s="237" t="s">
        <v>145</v>
      </c>
      <c r="AU224" s="237" t="s">
        <v>87</v>
      </c>
      <c r="AV224" s="12" t="s">
        <v>85</v>
      </c>
      <c r="AW224" s="12" t="s">
        <v>36</v>
      </c>
      <c r="AX224" s="12" t="s">
        <v>77</v>
      </c>
      <c r="AY224" s="237" t="s">
        <v>134</v>
      </c>
    </row>
    <row r="225" spans="2:51" s="13" customFormat="1" ht="12">
      <c r="B225" s="238"/>
      <c r="C225" s="239"/>
      <c r="D225" s="214" t="s">
        <v>145</v>
      </c>
      <c r="E225" s="240" t="s">
        <v>27</v>
      </c>
      <c r="F225" s="241" t="s">
        <v>148</v>
      </c>
      <c r="G225" s="239"/>
      <c r="H225" s="242">
        <v>490</v>
      </c>
      <c r="I225" s="243"/>
      <c r="J225" s="239"/>
      <c r="K225" s="239"/>
      <c r="L225" s="244"/>
      <c r="M225" s="245"/>
      <c r="N225" s="246"/>
      <c r="O225" s="246"/>
      <c r="P225" s="246"/>
      <c r="Q225" s="246"/>
      <c r="R225" s="246"/>
      <c r="S225" s="246"/>
      <c r="T225" s="247"/>
      <c r="AT225" s="248" t="s">
        <v>145</v>
      </c>
      <c r="AU225" s="248" t="s">
        <v>87</v>
      </c>
      <c r="AV225" s="13" t="s">
        <v>141</v>
      </c>
      <c r="AW225" s="13" t="s">
        <v>36</v>
      </c>
      <c r="AX225" s="13" t="s">
        <v>85</v>
      </c>
      <c r="AY225" s="248" t="s">
        <v>134</v>
      </c>
    </row>
    <row r="226" spans="2:63" s="10" customFormat="1" ht="22.8" customHeight="1">
      <c r="B226" s="187"/>
      <c r="C226" s="188"/>
      <c r="D226" s="189" t="s">
        <v>76</v>
      </c>
      <c r="E226" s="201" t="s">
        <v>87</v>
      </c>
      <c r="F226" s="201" t="s">
        <v>309</v>
      </c>
      <c r="G226" s="188"/>
      <c r="H226" s="188"/>
      <c r="I226" s="191"/>
      <c r="J226" s="202">
        <f>BK226</f>
        <v>0</v>
      </c>
      <c r="K226" s="188"/>
      <c r="L226" s="193"/>
      <c r="M226" s="194"/>
      <c r="N226" s="195"/>
      <c r="O226" s="195"/>
      <c r="P226" s="196">
        <f>SUM(P227:P231)</f>
        <v>0</v>
      </c>
      <c r="Q226" s="195"/>
      <c r="R226" s="196">
        <f>SUM(R227:R231)</f>
        <v>0</v>
      </c>
      <c r="S226" s="195"/>
      <c r="T226" s="197">
        <f>SUM(T227:T231)</f>
        <v>0</v>
      </c>
      <c r="AR226" s="198" t="s">
        <v>85</v>
      </c>
      <c r="AT226" s="199" t="s">
        <v>76</v>
      </c>
      <c r="AU226" s="199" t="s">
        <v>85</v>
      </c>
      <c r="AY226" s="198" t="s">
        <v>134</v>
      </c>
      <c r="BK226" s="200">
        <f>SUM(BK227:BK231)</f>
        <v>0</v>
      </c>
    </row>
    <row r="227" spans="2:65" s="1" customFormat="1" ht="22.5" customHeight="1">
      <c r="B227" s="37"/>
      <c r="C227" s="203" t="s">
        <v>310</v>
      </c>
      <c r="D227" s="203" t="s">
        <v>136</v>
      </c>
      <c r="E227" s="204" t="s">
        <v>311</v>
      </c>
      <c r="F227" s="205" t="s">
        <v>312</v>
      </c>
      <c r="G227" s="206" t="s">
        <v>184</v>
      </c>
      <c r="H227" s="207">
        <v>1</v>
      </c>
      <c r="I227" s="208"/>
      <c r="J227" s="207">
        <f>ROUND(I227*H227,2)</f>
        <v>0</v>
      </c>
      <c r="K227" s="205" t="s">
        <v>140</v>
      </c>
      <c r="L227" s="42"/>
      <c r="M227" s="209" t="s">
        <v>27</v>
      </c>
      <c r="N227" s="210" t="s">
        <v>48</v>
      </c>
      <c r="O227" s="78"/>
      <c r="P227" s="211">
        <f>O227*H227</f>
        <v>0</v>
      </c>
      <c r="Q227" s="211">
        <v>0</v>
      </c>
      <c r="R227" s="211">
        <f>Q227*H227</f>
        <v>0</v>
      </c>
      <c r="S227" s="211">
        <v>0</v>
      </c>
      <c r="T227" s="212">
        <f>S227*H227</f>
        <v>0</v>
      </c>
      <c r="AR227" s="16" t="s">
        <v>141</v>
      </c>
      <c r="AT227" s="16" t="s">
        <v>136</v>
      </c>
      <c r="AU227" s="16" t="s">
        <v>87</v>
      </c>
      <c r="AY227" s="16" t="s">
        <v>134</v>
      </c>
      <c r="BE227" s="213">
        <f>IF(N227="základní",J227,0)</f>
        <v>0</v>
      </c>
      <c r="BF227" s="213">
        <f>IF(N227="snížená",J227,0)</f>
        <v>0</v>
      </c>
      <c r="BG227" s="213">
        <f>IF(N227="zákl. přenesená",J227,0)</f>
        <v>0</v>
      </c>
      <c r="BH227" s="213">
        <f>IF(N227="sníž. přenesená",J227,0)</f>
        <v>0</v>
      </c>
      <c r="BI227" s="213">
        <f>IF(N227="nulová",J227,0)</f>
        <v>0</v>
      </c>
      <c r="BJ227" s="16" t="s">
        <v>85</v>
      </c>
      <c r="BK227" s="213">
        <f>ROUND(I227*H227,2)</f>
        <v>0</v>
      </c>
      <c r="BL227" s="16" t="s">
        <v>141</v>
      </c>
      <c r="BM227" s="16" t="s">
        <v>313</v>
      </c>
    </row>
    <row r="228" spans="2:47" s="1" customFormat="1" ht="12">
      <c r="B228" s="37"/>
      <c r="C228" s="38"/>
      <c r="D228" s="214" t="s">
        <v>143</v>
      </c>
      <c r="E228" s="38"/>
      <c r="F228" s="215" t="s">
        <v>314</v>
      </c>
      <c r="G228" s="38"/>
      <c r="H228" s="38"/>
      <c r="I228" s="129"/>
      <c r="J228" s="38"/>
      <c r="K228" s="38"/>
      <c r="L228" s="42"/>
      <c r="M228" s="216"/>
      <c r="N228" s="78"/>
      <c r="O228" s="78"/>
      <c r="P228" s="78"/>
      <c r="Q228" s="78"/>
      <c r="R228" s="78"/>
      <c r="S228" s="78"/>
      <c r="T228" s="79"/>
      <c r="AT228" s="16" t="s">
        <v>143</v>
      </c>
      <c r="AU228" s="16" t="s">
        <v>87</v>
      </c>
    </row>
    <row r="229" spans="2:51" s="11" customFormat="1" ht="12">
      <c r="B229" s="217"/>
      <c r="C229" s="218"/>
      <c r="D229" s="214" t="s">
        <v>145</v>
      </c>
      <c r="E229" s="219" t="s">
        <v>27</v>
      </c>
      <c r="F229" s="220" t="s">
        <v>85</v>
      </c>
      <c r="G229" s="218"/>
      <c r="H229" s="221">
        <v>1</v>
      </c>
      <c r="I229" s="222"/>
      <c r="J229" s="218"/>
      <c r="K229" s="218"/>
      <c r="L229" s="223"/>
      <c r="M229" s="224"/>
      <c r="N229" s="225"/>
      <c r="O229" s="225"/>
      <c r="P229" s="225"/>
      <c r="Q229" s="225"/>
      <c r="R229" s="225"/>
      <c r="S229" s="225"/>
      <c r="T229" s="226"/>
      <c r="AT229" s="227" t="s">
        <v>145</v>
      </c>
      <c r="AU229" s="227" t="s">
        <v>87</v>
      </c>
      <c r="AV229" s="11" t="s">
        <v>87</v>
      </c>
      <c r="AW229" s="11" t="s">
        <v>36</v>
      </c>
      <c r="AX229" s="11" t="s">
        <v>77</v>
      </c>
      <c r="AY229" s="227" t="s">
        <v>134</v>
      </c>
    </row>
    <row r="230" spans="2:51" s="12" customFormat="1" ht="12">
      <c r="B230" s="228"/>
      <c r="C230" s="229"/>
      <c r="D230" s="214" t="s">
        <v>145</v>
      </c>
      <c r="E230" s="230" t="s">
        <v>27</v>
      </c>
      <c r="F230" s="231" t="s">
        <v>208</v>
      </c>
      <c r="G230" s="229"/>
      <c r="H230" s="230" t="s">
        <v>27</v>
      </c>
      <c r="I230" s="232"/>
      <c r="J230" s="229"/>
      <c r="K230" s="229"/>
      <c r="L230" s="233"/>
      <c r="M230" s="234"/>
      <c r="N230" s="235"/>
      <c r="O230" s="235"/>
      <c r="P230" s="235"/>
      <c r="Q230" s="235"/>
      <c r="R230" s="235"/>
      <c r="S230" s="235"/>
      <c r="T230" s="236"/>
      <c r="AT230" s="237" t="s">
        <v>145</v>
      </c>
      <c r="AU230" s="237" t="s">
        <v>87</v>
      </c>
      <c r="AV230" s="12" t="s">
        <v>85</v>
      </c>
      <c r="AW230" s="12" t="s">
        <v>36</v>
      </c>
      <c r="AX230" s="12" t="s">
        <v>77</v>
      </c>
      <c r="AY230" s="237" t="s">
        <v>134</v>
      </c>
    </row>
    <row r="231" spans="2:51" s="13" customFormat="1" ht="12">
      <c r="B231" s="238"/>
      <c r="C231" s="239"/>
      <c r="D231" s="214" t="s">
        <v>145</v>
      </c>
      <c r="E231" s="240" t="s">
        <v>27</v>
      </c>
      <c r="F231" s="241" t="s">
        <v>148</v>
      </c>
      <c r="G231" s="239"/>
      <c r="H231" s="242">
        <v>1</v>
      </c>
      <c r="I231" s="243"/>
      <c r="J231" s="239"/>
      <c r="K231" s="239"/>
      <c r="L231" s="244"/>
      <c r="M231" s="245"/>
      <c r="N231" s="246"/>
      <c r="O231" s="246"/>
      <c r="P231" s="246"/>
      <c r="Q231" s="246"/>
      <c r="R231" s="246"/>
      <c r="S231" s="246"/>
      <c r="T231" s="247"/>
      <c r="AT231" s="248" t="s">
        <v>145</v>
      </c>
      <c r="AU231" s="248" t="s">
        <v>87</v>
      </c>
      <c r="AV231" s="13" t="s">
        <v>141</v>
      </c>
      <c r="AW231" s="13" t="s">
        <v>36</v>
      </c>
      <c r="AX231" s="13" t="s">
        <v>85</v>
      </c>
      <c r="AY231" s="248" t="s">
        <v>134</v>
      </c>
    </row>
    <row r="232" spans="2:63" s="10" customFormat="1" ht="22.8" customHeight="1">
      <c r="B232" s="187"/>
      <c r="C232" s="188"/>
      <c r="D232" s="189" t="s">
        <v>76</v>
      </c>
      <c r="E232" s="201" t="s">
        <v>141</v>
      </c>
      <c r="F232" s="201" t="s">
        <v>315</v>
      </c>
      <c r="G232" s="188"/>
      <c r="H232" s="188"/>
      <c r="I232" s="191"/>
      <c r="J232" s="202">
        <f>BK232</f>
        <v>0</v>
      </c>
      <c r="K232" s="188"/>
      <c r="L232" s="193"/>
      <c r="M232" s="194"/>
      <c r="N232" s="195"/>
      <c r="O232" s="195"/>
      <c r="P232" s="196">
        <f>SUM(P233:P249)</f>
        <v>0</v>
      </c>
      <c r="Q232" s="195"/>
      <c r="R232" s="196">
        <f>SUM(R233:R249)</f>
        <v>0</v>
      </c>
      <c r="S232" s="195"/>
      <c r="T232" s="197">
        <f>SUM(T233:T249)</f>
        <v>0</v>
      </c>
      <c r="AR232" s="198" t="s">
        <v>85</v>
      </c>
      <c r="AT232" s="199" t="s">
        <v>76</v>
      </c>
      <c r="AU232" s="199" t="s">
        <v>85</v>
      </c>
      <c r="AY232" s="198" t="s">
        <v>134</v>
      </c>
      <c r="BK232" s="200">
        <f>SUM(BK233:BK249)</f>
        <v>0</v>
      </c>
    </row>
    <row r="233" spans="2:65" s="1" customFormat="1" ht="22.5" customHeight="1">
      <c r="B233" s="37"/>
      <c r="C233" s="203" t="s">
        <v>316</v>
      </c>
      <c r="D233" s="203" t="s">
        <v>136</v>
      </c>
      <c r="E233" s="204" t="s">
        <v>317</v>
      </c>
      <c r="F233" s="205" t="s">
        <v>318</v>
      </c>
      <c r="G233" s="206" t="s">
        <v>139</v>
      </c>
      <c r="H233" s="207">
        <v>10</v>
      </c>
      <c r="I233" s="208"/>
      <c r="J233" s="207">
        <f>ROUND(I233*H233,2)</f>
        <v>0</v>
      </c>
      <c r="K233" s="205" t="s">
        <v>140</v>
      </c>
      <c r="L233" s="42"/>
      <c r="M233" s="209" t="s">
        <v>27</v>
      </c>
      <c r="N233" s="210" t="s">
        <v>48</v>
      </c>
      <c r="O233" s="78"/>
      <c r="P233" s="211">
        <f>O233*H233</f>
        <v>0</v>
      </c>
      <c r="Q233" s="211">
        <v>0</v>
      </c>
      <c r="R233" s="211">
        <f>Q233*H233</f>
        <v>0</v>
      </c>
      <c r="S233" s="211">
        <v>0</v>
      </c>
      <c r="T233" s="212">
        <f>S233*H233</f>
        <v>0</v>
      </c>
      <c r="AR233" s="16" t="s">
        <v>141</v>
      </c>
      <c r="AT233" s="16" t="s">
        <v>136</v>
      </c>
      <c r="AU233" s="16" t="s">
        <v>87</v>
      </c>
      <c r="AY233" s="16" t="s">
        <v>134</v>
      </c>
      <c r="BE233" s="213">
        <f>IF(N233="základní",J233,0)</f>
        <v>0</v>
      </c>
      <c r="BF233" s="213">
        <f>IF(N233="snížená",J233,0)</f>
        <v>0</v>
      </c>
      <c r="BG233" s="213">
        <f>IF(N233="zákl. přenesená",J233,0)</f>
        <v>0</v>
      </c>
      <c r="BH233" s="213">
        <f>IF(N233="sníž. přenesená",J233,0)</f>
        <v>0</v>
      </c>
      <c r="BI233" s="213">
        <f>IF(N233="nulová",J233,0)</f>
        <v>0</v>
      </c>
      <c r="BJ233" s="16" t="s">
        <v>85</v>
      </c>
      <c r="BK233" s="213">
        <f>ROUND(I233*H233,2)</f>
        <v>0</v>
      </c>
      <c r="BL233" s="16" t="s">
        <v>141</v>
      </c>
      <c r="BM233" s="16" t="s">
        <v>319</v>
      </c>
    </row>
    <row r="234" spans="2:47" s="1" customFormat="1" ht="12">
      <c r="B234" s="37"/>
      <c r="C234" s="38"/>
      <c r="D234" s="214" t="s">
        <v>143</v>
      </c>
      <c r="E234" s="38"/>
      <c r="F234" s="215" t="s">
        <v>320</v>
      </c>
      <c r="G234" s="38"/>
      <c r="H234" s="38"/>
      <c r="I234" s="129"/>
      <c r="J234" s="38"/>
      <c r="K234" s="38"/>
      <c r="L234" s="42"/>
      <c r="M234" s="216"/>
      <c r="N234" s="78"/>
      <c r="O234" s="78"/>
      <c r="P234" s="78"/>
      <c r="Q234" s="78"/>
      <c r="R234" s="78"/>
      <c r="S234" s="78"/>
      <c r="T234" s="79"/>
      <c r="AT234" s="16" t="s">
        <v>143</v>
      </c>
      <c r="AU234" s="16" t="s">
        <v>87</v>
      </c>
    </row>
    <row r="235" spans="2:51" s="11" customFormat="1" ht="12">
      <c r="B235" s="217"/>
      <c r="C235" s="218"/>
      <c r="D235" s="214" t="s">
        <v>145</v>
      </c>
      <c r="E235" s="219" t="s">
        <v>27</v>
      </c>
      <c r="F235" s="220" t="s">
        <v>191</v>
      </c>
      <c r="G235" s="218"/>
      <c r="H235" s="221">
        <v>10</v>
      </c>
      <c r="I235" s="222"/>
      <c r="J235" s="218"/>
      <c r="K235" s="218"/>
      <c r="L235" s="223"/>
      <c r="M235" s="224"/>
      <c r="N235" s="225"/>
      <c r="O235" s="225"/>
      <c r="P235" s="225"/>
      <c r="Q235" s="225"/>
      <c r="R235" s="225"/>
      <c r="S235" s="225"/>
      <c r="T235" s="226"/>
      <c r="AT235" s="227" t="s">
        <v>145</v>
      </c>
      <c r="AU235" s="227" t="s">
        <v>87</v>
      </c>
      <c r="AV235" s="11" t="s">
        <v>87</v>
      </c>
      <c r="AW235" s="11" t="s">
        <v>36</v>
      </c>
      <c r="AX235" s="11" t="s">
        <v>77</v>
      </c>
      <c r="AY235" s="227" t="s">
        <v>134</v>
      </c>
    </row>
    <row r="236" spans="2:51" s="12" customFormat="1" ht="12">
      <c r="B236" s="228"/>
      <c r="C236" s="229"/>
      <c r="D236" s="214" t="s">
        <v>145</v>
      </c>
      <c r="E236" s="230" t="s">
        <v>27</v>
      </c>
      <c r="F236" s="231" t="s">
        <v>147</v>
      </c>
      <c r="G236" s="229"/>
      <c r="H236" s="230" t="s">
        <v>27</v>
      </c>
      <c r="I236" s="232"/>
      <c r="J236" s="229"/>
      <c r="K236" s="229"/>
      <c r="L236" s="233"/>
      <c r="M236" s="234"/>
      <c r="N236" s="235"/>
      <c r="O236" s="235"/>
      <c r="P236" s="235"/>
      <c r="Q236" s="235"/>
      <c r="R236" s="235"/>
      <c r="S236" s="235"/>
      <c r="T236" s="236"/>
      <c r="AT236" s="237" t="s">
        <v>145</v>
      </c>
      <c r="AU236" s="237" t="s">
        <v>87</v>
      </c>
      <c r="AV236" s="12" t="s">
        <v>85</v>
      </c>
      <c r="AW236" s="12" t="s">
        <v>36</v>
      </c>
      <c r="AX236" s="12" t="s">
        <v>77</v>
      </c>
      <c r="AY236" s="237" t="s">
        <v>134</v>
      </c>
    </row>
    <row r="237" spans="2:51" s="13" customFormat="1" ht="12">
      <c r="B237" s="238"/>
      <c r="C237" s="239"/>
      <c r="D237" s="214" t="s">
        <v>145</v>
      </c>
      <c r="E237" s="240" t="s">
        <v>27</v>
      </c>
      <c r="F237" s="241" t="s">
        <v>148</v>
      </c>
      <c r="G237" s="239"/>
      <c r="H237" s="242">
        <v>10</v>
      </c>
      <c r="I237" s="243"/>
      <c r="J237" s="239"/>
      <c r="K237" s="239"/>
      <c r="L237" s="244"/>
      <c r="M237" s="245"/>
      <c r="N237" s="246"/>
      <c r="O237" s="246"/>
      <c r="P237" s="246"/>
      <c r="Q237" s="246"/>
      <c r="R237" s="246"/>
      <c r="S237" s="246"/>
      <c r="T237" s="247"/>
      <c r="AT237" s="248" t="s">
        <v>145</v>
      </c>
      <c r="AU237" s="248" t="s">
        <v>87</v>
      </c>
      <c r="AV237" s="13" t="s">
        <v>141</v>
      </c>
      <c r="AW237" s="13" t="s">
        <v>36</v>
      </c>
      <c r="AX237" s="13" t="s">
        <v>85</v>
      </c>
      <c r="AY237" s="248" t="s">
        <v>134</v>
      </c>
    </row>
    <row r="238" spans="2:65" s="1" customFormat="1" ht="16.5" customHeight="1">
      <c r="B238" s="37"/>
      <c r="C238" s="203" t="s">
        <v>321</v>
      </c>
      <c r="D238" s="203" t="s">
        <v>136</v>
      </c>
      <c r="E238" s="204" t="s">
        <v>322</v>
      </c>
      <c r="F238" s="205" t="s">
        <v>323</v>
      </c>
      <c r="G238" s="206" t="s">
        <v>184</v>
      </c>
      <c r="H238" s="207">
        <v>3.8</v>
      </c>
      <c r="I238" s="208"/>
      <c r="J238" s="207">
        <f>ROUND(I238*H238,2)</f>
        <v>0</v>
      </c>
      <c r="K238" s="205" t="s">
        <v>140</v>
      </c>
      <c r="L238" s="42"/>
      <c r="M238" s="209" t="s">
        <v>27</v>
      </c>
      <c r="N238" s="210" t="s">
        <v>48</v>
      </c>
      <c r="O238" s="78"/>
      <c r="P238" s="211">
        <f>O238*H238</f>
        <v>0</v>
      </c>
      <c r="Q238" s="211">
        <v>0</v>
      </c>
      <c r="R238" s="211">
        <f>Q238*H238</f>
        <v>0</v>
      </c>
      <c r="S238" s="211">
        <v>0</v>
      </c>
      <c r="T238" s="212">
        <f>S238*H238</f>
        <v>0</v>
      </c>
      <c r="AR238" s="16" t="s">
        <v>141</v>
      </c>
      <c r="AT238" s="16" t="s">
        <v>136</v>
      </c>
      <c r="AU238" s="16" t="s">
        <v>87</v>
      </c>
      <c r="AY238" s="16" t="s">
        <v>134</v>
      </c>
      <c r="BE238" s="213">
        <f>IF(N238="základní",J238,0)</f>
        <v>0</v>
      </c>
      <c r="BF238" s="213">
        <f>IF(N238="snížená",J238,0)</f>
        <v>0</v>
      </c>
      <c r="BG238" s="213">
        <f>IF(N238="zákl. přenesená",J238,0)</f>
        <v>0</v>
      </c>
      <c r="BH238" s="213">
        <f>IF(N238="sníž. přenesená",J238,0)</f>
        <v>0</v>
      </c>
      <c r="BI238" s="213">
        <f>IF(N238="nulová",J238,0)</f>
        <v>0</v>
      </c>
      <c r="BJ238" s="16" t="s">
        <v>85</v>
      </c>
      <c r="BK238" s="213">
        <f>ROUND(I238*H238,2)</f>
        <v>0</v>
      </c>
      <c r="BL238" s="16" t="s">
        <v>141</v>
      </c>
      <c r="BM238" s="16" t="s">
        <v>324</v>
      </c>
    </row>
    <row r="239" spans="2:47" s="1" customFormat="1" ht="12">
      <c r="B239" s="37"/>
      <c r="C239" s="38"/>
      <c r="D239" s="214" t="s">
        <v>143</v>
      </c>
      <c r="E239" s="38"/>
      <c r="F239" s="215" t="s">
        <v>325</v>
      </c>
      <c r="G239" s="38"/>
      <c r="H239" s="38"/>
      <c r="I239" s="129"/>
      <c r="J239" s="38"/>
      <c r="K239" s="38"/>
      <c r="L239" s="42"/>
      <c r="M239" s="216"/>
      <c r="N239" s="78"/>
      <c r="O239" s="78"/>
      <c r="P239" s="78"/>
      <c r="Q239" s="78"/>
      <c r="R239" s="78"/>
      <c r="S239" s="78"/>
      <c r="T239" s="79"/>
      <c r="AT239" s="16" t="s">
        <v>143</v>
      </c>
      <c r="AU239" s="16" t="s">
        <v>87</v>
      </c>
    </row>
    <row r="240" spans="2:51" s="11" customFormat="1" ht="12">
      <c r="B240" s="217"/>
      <c r="C240" s="218"/>
      <c r="D240" s="214" t="s">
        <v>145</v>
      </c>
      <c r="E240" s="219" t="s">
        <v>27</v>
      </c>
      <c r="F240" s="220" t="s">
        <v>326</v>
      </c>
      <c r="G240" s="218"/>
      <c r="H240" s="221">
        <v>2</v>
      </c>
      <c r="I240" s="222"/>
      <c r="J240" s="218"/>
      <c r="K240" s="218"/>
      <c r="L240" s="223"/>
      <c r="M240" s="224"/>
      <c r="N240" s="225"/>
      <c r="O240" s="225"/>
      <c r="P240" s="225"/>
      <c r="Q240" s="225"/>
      <c r="R240" s="225"/>
      <c r="S240" s="225"/>
      <c r="T240" s="226"/>
      <c r="AT240" s="227" t="s">
        <v>145</v>
      </c>
      <c r="AU240" s="227" t="s">
        <v>87</v>
      </c>
      <c r="AV240" s="11" t="s">
        <v>87</v>
      </c>
      <c r="AW240" s="11" t="s">
        <v>36</v>
      </c>
      <c r="AX240" s="11" t="s">
        <v>77</v>
      </c>
      <c r="AY240" s="227" t="s">
        <v>134</v>
      </c>
    </row>
    <row r="241" spans="2:51" s="12" customFormat="1" ht="12">
      <c r="B241" s="228"/>
      <c r="C241" s="229"/>
      <c r="D241" s="214" t="s">
        <v>145</v>
      </c>
      <c r="E241" s="230" t="s">
        <v>27</v>
      </c>
      <c r="F241" s="231" t="s">
        <v>327</v>
      </c>
      <c r="G241" s="229"/>
      <c r="H241" s="230" t="s">
        <v>27</v>
      </c>
      <c r="I241" s="232"/>
      <c r="J241" s="229"/>
      <c r="K241" s="229"/>
      <c r="L241" s="233"/>
      <c r="M241" s="234"/>
      <c r="N241" s="235"/>
      <c r="O241" s="235"/>
      <c r="P241" s="235"/>
      <c r="Q241" s="235"/>
      <c r="R241" s="235"/>
      <c r="S241" s="235"/>
      <c r="T241" s="236"/>
      <c r="AT241" s="237" t="s">
        <v>145</v>
      </c>
      <c r="AU241" s="237" t="s">
        <v>87</v>
      </c>
      <c r="AV241" s="12" t="s">
        <v>85</v>
      </c>
      <c r="AW241" s="12" t="s">
        <v>36</v>
      </c>
      <c r="AX241" s="12" t="s">
        <v>77</v>
      </c>
      <c r="AY241" s="237" t="s">
        <v>134</v>
      </c>
    </row>
    <row r="242" spans="2:51" s="11" customFormat="1" ht="12">
      <c r="B242" s="217"/>
      <c r="C242" s="218"/>
      <c r="D242" s="214" t="s">
        <v>145</v>
      </c>
      <c r="E242" s="219" t="s">
        <v>27</v>
      </c>
      <c r="F242" s="220" t="s">
        <v>328</v>
      </c>
      <c r="G242" s="218"/>
      <c r="H242" s="221">
        <v>1.8</v>
      </c>
      <c r="I242" s="222"/>
      <c r="J242" s="218"/>
      <c r="K242" s="218"/>
      <c r="L242" s="223"/>
      <c r="M242" s="224"/>
      <c r="N242" s="225"/>
      <c r="O242" s="225"/>
      <c r="P242" s="225"/>
      <c r="Q242" s="225"/>
      <c r="R242" s="225"/>
      <c r="S242" s="225"/>
      <c r="T242" s="226"/>
      <c r="AT242" s="227" t="s">
        <v>145</v>
      </c>
      <c r="AU242" s="227" t="s">
        <v>87</v>
      </c>
      <c r="AV242" s="11" t="s">
        <v>87</v>
      </c>
      <c r="AW242" s="11" t="s">
        <v>36</v>
      </c>
      <c r="AX242" s="11" t="s">
        <v>77</v>
      </c>
      <c r="AY242" s="227" t="s">
        <v>134</v>
      </c>
    </row>
    <row r="243" spans="2:51" s="12" customFormat="1" ht="12">
      <c r="B243" s="228"/>
      <c r="C243" s="229"/>
      <c r="D243" s="214" t="s">
        <v>145</v>
      </c>
      <c r="E243" s="230" t="s">
        <v>27</v>
      </c>
      <c r="F243" s="231" t="s">
        <v>275</v>
      </c>
      <c r="G243" s="229"/>
      <c r="H243" s="230" t="s">
        <v>27</v>
      </c>
      <c r="I243" s="232"/>
      <c r="J243" s="229"/>
      <c r="K243" s="229"/>
      <c r="L243" s="233"/>
      <c r="M243" s="234"/>
      <c r="N243" s="235"/>
      <c r="O243" s="235"/>
      <c r="P243" s="235"/>
      <c r="Q243" s="235"/>
      <c r="R243" s="235"/>
      <c r="S243" s="235"/>
      <c r="T243" s="236"/>
      <c r="AT243" s="237" t="s">
        <v>145</v>
      </c>
      <c r="AU243" s="237" t="s">
        <v>87</v>
      </c>
      <c r="AV243" s="12" t="s">
        <v>85</v>
      </c>
      <c r="AW243" s="12" t="s">
        <v>36</v>
      </c>
      <c r="AX243" s="12" t="s">
        <v>77</v>
      </c>
      <c r="AY243" s="237" t="s">
        <v>134</v>
      </c>
    </row>
    <row r="244" spans="2:51" s="13" customFormat="1" ht="12">
      <c r="B244" s="238"/>
      <c r="C244" s="239"/>
      <c r="D244" s="214" t="s">
        <v>145</v>
      </c>
      <c r="E244" s="240" t="s">
        <v>27</v>
      </c>
      <c r="F244" s="241" t="s">
        <v>148</v>
      </c>
      <c r="G244" s="239"/>
      <c r="H244" s="242">
        <v>3.8</v>
      </c>
      <c r="I244" s="243"/>
      <c r="J244" s="239"/>
      <c r="K244" s="239"/>
      <c r="L244" s="244"/>
      <c r="M244" s="245"/>
      <c r="N244" s="246"/>
      <c r="O244" s="246"/>
      <c r="P244" s="246"/>
      <c r="Q244" s="246"/>
      <c r="R244" s="246"/>
      <c r="S244" s="246"/>
      <c r="T244" s="247"/>
      <c r="AT244" s="248" t="s">
        <v>145</v>
      </c>
      <c r="AU244" s="248" t="s">
        <v>87</v>
      </c>
      <c r="AV244" s="13" t="s">
        <v>141</v>
      </c>
      <c r="AW244" s="13" t="s">
        <v>36</v>
      </c>
      <c r="AX244" s="13" t="s">
        <v>85</v>
      </c>
      <c r="AY244" s="248" t="s">
        <v>134</v>
      </c>
    </row>
    <row r="245" spans="2:65" s="1" customFormat="1" ht="22.5" customHeight="1">
      <c r="B245" s="37"/>
      <c r="C245" s="203" t="s">
        <v>329</v>
      </c>
      <c r="D245" s="203" t="s">
        <v>136</v>
      </c>
      <c r="E245" s="204" t="s">
        <v>330</v>
      </c>
      <c r="F245" s="205" t="s">
        <v>331</v>
      </c>
      <c r="G245" s="206" t="s">
        <v>139</v>
      </c>
      <c r="H245" s="207">
        <v>10</v>
      </c>
      <c r="I245" s="208"/>
      <c r="J245" s="207">
        <f>ROUND(I245*H245,2)</f>
        <v>0</v>
      </c>
      <c r="K245" s="205" t="s">
        <v>140</v>
      </c>
      <c r="L245" s="42"/>
      <c r="M245" s="209" t="s">
        <v>27</v>
      </c>
      <c r="N245" s="210" t="s">
        <v>48</v>
      </c>
      <c r="O245" s="78"/>
      <c r="P245" s="211">
        <f>O245*H245</f>
        <v>0</v>
      </c>
      <c r="Q245" s="211">
        <v>0</v>
      </c>
      <c r="R245" s="211">
        <f>Q245*H245</f>
        <v>0</v>
      </c>
      <c r="S245" s="211">
        <v>0</v>
      </c>
      <c r="T245" s="212">
        <f>S245*H245</f>
        <v>0</v>
      </c>
      <c r="AR245" s="16" t="s">
        <v>141</v>
      </c>
      <c r="AT245" s="16" t="s">
        <v>136</v>
      </c>
      <c r="AU245" s="16" t="s">
        <v>87</v>
      </c>
      <c r="AY245" s="16" t="s">
        <v>134</v>
      </c>
      <c r="BE245" s="213">
        <f>IF(N245="základní",J245,0)</f>
        <v>0</v>
      </c>
      <c r="BF245" s="213">
        <f>IF(N245="snížená",J245,0)</f>
        <v>0</v>
      </c>
      <c r="BG245" s="213">
        <f>IF(N245="zákl. přenesená",J245,0)</f>
        <v>0</v>
      </c>
      <c r="BH245" s="213">
        <f>IF(N245="sníž. přenesená",J245,0)</f>
        <v>0</v>
      </c>
      <c r="BI245" s="213">
        <f>IF(N245="nulová",J245,0)</f>
        <v>0</v>
      </c>
      <c r="BJ245" s="16" t="s">
        <v>85</v>
      </c>
      <c r="BK245" s="213">
        <f>ROUND(I245*H245,2)</f>
        <v>0</v>
      </c>
      <c r="BL245" s="16" t="s">
        <v>141</v>
      </c>
      <c r="BM245" s="16" t="s">
        <v>332</v>
      </c>
    </row>
    <row r="246" spans="2:47" s="1" customFormat="1" ht="12">
      <c r="B246" s="37"/>
      <c r="C246" s="38"/>
      <c r="D246" s="214" t="s">
        <v>143</v>
      </c>
      <c r="E246" s="38"/>
      <c r="F246" s="215" t="s">
        <v>320</v>
      </c>
      <c r="G246" s="38"/>
      <c r="H246" s="38"/>
      <c r="I246" s="129"/>
      <c r="J246" s="38"/>
      <c r="K246" s="38"/>
      <c r="L246" s="42"/>
      <c r="M246" s="216"/>
      <c r="N246" s="78"/>
      <c r="O246" s="78"/>
      <c r="P246" s="78"/>
      <c r="Q246" s="78"/>
      <c r="R246" s="78"/>
      <c r="S246" s="78"/>
      <c r="T246" s="79"/>
      <c r="AT246" s="16" t="s">
        <v>143</v>
      </c>
      <c r="AU246" s="16" t="s">
        <v>87</v>
      </c>
    </row>
    <row r="247" spans="2:51" s="11" customFormat="1" ht="12">
      <c r="B247" s="217"/>
      <c r="C247" s="218"/>
      <c r="D247" s="214" t="s">
        <v>145</v>
      </c>
      <c r="E247" s="219" t="s">
        <v>27</v>
      </c>
      <c r="F247" s="220" t="s">
        <v>191</v>
      </c>
      <c r="G247" s="218"/>
      <c r="H247" s="221">
        <v>10</v>
      </c>
      <c r="I247" s="222"/>
      <c r="J247" s="218"/>
      <c r="K247" s="218"/>
      <c r="L247" s="223"/>
      <c r="M247" s="224"/>
      <c r="N247" s="225"/>
      <c r="O247" s="225"/>
      <c r="P247" s="225"/>
      <c r="Q247" s="225"/>
      <c r="R247" s="225"/>
      <c r="S247" s="225"/>
      <c r="T247" s="226"/>
      <c r="AT247" s="227" t="s">
        <v>145</v>
      </c>
      <c r="AU247" s="227" t="s">
        <v>87</v>
      </c>
      <c r="AV247" s="11" t="s">
        <v>87</v>
      </c>
      <c r="AW247" s="11" t="s">
        <v>36</v>
      </c>
      <c r="AX247" s="11" t="s">
        <v>77</v>
      </c>
      <c r="AY247" s="227" t="s">
        <v>134</v>
      </c>
    </row>
    <row r="248" spans="2:51" s="12" customFormat="1" ht="12">
      <c r="B248" s="228"/>
      <c r="C248" s="229"/>
      <c r="D248" s="214" t="s">
        <v>145</v>
      </c>
      <c r="E248" s="230" t="s">
        <v>27</v>
      </c>
      <c r="F248" s="231" t="s">
        <v>147</v>
      </c>
      <c r="G248" s="229"/>
      <c r="H248" s="230" t="s">
        <v>27</v>
      </c>
      <c r="I248" s="232"/>
      <c r="J248" s="229"/>
      <c r="K248" s="229"/>
      <c r="L248" s="233"/>
      <c r="M248" s="234"/>
      <c r="N248" s="235"/>
      <c r="O248" s="235"/>
      <c r="P248" s="235"/>
      <c r="Q248" s="235"/>
      <c r="R248" s="235"/>
      <c r="S248" s="235"/>
      <c r="T248" s="236"/>
      <c r="AT248" s="237" t="s">
        <v>145</v>
      </c>
      <c r="AU248" s="237" t="s">
        <v>87</v>
      </c>
      <c r="AV248" s="12" t="s">
        <v>85</v>
      </c>
      <c r="AW248" s="12" t="s">
        <v>36</v>
      </c>
      <c r="AX248" s="12" t="s">
        <v>77</v>
      </c>
      <c r="AY248" s="237" t="s">
        <v>134</v>
      </c>
    </row>
    <row r="249" spans="2:51" s="13" customFormat="1" ht="12">
      <c r="B249" s="238"/>
      <c r="C249" s="239"/>
      <c r="D249" s="214" t="s">
        <v>145</v>
      </c>
      <c r="E249" s="240" t="s">
        <v>27</v>
      </c>
      <c r="F249" s="241" t="s">
        <v>148</v>
      </c>
      <c r="G249" s="239"/>
      <c r="H249" s="242">
        <v>10</v>
      </c>
      <c r="I249" s="243"/>
      <c r="J249" s="239"/>
      <c r="K249" s="239"/>
      <c r="L249" s="244"/>
      <c r="M249" s="245"/>
      <c r="N249" s="246"/>
      <c r="O249" s="246"/>
      <c r="P249" s="246"/>
      <c r="Q249" s="246"/>
      <c r="R249" s="246"/>
      <c r="S249" s="246"/>
      <c r="T249" s="247"/>
      <c r="AT249" s="248" t="s">
        <v>145</v>
      </c>
      <c r="AU249" s="248" t="s">
        <v>87</v>
      </c>
      <c r="AV249" s="13" t="s">
        <v>141</v>
      </c>
      <c r="AW249" s="13" t="s">
        <v>36</v>
      </c>
      <c r="AX249" s="13" t="s">
        <v>85</v>
      </c>
      <c r="AY249" s="248" t="s">
        <v>134</v>
      </c>
    </row>
    <row r="250" spans="2:63" s="10" customFormat="1" ht="22.8" customHeight="1">
      <c r="B250" s="187"/>
      <c r="C250" s="188"/>
      <c r="D250" s="189" t="s">
        <v>76</v>
      </c>
      <c r="E250" s="201" t="s">
        <v>165</v>
      </c>
      <c r="F250" s="201" t="s">
        <v>333</v>
      </c>
      <c r="G250" s="188"/>
      <c r="H250" s="188"/>
      <c r="I250" s="191"/>
      <c r="J250" s="202">
        <f>BK250</f>
        <v>0</v>
      </c>
      <c r="K250" s="188"/>
      <c r="L250" s="193"/>
      <c r="M250" s="194"/>
      <c r="N250" s="195"/>
      <c r="O250" s="195"/>
      <c r="P250" s="196">
        <f>SUM(P251:P304)</f>
        <v>0</v>
      </c>
      <c r="Q250" s="195"/>
      <c r="R250" s="196">
        <f>SUM(R251:R304)</f>
        <v>16.7392</v>
      </c>
      <c r="S250" s="195"/>
      <c r="T250" s="197">
        <f>SUM(T251:T304)</f>
        <v>0</v>
      </c>
      <c r="AR250" s="198" t="s">
        <v>85</v>
      </c>
      <c r="AT250" s="199" t="s">
        <v>76</v>
      </c>
      <c r="AU250" s="199" t="s">
        <v>85</v>
      </c>
      <c r="AY250" s="198" t="s">
        <v>134</v>
      </c>
      <c r="BK250" s="200">
        <f>SUM(BK251:BK304)</f>
        <v>0</v>
      </c>
    </row>
    <row r="251" spans="2:65" s="1" customFormat="1" ht="16.5" customHeight="1">
      <c r="B251" s="37"/>
      <c r="C251" s="203" t="s">
        <v>334</v>
      </c>
      <c r="D251" s="203" t="s">
        <v>136</v>
      </c>
      <c r="E251" s="204" t="s">
        <v>335</v>
      </c>
      <c r="F251" s="205" t="s">
        <v>336</v>
      </c>
      <c r="G251" s="206" t="s">
        <v>139</v>
      </c>
      <c r="H251" s="207">
        <v>490</v>
      </c>
      <c r="I251" s="208"/>
      <c r="J251" s="207">
        <f>ROUND(I251*H251,2)</f>
        <v>0</v>
      </c>
      <c r="K251" s="205" t="s">
        <v>140</v>
      </c>
      <c r="L251" s="42"/>
      <c r="M251" s="209" t="s">
        <v>27</v>
      </c>
      <c r="N251" s="210" t="s">
        <v>48</v>
      </c>
      <c r="O251" s="78"/>
      <c r="P251" s="211">
        <f>O251*H251</f>
        <v>0</v>
      </c>
      <c r="Q251" s="211">
        <v>0</v>
      </c>
      <c r="R251" s="211">
        <f>Q251*H251</f>
        <v>0</v>
      </c>
      <c r="S251" s="211">
        <v>0</v>
      </c>
      <c r="T251" s="212">
        <f>S251*H251</f>
        <v>0</v>
      </c>
      <c r="AR251" s="16" t="s">
        <v>141</v>
      </c>
      <c r="AT251" s="16" t="s">
        <v>136</v>
      </c>
      <c r="AU251" s="16" t="s">
        <v>87</v>
      </c>
      <c r="AY251" s="16" t="s">
        <v>134</v>
      </c>
      <c r="BE251" s="213">
        <f>IF(N251="základní",J251,0)</f>
        <v>0</v>
      </c>
      <c r="BF251" s="213">
        <f>IF(N251="snížená",J251,0)</f>
        <v>0</v>
      </c>
      <c r="BG251" s="213">
        <f>IF(N251="zákl. přenesená",J251,0)</f>
        <v>0</v>
      </c>
      <c r="BH251" s="213">
        <f>IF(N251="sníž. přenesená",J251,0)</f>
        <v>0</v>
      </c>
      <c r="BI251" s="213">
        <f>IF(N251="nulová",J251,0)</f>
        <v>0</v>
      </c>
      <c r="BJ251" s="16" t="s">
        <v>85</v>
      </c>
      <c r="BK251" s="213">
        <f>ROUND(I251*H251,2)</f>
        <v>0</v>
      </c>
      <c r="BL251" s="16" t="s">
        <v>141</v>
      </c>
      <c r="BM251" s="16" t="s">
        <v>337</v>
      </c>
    </row>
    <row r="252" spans="2:51" s="11" customFormat="1" ht="12">
      <c r="B252" s="217"/>
      <c r="C252" s="218"/>
      <c r="D252" s="214" t="s">
        <v>145</v>
      </c>
      <c r="E252" s="219" t="s">
        <v>27</v>
      </c>
      <c r="F252" s="220" t="s">
        <v>308</v>
      </c>
      <c r="G252" s="218"/>
      <c r="H252" s="221">
        <v>490</v>
      </c>
      <c r="I252" s="222"/>
      <c r="J252" s="218"/>
      <c r="K252" s="218"/>
      <c r="L252" s="223"/>
      <c r="M252" s="224"/>
      <c r="N252" s="225"/>
      <c r="O252" s="225"/>
      <c r="P252" s="225"/>
      <c r="Q252" s="225"/>
      <c r="R252" s="225"/>
      <c r="S252" s="225"/>
      <c r="T252" s="226"/>
      <c r="AT252" s="227" t="s">
        <v>145</v>
      </c>
      <c r="AU252" s="227" t="s">
        <v>87</v>
      </c>
      <c r="AV252" s="11" t="s">
        <v>87</v>
      </c>
      <c r="AW252" s="11" t="s">
        <v>36</v>
      </c>
      <c r="AX252" s="11" t="s">
        <v>77</v>
      </c>
      <c r="AY252" s="227" t="s">
        <v>134</v>
      </c>
    </row>
    <row r="253" spans="2:51" s="12" customFormat="1" ht="12">
      <c r="B253" s="228"/>
      <c r="C253" s="229"/>
      <c r="D253" s="214" t="s">
        <v>145</v>
      </c>
      <c r="E253" s="230" t="s">
        <v>27</v>
      </c>
      <c r="F253" s="231" t="s">
        <v>147</v>
      </c>
      <c r="G253" s="229"/>
      <c r="H253" s="230" t="s">
        <v>27</v>
      </c>
      <c r="I253" s="232"/>
      <c r="J253" s="229"/>
      <c r="K253" s="229"/>
      <c r="L253" s="233"/>
      <c r="M253" s="234"/>
      <c r="N253" s="235"/>
      <c r="O253" s="235"/>
      <c r="P253" s="235"/>
      <c r="Q253" s="235"/>
      <c r="R253" s="235"/>
      <c r="S253" s="235"/>
      <c r="T253" s="236"/>
      <c r="AT253" s="237" t="s">
        <v>145</v>
      </c>
      <c r="AU253" s="237" t="s">
        <v>87</v>
      </c>
      <c r="AV253" s="12" t="s">
        <v>85</v>
      </c>
      <c r="AW253" s="12" t="s">
        <v>36</v>
      </c>
      <c r="AX253" s="12" t="s">
        <v>77</v>
      </c>
      <c r="AY253" s="237" t="s">
        <v>134</v>
      </c>
    </row>
    <row r="254" spans="2:51" s="13" customFormat="1" ht="12">
      <c r="B254" s="238"/>
      <c r="C254" s="239"/>
      <c r="D254" s="214" t="s">
        <v>145</v>
      </c>
      <c r="E254" s="240" t="s">
        <v>27</v>
      </c>
      <c r="F254" s="241" t="s">
        <v>148</v>
      </c>
      <c r="G254" s="239"/>
      <c r="H254" s="242">
        <v>490</v>
      </c>
      <c r="I254" s="243"/>
      <c r="J254" s="239"/>
      <c r="K254" s="239"/>
      <c r="L254" s="244"/>
      <c r="M254" s="245"/>
      <c r="N254" s="246"/>
      <c r="O254" s="246"/>
      <c r="P254" s="246"/>
      <c r="Q254" s="246"/>
      <c r="R254" s="246"/>
      <c r="S254" s="246"/>
      <c r="T254" s="247"/>
      <c r="AT254" s="248" t="s">
        <v>145</v>
      </c>
      <c r="AU254" s="248" t="s">
        <v>87</v>
      </c>
      <c r="AV254" s="13" t="s">
        <v>141</v>
      </c>
      <c r="AW254" s="13" t="s">
        <v>36</v>
      </c>
      <c r="AX254" s="13" t="s">
        <v>85</v>
      </c>
      <c r="AY254" s="248" t="s">
        <v>134</v>
      </c>
    </row>
    <row r="255" spans="2:65" s="1" customFormat="1" ht="16.5" customHeight="1">
      <c r="B255" s="37"/>
      <c r="C255" s="203" t="s">
        <v>338</v>
      </c>
      <c r="D255" s="203" t="s">
        <v>136</v>
      </c>
      <c r="E255" s="204" t="s">
        <v>339</v>
      </c>
      <c r="F255" s="205" t="s">
        <v>340</v>
      </c>
      <c r="G255" s="206" t="s">
        <v>139</v>
      </c>
      <c r="H255" s="207">
        <v>980</v>
      </c>
      <c r="I255" s="208"/>
      <c r="J255" s="207">
        <f>ROUND(I255*H255,2)</f>
        <v>0</v>
      </c>
      <c r="K255" s="205" t="s">
        <v>27</v>
      </c>
      <c r="L255" s="42"/>
      <c r="M255" s="209" t="s">
        <v>27</v>
      </c>
      <c r="N255" s="210" t="s">
        <v>48</v>
      </c>
      <c r="O255" s="78"/>
      <c r="P255" s="211">
        <f>O255*H255</f>
        <v>0</v>
      </c>
      <c r="Q255" s="211">
        <v>0</v>
      </c>
      <c r="R255" s="211">
        <f>Q255*H255</f>
        <v>0</v>
      </c>
      <c r="S255" s="211">
        <v>0</v>
      </c>
      <c r="T255" s="212">
        <f>S255*H255</f>
        <v>0</v>
      </c>
      <c r="AR255" s="16" t="s">
        <v>141</v>
      </c>
      <c r="AT255" s="16" t="s">
        <v>136</v>
      </c>
      <c r="AU255" s="16" t="s">
        <v>87</v>
      </c>
      <c r="AY255" s="16" t="s">
        <v>134</v>
      </c>
      <c r="BE255" s="213">
        <f>IF(N255="základní",J255,0)</f>
        <v>0</v>
      </c>
      <c r="BF255" s="213">
        <f>IF(N255="snížená",J255,0)</f>
        <v>0</v>
      </c>
      <c r="BG255" s="213">
        <f>IF(N255="zákl. přenesená",J255,0)</f>
        <v>0</v>
      </c>
      <c r="BH255" s="213">
        <f>IF(N255="sníž. přenesená",J255,0)</f>
        <v>0</v>
      </c>
      <c r="BI255" s="213">
        <f>IF(N255="nulová",J255,0)</f>
        <v>0</v>
      </c>
      <c r="BJ255" s="16" t="s">
        <v>85</v>
      </c>
      <c r="BK255" s="213">
        <f>ROUND(I255*H255,2)</f>
        <v>0</v>
      </c>
      <c r="BL255" s="16" t="s">
        <v>141</v>
      </c>
      <c r="BM255" s="16" t="s">
        <v>341</v>
      </c>
    </row>
    <row r="256" spans="2:51" s="11" customFormat="1" ht="12">
      <c r="B256" s="217"/>
      <c r="C256" s="218"/>
      <c r="D256" s="214" t="s">
        <v>145</v>
      </c>
      <c r="E256" s="219" t="s">
        <v>27</v>
      </c>
      <c r="F256" s="220" t="s">
        <v>342</v>
      </c>
      <c r="G256" s="218"/>
      <c r="H256" s="221">
        <v>980</v>
      </c>
      <c r="I256" s="222"/>
      <c r="J256" s="218"/>
      <c r="K256" s="218"/>
      <c r="L256" s="223"/>
      <c r="M256" s="224"/>
      <c r="N256" s="225"/>
      <c r="O256" s="225"/>
      <c r="P256" s="225"/>
      <c r="Q256" s="225"/>
      <c r="R256" s="225"/>
      <c r="S256" s="225"/>
      <c r="T256" s="226"/>
      <c r="AT256" s="227" t="s">
        <v>145</v>
      </c>
      <c r="AU256" s="227" t="s">
        <v>87</v>
      </c>
      <c r="AV256" s="11" t="s">
        <v>87</v>
      </c>
      <c r="AW256" s="11" t="s">
        <v>36</v>
      </c>
      <c r="AX256" s="11" t="s">
        <v>77</v>
      </c>
      <c r="AY256" s="227" t="s">
        <v>134</v>
      </c>
    </row>
    <row r="257" spans="2:51" s="12" customFormat="1" ht="12">
      <c r="B257" s="228"/>
      <c r="C257" s="229"/>
      <c r="D257" s="214" t="s">
        <v>145</v>
      </c>
      <c r="E257" s="230" t="s">
        <v>27</v>
      </c>
      <c r="F257" s="231" t="s">
        <v>343</v>
      </c>
      <c r="G257" s="229"/>
      <c r="H257" s="230" t="s">
        <v>27</v>
      </c>
      <c r="I257" s="232"/>
      <c r="J257" s="229"/>
      <c r="K257" s="229"/>
      <c r="L257" s="233"/>
      <c r="M257" s="234"/>
      <c r="N257" s="235"/>
      <c r="O257" s="235"/>
      <c r="P257" s="235"/>
      <c r="Q257" s="235"/>
      <c r="R257" s="235"/>
      <c r="S257" s="235"/>
      <c r="T257" s="236"/>
      <c r="AT257" s="237" t="s">
        <v>145</v>
      </c>
      <c r="AU257" s="237" t="s">
        <v>87</v>
      </c>
      <c r="AV257" s="12" t="s">
        <v>85</v>
      </c>
      <c r="AW257" s="12" t="s">
        <v>36</v>
      </c>
      <c r="AX257" s="12" t="s">
        <v>77</v>
      </c>
      <c r="AY257" s="237" t="s">
        <v>134</v>
      </c>
    </row>
    <row r="258" spans="2:51" s="13" customFormat="1" ht="12">
      <c r="B258" s="238"/>
      <c r="C258" s="239"/>
      <c r="D258" s="214" t="s">
        <v>145</v>
      </c>
      <c r="E258" s="240" t="s">
        <v>27</v>
      </c>
      <c r="F258" s="241" t="s">
        <v>148</v>
      </c>
      <c r="G258" s="239"/>
      <c r="H258" s="242">
        <v>980</v>
      </c>
      <c r="I258" s="243"/>
      <c r="J258" s="239"/>
      <c r="K258" s="239"/>
      <c r="L258" s="244"/>
      <c r="M258" s="245"/>
      <c r="N258" s="246"/>
      <c r="O258" s="246"/>
      <c r="P258" s="246"/>
      <c r="Q258" s="246"/>
      <c r="R258" s="246"/>
      <c r="S258" s="246"/>
      <c r="T258" s="247"/>
      <c r="AT258" s="248" t="s">
        <v>145</v>
      </c>
      <c r="AU258" s="248" t="s">
        <v>87</v>
      </c>
      <c r="AV258" s="13" t="s">
        <v>141</v>
      </c>
      <c r="AW258" s="13" t="s">
        <v>36</v>
      </c>
      <c r="AX258" s="13" t="s">
        <v>85</v>
      </c>
      <c r="AY258" s="248" t="s">
        <v>134</v>
      </c>
    </row>
    <row r="259" spans="2:65" s="1" customFormat="1" ht="16.5" customHeight="1">
      <c r="B259" s="37"/>
      <c r="C259" s="203" t="s">
        <v>344</v>
      </c>
      <c r="D259" s="203" t="s">
        <v>136</v>
      </c>
      <c r="E259" s="204" t="s">
        <v>345</v>
      </c>
      <c r="F259" s="205" t="s">
        <v>346</v>
      </c>
      <c r="G259" s="206" t="s">
        <v>139</v>
      </c>
      <c r="H259" s="207">
        <v>490</v>
      </c>
      <c r="I259" s="208"/>
      <c r="J259" s="207">
        <f>ROUND(I259*H259,2)</f>
        <v>0</v>
      </c>
      <c r="K259" s="205" t="s">
        <v>140</v>
      </c>
      <c r="L259" s="42"/>
      <c r="M259" s="209" t="s">
        <v>27</v>
      </c>
      <c r="N259" s="210" t="s">
        <v>48</v>
      </c>
      <c r="O259" s="78"/>
      <c r="P259" s="211">
        <f>O259*H259</f>
        <v>0</v>
      </c>
      <c r="Q259" s="211">
        <v>0</v>
      </c>
      <c r="R259" s="211">
        <f>Q259*H259</f>
        <v>0</v>
      </c>
      <c r="S259" s="211">
        <v>0</v>
      </c>
      <c r="T259" s="212">
        <f>S259*H259</f>
        <v>0</v>
      </c>
      <c r="AR259" s="16" t="s">
        <v>141</v>
      </c>
      <c r="AT259" s="16" t="s">
        <v>136</v>
      </c>
      <c r="AU259" s="16" t="s">
        <v>87</v>
      </c>
      <c r="AY259" s="16" t="s">
        <v>134</v>
      </c>
      <c r="BE259" s="213">
        <f>IF(N259="základní",J259,0)</f>
        <v>0</v>
      </c>
      <c r="BF259" s="213">
        <f>IF(N259="snížená",J259,0)</f>
        <v>0</v>
      </c>
      <c r="BG259" s="213">
        <f>IF(N259="zákl. přenesená",J259,0)</f>
        <v>0</v>
      </c>
      <c r="BH259" s="213">
        <f>IF(N259="sníž. přenesená",J259,0)</f>
        <v>0</v>
      </c>
      <c r="BI259" s="213">
        <f>IF(N259="nulová",J259,0)</f>
        <v>0</v>
      </c>
      <c r="BJ259" s="16" t="s">
        <v>85</v>
      </c>
      <c r="BK259" s="213">
        <f>ROUND(I259*H259,2)</f>
        <v>0</v>
      </c>
      <c r="BL259" s="16" t="s">
        <v>141</v>
      </c>
      <c r="BM259" s="16" t="s">
        <v>347</v>
      </c>
    </row>
    <row r="260" spans="2:47" s="1" customFormat="1" ht="12">
      <c r="B260" s="37"/>
      <c r="C260" s="38"/>
      <c r="D260" s="214" t="s">
        <v>143</v>
      </c>
      <c r="E260" s="38"/>
      <c r="F260" s="215" t="s">
        <v>348</v>
      </c>
      <c r="G260" s="38"/>
      <c r="H260" s="38"/>
      <c r="I260" s="129"/>
      <c r="J260" s="38"/>
      <c r="K260" s="38"/>
      <c r="L260" s="42"/>
      <c r="M260" s="216"/>
      <c r="N260" s="78"/>
      <c r="O260" s="78"/>
      <c r="P260" s="78"/>
      <c r="Q260" s="78"/>
      <c r="R260" s="78"/>
      <c r="S260" s="78"/>
      <c r="T260" s="79"/>
      <c r="AT260" s="16" t="s">
        <v>143</v>
      </c>
      <c r="AU260" s="16" t="s">
        <v>87</v>
      </c>
    </row>
    <row r="261" spans="2:51" s="11" customFormat="1" ht="12">
      <c r="B261" s="217"/>
      <c r="C261" s="218"/>
      <c r="D261" s="214" t="s">
        <v>145</v>
      </c>
      <c r="E261" s="219" t="s">
        <v>27</v>
      </c>
      <c r="F261" s="220" t="s">
        <v>308</v>
      </c>
      <c r="G261" s="218"/>
      <c r="H261" s="221">
        <v>490</v>
      </c>
      <c r="I261" s="222"/>
      <c r="J261" s="218"/>
      <c r="K261" s="218"/>
      <c r="L261" s="223"/>
      <c r="M261" s="224"/>
      <c r="N261" s="225"/>
      <c r="O261" s="225"/>
      <c r="P261" s="225"/>
      <c r="Q261" s="225"/>
      <c r="R261" s="225"/>
      <c r="S261" s="225"/>
      <c r="T261" s="226"/>
      <c r="AT261" s="227" t="s">
        <v>145</v>
      </c>
      <c r="AU261" s="227" t="s">
        <v>87</v>
      </c>
      <c r="AV261" s="11" t="s">
        <v>87</v>
      </c>
      <c r="AW261" s="11" t="s">
        <v>36</v>
      </c>
      <c r="AX261" s="11" t="s">
        <v>77</v>
      </c>
      <c r="AY261" s="227" t="s">
        <v>134</v>
      </c>
    </row>
    <row r="262" spans="2:51" s="12" customFormat="1" ht="12">
      <c r="B262" s="228"/>
      <c r="C262" s="229"/>
      <c r="D262" s="214" t="s">
        <v>145</v>
      </c>
      <c r="E262" s="230" t="s">
        <v>27</v>
      </c>
      <c r="F262" s="231" t="s">
        <v>147</v>
      </c>
      <c r="G262" s="229"/>
      <c r="H262" s="230" t="s">
        <v>27</v>
      </c>
      <c r="I262" s="232"/>
      <c r="J262" s="229"/>
      <c r="K262" s="229"/>
      <c r="L262" s="233"/>
      <c r="M262" s="234"/>
      <c r="N262" s="235"/>
      <c r="O262" s="235"/>
      <c r="P262" s="235"/>
      <c r="Q262" s="235"/>
      <c r="R262" s="235"/>
      <c r="S262" s="235"/>
      <c r="T262" s="236"/>
      <c r="AT262" s="237" t="s">
        <v>145</v>
      </c>
      <c r="AU262" s="237" t="s">
        <v>87</v>
      </c>
      <c r="AV262" s="12" t="s">
        <v>85</v>
      </c>
      <c r="AW262" s="12" t="s">
        <v>36</v>
      </c>
      <c r="AX262" s="12" t="s">
        <v>77</v>
      </c>
      <c r="AY262" s="237" t="s">
        <v>134</v>
      </c>
    </row>
    <row r="263" spans="2:51" s="13" customFormat="1" ht="12">
      <c r="B263" s="238"/>
      <c r="C263" s="239"/>
      <c r="D263" s="214" t="s">
        <v>145</v>
      </c>
      <c r="E263" s="240" t="s">
        <v>27</v>
      </c>
      <c r="F263" s="241" t="s">
        <v>148</v>
      </c>
      <c r="G263" s="239"/>
      <c r="H263" s="242">
        <v>490</v>
      </c>
      <c r="I263" s="243"/>
      <c r="J263" s="239"/>
      <c r="K263" s="239"/>
      <c r="L263" s="244"/>
      <c r="M263" s="245"/>
      <c r="N263" s="246"/>
      <c r="O263" s="246"/>
      <c r="P263" s="246"/>
      <c r="Q263" s="246"/>
      <c r="R263" s="246"/>
      <c r="S263" s="246"/>
      <c r="T263" s="247"/>
      <c r="AT263" s="248" t="s">
        <v>145</v>
      </c>
      <c r="AU263" s="248" t="s">
        <v>87</v>
      </c>
      <c r="AV263" s="13" t="s">
        <v>141</v>
      </c>
      <c r="AW263" s="13" t="s">
        <v>36</v>
      </c>
      <c r="AX263" s="13" t="s">
        <v>85</v>
      </c>
      <c r="AY263" s="248" t="s">
        <v>134</v>
      </c>
    </row>
    <row r="264" spans="2:65" s="1" customFormat="1" ht="22.5" customHeight="1">
      <c r="B264" s="37"/>
      <c r="C264" s="203" t="s">
        <v>349</v>
      </c>
      <c r="D264" s="203" t="s">
        <v>136</v>
      </c>
      <c r="E264" s="204" t="s">
        <v>350</v>
      </c>
      <c r="F264" s="205" t="s">
        <v>351</v>
      </c>
      <c r="G264" s="206" t="s">
        <v>139</v>
      </c>
      <c r="H264" s="207">
        <v>471.56</v>
      </c>
      <c r="I264" s="208"/>
      <c r="J264" s="207">
        <f>ROUND(I264*H264,2)</f>
        <v>0</v>
      </c>
      <c r="K264" s="205" t="s">
        <v>140</v>
      </c>
      <c r="L264" s="42"/>
      <c r="M264" s="209" t="s">
        <v>27</v>
      </c>
      <c r="N264" s="210" t="s">
        <v>48</v>
      </c>
      <c r="O264" s="78"/>
      <c r="P264" s="211">
        <f>O264*H264</f>
        <v>0</v>
      </c>
      <c r="Q264" s="211">
        <v>0</v>
      </c>
      <c r="R264" s="211">
        <f>Q264*H264</f>
        <v>0</v>
      </c>
      <c r="S264" s="211">
        <v>0</v>
      </c>
      <c r="T264" s="212">
        <f>S264*H264</f>
        <v>0</v>
      </c>
      <c r="AR264" s="16" t="s">
        <v>141</v>
      </c>
      <c r="AT264" s="16" t="s">
        <v>136</v>
      </c>
      <c r="AU264" s="16" t="s">
        <v>87</v>
      </c>
      <c r="AY264" s="16" t="s">
        <v>134</v>
      </c>
      <c r="BE264" s="213">
        <f>IF(N264="základní",J264,0)</f>
        <v>0</v>
      </c>
      <c r="BF264" s="213">
        <f>IF(N264="snížená",J264,0)</f>
        <v>0</v>
      </c>
      <c r="BG264" s="213">
        <f>IF(N264="zákl. přenesená",J264,0)</f>
        <v>0</v>
      </c>
      <c r="BH264" s="213">
        <f>IF(N264="sníž. přenesená",J264,0)</f>
        <v>0</v>
      </c>
      <c r="BI264" s="213">
        <f>IF(N264="nulová",J264,0)</f>
        <v>0</v>
      </c>
      <c r="BJ264" s="16" t="s">
        <v>85</v>
      </c>
      <c r="BK264" s="213">
        <f>ROUND(I264*H264,2)</f>
        <v>0</v>
      </c>
      <c r="BL264" s="16" t="s">
        <v>141</v>
      </c>
      <c r="BM264" s="16" t="s">
        <v>352</v>
      </c>
    </row>
    <row r="265" spans="2:47" s="1" customFormat="1" ht="12">
      <c r="B265" s="37"/>
      <c r="C265" s="38"/>
      <c r="D265" s="214" t="s">
        <v>143</v>
      </c>
      <c r="E265" s="38"/>
      <c r="F265" s="215" t="s">
        <v>353</v>
      </c>
      <c r="G265" s="38"/>
      <c r="H265" s="38"/>
      <c r="I265" s="129"/>
      <c r="J265" s="38"/>
      <c r="K265" s="38"/>
      <c r="L265" s="42"/>
      <c r="M265" s="216"/>
      <c r="N265" s="78"/>
      <c r="O265" s="78"/>
      <c r="P265" s="78"/>
      <c r="Q265" s="78"/>
      <c r="R265" s="78"/>
      <c r="S265" s="78"/>
      <c r="T265" s="79"/>
      <c r="AT265" s="16" t="s">
        <v>143</v>
      </c>
      <c r="AU265" s="16" t="s">
        <v>87</v>
      </c>
    </row>
    <row r="266" spans="2:51" s="11" customFormat="1" ht="12">
      <c r="B266" s="217"/>
      <c r="C266" s="218"/>
      <c r="D266" s="214" t="s">
        <v>145</v>
      </c>
      <c r="E266" s="219" t="s">
        <v>27</v>
      </c>
      <c r="F266" s="220" t="s">
        <v>354</v>
      </c>
      <c r="G266" s="218"/>
      <c r="H266" s="221">
        <v>471.56</v>
      </c>
      <c r="I266" s="222"/>
      <c r="J266" s="218"/>
      <c r="K266" s="218"/>
      <c r="L266" s="223"/>
      <c r="M266" s="224"/>
      <c r="N266" s="225"/>
      <c r="O266" s="225"/>
      <c r="P266" s="225"/>
      <c r="Q266" s="225"/>
      <c r="R266" s="225"/>
      <c r="S266" s="225"/>
      <c r="T266" s="226"/>
      <c r="AT266" s="227" t="s">
        <v>145</v>
      </c>
      <c r="AU266" s="227" t="s">
        <v>87</v>
      </c>
      <c r="AV266" s="11" t="s">
        <v>87</v>
      </c>
      <c r="AW266" s="11" t="s">
        <v>36</v>
      </c>
      <c r="AX266" s="11" t="s">
        <v>77</v>
      </c>
      <c r="AY266" s="227" t="s">
        <v>134</v>
      </c>
    </row>
    <row r="267" spans="2:51" s="12" customFormat="1" ht="12">
      <c r="B267" s="228"/>
      <c r="C267" s="229"/>
      <c r="D267" s="214" t="s">
        <v>145</v>
      </c>
      <c r="E267" s="230" t="s">
        <v>27</v>
      </c>
      <c r="F267" s="231" t="s">
        <v>147</v>
      </c>
      <c r="G267" s="229"/>
      <c r="H267" s="230" t="s">
        <v>27</v>
      </c>
      <c r="I267" s="232"/>
      <c r="J267" s="229"/>
      <c r="K267" s="229"/>
      <c r="L267" s="233"/>
      <c r="M267" s="234"/>
      <c r="N267" s="235"/>
      <c r="O267" s="235"/>
      <c r="P267" s="235"/>
      <c r="Q267" s="235"/>
      <c r="R267" s="235"/>
      <c r="S267" s="235"/>
      <c r="T267" s="236"/>
      <c r="AT267" s="237" t="s">
        <v>145</v>
      </c>
      <c r="AU267" s="237" t="s">
        <v>87</v>
      </c>
      <c r="AV267" s="12" t="s">
        <v>85</v>
      </c>
      <c r="AW267" s="12" t="s">
        <v>36</v>
      </c>
      <c r="AX267" s="12" t="s">
        <v>77</v>
      </c>
      <c r="AY267" s="237" t="s">
        <v>134</v>
      </c>
    </row>
    <row r="268" spans="2:51" s="13" customFormat="1" ht="12">
      <c r="B268" s="238"/>
      <c r="C268" s="239"/>
      <c r="D268" s="214" t="s">
        <v>145</v>
      </c>
      <c r="E268" s="240" t="s">
        <v>27</v>
      </c>
      <c r="F268" s="241" t="s">
        <v>148</v>
      </c>
      <c r="G268" s="239"/>
      <c r="H268" s="242">
        <v>471.56</v>
      </c>
      <c r="I268" s="243"/>
      <c r="J268" s="239"/>
      <c r="K268" s="239"/>
      <c r="L268" s="244"/>
      <c r="M268" s="245"/>
      <c r="N268" s="246"/>
      <c r="O268" s="246"/>
      <c r="P268" s="246"/>
      <c r="Q268" s="246"/>
      <c r="R268" s="246"/>
      <c r="S268" s="246"/>
      <c r="T268" s="247"/>
      <c r="AT268" s="248" t="s">
        <v>145</v>
      </c>
      <c r="AU268" s="248" t="s">
        <v>87</v>
      </c>
      <c r="AV268" s="13" t="s">
        <v>141</v>
      </c>
      <c r="AW268" s="13" t="s">
        <v>36</v>
      </c>
      <c r="AX268" s="13" t="s">
        <v>85</v>
      </c>
      <c r="AY268" s="248" t="s">
        <v>134</v>
      </c>
    </row>
    <row r="269" spans="2:65" s="1" customFormat="1" ht="16.5" customHeight="1">
      <c r="B269" s="37"/>
      <c r="C269" s="203" t="s">
        <v>355</v>
      </c>
      <c r="D269" s="203" t="s">
        <v>136</v>
      </c>
      <c r="E269" s="204" t="s">
        <v>356</v>
      </c>
      <c r="F269" s="205" t="s">
        <v>357</v>
      </c>
      <c r="G269" s="206" t="s">
        <v>139</v>
      </c>
      <c r="H269" s="207">
        <v>20</v>
      </c>
      <c r="I269" s="208"/>
      <c r="J269" s="207">
        <f>ROUND(I269*H269,2)</f>
        <v>0</v>
      </c>
      <c r="K269" s="205" t="s">
        <v>140</v>
      </c>
      <c r="L269" s="42"/>
      <c r="M269" s="209" t="s">
        <v>27</v>
      </c>
      <c r="N269" s="210" t="s">
        <v>48</v>
      </c>
      <c r="O269" s="78"/>
      <c r="P269" s="211">
        <f>O269*H269</f>
        <v>0</v>
      </c>
      <c r="Q269" s="211">
        <v>0.324</v>
      </c>
      <c r="R269" s="211">
        <f>Q269*H269</f>
        <v>6.48</v>
      </c>
      <c r="S269" s="211">
        <v>0</v>
      </c>
      <c r="T269" s="212">
        <f>S269*H269</f>
        <v>0</v>
      </c>
      <c r="AR269" s="16" t="s">
        <v>141</v>
      </c>
      <c r="AT269" s="16" t="s">
        <v>136</v>
      </c>
      <c r="AU269" s="16" t="s">
        <v>87</v>
      </c>
      <c r="AY269" s="16" t="s">
        <v>134</v>
      </c>
      <c r="BE269" s="213">
        <f>IF(N269="základní",J269,0)</f>
        <v>0</v>
      </c>
      <c r="BF269" s="213">
        <f>IF(N269="snížená",J269,0)</f>
        <v>0</v>
      </c>
      <c r="BG269" s="213">
        <f>IF(N269="zákl. přenesená",J269,0)</f>
        <v>0</v>
      </c>
      <c r="BH269" s="213">
        <f>IF(N269="sníž. přenesená",J269,0)</f>
        <v>0</v>
      </c>
      <c r="BI269" s="213">
        <f>IF(N269="nulová",J269,0)</f>
        <v>0</v>
      </c>
      <c r="BJ269" s="16" t="s">
        <v>85</v>
      </c>
      <c r="BK269" s="213">
        <f>ROUND(I269*H269,2)</f>
        <v>0</v>
      </c>
      <c r="BL269" s="16" t="s">
        <v>141</v>
      </c>
      <c r="BM269" s="16" t="s">
        <v>358</v>
      </c>
    </row>
    <row r="270" spans="2:47" s="1" customFormat="1" ht="12">
      <c r="B270" s="37"/>
      <c r="C270" s="38"/>
      <c r="D270" s="214" t="s">
        <v>143</v>
      </c>
      <c r="E270" s="38"/>
      <c r="F270" s="215" t="s">
        <v>359</v>
      </c>
      <c r="G270" s="38"/>
      <c r="H270" s="38"/>
      <c r="I270" s="129"/>
      <c r="J270" s="38"/>
      <c r="K270" s="38"/>
      <c r="L270" s="42"/>
      <c r="M270" s="216"/>
      <c r="N270" s="78"/>
      <c r="O270" s="78"/>
      <c r="P270" s="78"/>
      <c r="Q270" s="78"/>
      <c r="R270" s="78"/>
      <c r="S270" s="78"/>
      <c r="T270" s="79"/>
      <c r="AT270" s="16" t="s">
        <v>143</v>
      </c>
      <c r="AU270" s="16" t="s">
        <v>87</v>
      </c>
    </row>
    <row r="271" spans="2:51" s="11" customFormat="1" ht="12">
      <c r="B271" s="217"/>
      <c r="C271" s="218"/>
      <c r="D271" s="214" t="s">
        <v>145</v>
      </c>
      <c r="E271" s="219" t="s">
        <v>27</v>
      </c>
      <c r="F271" s="220" t="s">
        <v>255</v>
      </c>
      <c r="G271" s="218"/>
      <c r="H271" s="221">
        <v>20</v>
      </c>
      <c r="I271" s="222"/>
      <c r="J271" s="218"/>
      <c r="K271" s="218"/>
      <c r="L271" s="223"/>
      <c r="M271" s="224"/>
      <c r="N271" s="225"/>
      <c r="O271" s="225"/>
      <c r="P271" s="225"/>
      <c r="Q271" s="225"/>
      <c r="R271" s="225"/>
      <c r="S271" s="225"/>
      <c r="T271" s="226"/>
      <c r="AT271" s="227" t="s">
        <v>145</v>
      </c>
      <c r="AU271" s="227" t="s">
        <v>87</v>
      </c>
      <c r="AV271" s="11" t="s">
        <v>87</v>
      </c>
      <c r="AW271" s="11" t="s">
        <v>36</v>
      </c>
      <c r="AX271" s="11" t="s">
        <v>77</v>
      </c>
      <c r="AY271" s="227" t="s">
        <v>134</v>
      </c>
    </row>
    <row r="272" spans="2:51" s="12" customFormat="1" ht="12">
      <c r="B272" s="228"/>
      <c r="C272" s="229"/>
      <c r="D272" s="214" t="s">
        <v>145</v>
      </c>
      <c r="E272" s="230" t="s">
        <v>27</v>
      </c>
      <c r="F272" s="231" t="s">
        <v>360</v>
      </c>
      <c r="G272" s="229"/>
      <c r="H272" s="230" t="s">
        <v>27</v>
      </c>
      <c r="I272" s="232"/>
      <c r="J272" s="229"/>
      <c r="K272" s="229"/>
      <c r="L272" s="233"/>
      <c r="M272" s="234"/>
      <c r="N272" s="235"/>
      <c r="O272" s="235"/>
      <c r="P272" s="235"/>
      <c r="Q272" s="235"/>
      <c r="R272" s="235"/>
      <c r="S272" s="235"/>
      <c r="T272" s="236"/>
      <c r="AT272" s="237" t="s">
        <v>145</v>
      </c>
      <c r="AU272" s="237" t="s">
        <v>87</v>
      </c>
      <c r="AV272" s="12" t="s">
        <v>85</v>
      </c>
      <c r="AW272" s="12" t="s">
        <v>36</v>
      </c>
      <c r="AX272" s="12" t="s">
        <v>77</v>
      </c>
      <c r="AY272" s="237" t="s">
        <v>134</v>
      </c>
    </row>
    <row r="273" spans="2:51" s="13" customFormat="1" ht="12">
      <c r="B273" s="238"/>
      <c r="C273" s="239"/>
      <c r="D273" s="214" t="s">
        <v>145</v>
      </c>
      <c r="E273" s="240" t="s">
        <v>27</v>
      </c>
      <c r="F273" s="241" t="s">
        <v>148</v>
      </c>
      <c r="G273" s="239"/>
      <c r="H273" s="242">
        <v>20</v>
      </c>
      <c r="I273" s="243"/>
      <c r="J273" s="239"/>
      <c r="K273" s="239"/>
      <c r="L273" s="244"/>
      <c r="M273" s="245"/>
      <c r="N273" s="246"/>
      <c r="O273" s="246"/>
      <c r="P273" s="246"/>
      <c r="Q273" s="246"/>
      <c r="R273" s="246"/>
      <c r="S273" s="246"/>
      <c r="T273" s="247"/>
      <c r="AT273" s="248" t="s">
        <v>145</v>
      </c>
      <c r="AU273" s="248" t="s">
        <v>87</v>
      </c>
      <c r="AV273" s="13" t="s">
        <v>141</v>
      </c>
      <c r="AW273" s="13" t="s">
        <v>36</v>
      </c>
      <c r="AX273" s="13" t="s">
        <v>85</v>
      </c>
      <c r="AY273" s="248" t="s">
        <v>134</v>
      </c>
    </row>
    <row r="274" spans="2:65" s="1" customFormat="1" ht="16.5" customHeight="1">
      <c r="B274" s="37"/>
      <c r="C274" s="203" t="s">
        <v>361</v>
      </c>
      <c r="D274" s="203" t="s">
        <v>136</v>
      </c>
      <c r="E274" s="204" t="s">
        <v>362</v>
      </c>
      <c r="F274" s="205" t="s">
        <v>363</v>
      </c>
      <c r="G274" s="206" t="s">
        <v>244</v>
      </c>
      <c r="H274" s="207">
        <v>2.48</v>
      </c>
      <c r="I274" s="208"/>
      <c r="J274" s="207">
        <f>ROUND(I274*H274,2)</f>
        <v>0</v>
      </c>
      <c r="K274" s="205" t="s">
        <v>27</v>
      </c>
      <c r="L274" s="42"/>
      <c r="M274" s="209" t="s">
        <v>27</v>
      </c>
      <c r="N274" s="210" t="s">
        <v>48</v>
      </c>
      <c r="O274" s="78"/>
      <c r="P274" s="211">
        <f>O274*H274</f>
        <v>0</v>
      </c>
      <c r="Q274" s="211">
        <v>0</v>
      </c>
      <c r="R274" s="211">
        <f>Q274*H274</f>
        <v>0</v>
      </c>
      <c r="S274" s="211">
        <v>0</v>
      </c>
      <c r="T274" s="212">
        <f>S274*H274</f>
        <v>0</v>
      </c>
      <c r="AR274" s="16" t="s">
        <v>141</v>
      </c>
      <c r="AT274" s="16" t="s">
        <v>136</v>
      </c>
      <c r="AU274" s="16" t="s">
        <v>87</v>
      </c>
      <c r="AY274" s="16" t="s">
        <v>134</v>
      </c>
      <c r="BE274" s="213">
        <f>IF(N274="základní",J274,0)</f>
        <v>0</v>
      </c>
      <c r="BF274" s="213">
        <f>IF(N274="snížená",J274,0)</f>
        <v>0</v>
      </c>
      <c r="BG274" s="213">
        <f>IF(N274="zákl. přenesená",J274,0)</f>
        <v>0</v>
      </c>
      <c r="BH274" s="213">
        <f>IF(N274="sníž. přenesená",J274,0)</f>
        <v>0</v>
      </c>
      <c r="BI274" s="213">
        <f>IF(N274="nulová",J274,0)</f>
        <v>0</v>
      </c>
      <c r="BJ274" s="16" t="s">
        <v>85</v>
      </c>
      <c r="BK274" s="213">
        <f>ROUND(I274*H274,2)</f>
        <v>0</v>
      </c>
      <c r="BL274" s="16" t="s">
        <v>141</v>
      </c>
      <c r="BM274" s="16" t="s">
        <v>364</v>
      </c>
    </row>
    <row r="275" spans="2:47" s="1" customFormat="1" ht="12">
      <c r="B275" s="37"/>
      <c r="C275" s="38"/>
      <c r="D275" s="214" t="s">
        <v>143</v>
      </c>
      <c r="E275" s="38"/>
      <c r="F275" s="215" t="s">
        <v>365</v>
      </c>
      <c r="G275" s="38"/>
      <c r="H275" s="38"/>
      <c r="I275" s="129"/>
      <c r="J275" s="38"/>
      <c r="K275" s="38"/>
      <c r="L275" s="42"/>
      <c r="M275" s="216"/>
      <c r="N275" s="78"/>
      <c r="O275" s="78"/>
      <c r="P275" s="78"/>
      <c r="Q275" s="78"/>
      <c r="R275" s="78"/>
      <c r="S275" s="78"/>
      <c r="T275" s="79"/>
      <c r="AT275" s="16" t="s">
        <v>143</v>
      </c>
      <c r="AU275" s="16" t="s">
        <v>87</v>
      </c>
    </row>
    <row r="276" spans="2:51" s="11" customFormat="1" ht="12">
      <c r="B276" s="217"/>
      <c r="C276" s="218"/>
      <c r="D276" s="214" t="s">
        <v>145</v>
      </c>
      <c r="E276" s="219" t="s">
        <v>27</v>
      </c>
      <c r="F276" s="220" t="s">
        <v>366</v>
      </c>
      <c r="G276" s="218"/>
      <c r="H276" s="221">
        <v>2.48</v>
      </c>
      <c r="I276" s="222"/>
      <c r="J276" s="218"/>
      <c r="K276" s="218"/>
      <c r="L276" s="223"/>
      <c r="M276" s="224"/>
      <c r="N276" s="225"/>
      <c r="O276" s="225"/>
      <c r="P276" s="225"/>
      <c r="Q276" s="225"/>
      <c r="R276" s="225"/>
      <c r="S276" s="225"/>
      <c r="T276" s="226"/>
      <c r="AT276" s="227" t="s">
        <v>145</v>
      </c>
      <c r="AU276" s="227" t="s">
        <v>87</v>
      </c>
      <c r="AV276" s="11" t="s">
        <v>87</v>
      </c>
      <c r="AW276" s="11" t="s">
        <v>36</v>
      </c>
      <c r="AX276" s="11" t="s">
        <v>77</v>
      </c>
      <c r="AY276" s="227" t="s">
        <v>134</v>
      </c>
    </row>
    <row r="277" spans="2:51" s="12" customFormat="1" ht="12">
      <c r="B277" s="228"/>
      <c r="C277" s="229"/>
      <c r="D277" s="214" t="s">
        <v>145</v>
      </c>
      <c r="E277" s="230" t="s">
        <v>27</v>
      </c>
      <c r="F277" s="231" t="s">
        <v>147</v>
      </c>
      <c r="G277" s="229"/>
      <c r="H277" s="230" t="s">
        <v>27</v>
      </c>
      <c r="I277" s="232"/>
      <c r="J277" s="229"/>
      <c r="K277" s="229"/>
      <c r="L277" s="233"/>
      <c r="M277" s="234"/>
      <c r="N277" s="235"/>
      <c r="O277" s="235"/>
      <c r="P277" s="235"/>
      <c r="Q277" s="235"/>
      <c r="R277" s="235"/>
      <c r="S277" s="235"/>
      <c r="T277" s="236"/>
      <c r="AT277" s="237" t="s">
        <v>145</v>
      </c>
      <c r="AU277" s="237" t="s">
        <v>87</v>
      </c>
      <c r="AV277" s="12" t="s">
        <v>85</v>
      </c>
      <c r="AW277" s="12" t="s">
        <v>36</v>
      </c>
      <c r="AX277" s="12" t="s">
        <v>77</v>
      </c>
      <c r="AY277" s="237" t="s">
        <v>134</v>
      </c>
    </row>
    <row r="278" spans="2:51" s="13" customFormat="1" ht="12">
      <c r="B278" s="238"/>
      <c r="C278" s="239"/>
      <c r="D278" s="214" t="s">
        <v>145</v>
      </c>
      <c r="E278" s="240" t="s">
        <v>27</v>
      </c>
      <c r="F278" s="241" t="s">
        <v>148</v>
      </c>
      <c r="G278" s="239"/>
      <c r="H278" s="242">
        <v>2.48</v>
      </c>
      <c r="I278" s="243"/>
      <c r="J278" s="239"/>
      <c r="K278" s="239"/>
      <c r="L278" s="244"/>
      <c r="M278" s="245"/>
      <c r="N278" s="246"/>
      <c r="O278" s="246"/>
      <c r="P278" s="246"/>
      <c r="Q278" s="246"/>
      <c r="R278" s="246"/>
      <c r="S278" s="246"/>
      <c r="T278" s="247"/>
      <c r="AT278" s="248" t="s">
        <v>145</v>
      </c>
      <c r="AU278" s="248" t="s">
        <v>87</v>
      </c>
      <c r="AV278" s="13" t="s">
        <v>141</v>
      </c>
      <c r="AW278" s="13" t="s">
        <v>36</v>
      </c>
      <c r="AX278" s="13" t="s">
        <v>85</v>
      </c>
      <c r="AY278" s="248" t="s">
        <v>134</v>
      </c>
    </row>
    <row r="279" spans="2:65" s="1" customFormat="1" ht="16.5" customHeight="1">
      <c r="B279" s="37"/>
      <c r="C279" s="249" t="s">
        <v>367</v>
      </c>
      <c r="D279" s="249" t="s">
        <v>256</v>
      </c>
      <c r="E279" s="250" t="s">
        <v>368</v>
      </c>
      <c r="F279" s="251" t="s">
        <v>369</v>
      </c>
      <c r="G279" s="252" t="s">
        <v>244</v>
      </c>
      <c r="H279" s="253">
        <v>2.48</v>
      </c>
      <c r="I279" s="254"/>
      <c r="J279" s="253">
        <f>ROUND(I279*H279,2)</f>
        <v>0</v>
      </c>
      <c r="K279" s="251" t="s">
        <v>140</v>
      </c>
      <c r="L279" s="255"/>
      <c r="M279" s="256" t="s">
        <v>27</v>
      </c>
      <c r="N279" s="257" t="s">
        <v>48</v>
      </c>
      <c r="O279" s="78"/>
      <c r="P279" s="211">
        <f>O279*H279</f>
        <v>0</v>
      </c>
      <c r="Q279" s="211">
        <v>1</v>
      </c>
      <c r="R279" s="211">
        <f>Q279*H279</f>
        <v>2.48</v>
      </c>
      <c r="S279" s="211">
        <v>0</v>
      </c>
      <c r="T279" s="212">
        <f>S279*H279</f>
        <v>0</v>
      </c>
      <c r="AR279" s="16" t="s">
        <v>181</v>
      </c>
      <c r="AT279" s="16" t="s">
        <v>256</v>
      </c>
      <c r="AU279" s="16" t="s">
        <v>87</v>
      </c>
      <c r="AY279" s="16" t="s">
        <v>134</v>
      </c>
      <c r="BE279" s="213">
        <f>IF(N279="základní",J279,0)</f>
        <v>0</v>
      </c>
      <c r="BF279" s="213">
        <f>IF(N279="snížená",J279,0)</f>
        <v>0</v>
      </c>
      <c r="BG279" s="213">
        <f>IF(N279="zákl. přenesená",J279,0)</f>
        <v>0</v>
      </c>
      <c r="BH279" s="213">
        <f>IF(N279="sníž. přenesená",J279,0)</f>
        <v>0</v>
      </c>
      <c r="BI279" s="213">
        <f>IF(N279="nulová",J279,0)</f>
        <v>0</v>
      </c>
      <c r="BJ279" s="16" t="s">
        <v>85</v>
      </c>
      <c r="BK279" s="213">
        <f>ROUND(I279*H279,2)</f>
        <v>0</v>
      </c>
      <c r="BL279" s="16" t="s">
        <v>141</v>
      </c>
      <c r="BM279" s="16" t="s">
        <v>370</v>
      </c>
    </row>
    <row r="280" spans="2:65" s="1" customFormat="1" ht="16.5" customHeight="1">
      <c r="B280" s="37"/>
      <c r="C280" s="203" t="s">
        <v>371</v>
      </c>
      <c r="D280" s="203" t="s">
        <v>136</v>
      </c>
      <c r="E280" s="204" t="s">
        <v>372</v>
      </c>
      <c r="F280" s="205" t="s">
        <v>373</v>
      </c>
      <c r="G280" s="206" t="s">
        <v>139</v>
      </c>
      <c r="H280" s="207">
        <v>471.56</v>
      </c>
      <c r="I280" s="208"/>
      <c r="J280" s="207">
        <f>ROUND(I280*H280,2)</f>
        <v>0</v>
      </c>
      <c r="K280" s="205" t="s">
        <v>140</v>
      </c>
      <c r="L280" s="42"/>
      <c r="M280" s="209" t="s">
        <v>27</v>
      </c>
      <c r="N280" s="210" t="s">
        <v>48</v>
      </c>
      <c r="O280" s="78"/>
      <c r="P280" s="211">
        <f>O280*H280</f>
        <v>0</v>
      </c>
      <c r="Q280" s="211">
        <v>0</v>
      </c>
      <c r="R280" s="211">
        <f>Q280*H280</f>
        <v>0</v>
      </c>
      <c r="S280" s="211">
        <v>0</v>
      </c>
      <c r="T280" s="212">
        <f>S280*H280</f>
        <v>0</v>
      </c>
      <c r="AR280" s="16" t="s">
        <v>141</v>
      </c>
      <c r="AT280" s="16" t="s">
        <v>136</v>
      </c>
      <c r="AU280" s="16" t="s">
        <v>87</v>
      </c>
      <c r="AY280" s="16" t="s">
        <v>134</v>
      </c>
      <c r="BE280" s="213">
        <f>IF(N280="základní",J280,0)</f>
        <v>0</v>
      </c>
      <c r="BF280" s="213">
        <f>IF(N280="snížená",J280,0)</f>
        <v>0</v>
      </c>
      <c r="BG280" s="213">
        <f>IF(N280="zákl. přenesená",J280,0)</f>
        <v>0</v>
      </c>
      <c r="BH280" s="213">
        <f>IF(N280="sníž. přenesená",J280,0)</f>
        <v>0</v>
      </c>
      <c r="BI280" s="213">
        <f>IF(N280="nulová",J280,0)</f>
        <v>0</v>
      </c>
      <c r="BJ280" s="16" t="s">
        <v>85</v>
      </c>
      <c r="BK280" s="213">
        <f>ROUND(I280*H280,2)</f>
        <v>0</v>
      </c>
      <c r="BL280" s="16" t="s">
        <v>141</v>
      </c>
      <c r="BM280" s="16" t="s">
        <v>374</v>
      </c>
    </row>
    <row r="281" spans="2:51" s="11" customFormat="1" ht="12">
      <c r="B281" s="217"/>
      <c r="C281" s="218"/>
      <c r="D281" s="214" t="s">
        <v>145</v>
      </c>
      <c r="E281" s="219" t="s">
        <v>27</v>
      </c>
      <c r="F281" s="220" t="s">
        <v>354</v>
      </c>
      <c r="G281" s="218"/>
      <c r="H281" s="221">
        <v>471.56</v>
      </c>
      <c r="I281" s="222"/>
      <c r="J281" s="218"/>
      <c r="K281" s="218"/>
      <c r="L281" s="223"/>
      <c r="M281" s="224"/>
      <c r="N281" s="225"/>
      <c r="O281" s="225"/>
      <c r="P281" s="225"/>
      <c r="Q281" s="225"/>
      <c r="R281" s="225"/>
      <c r="S281" s="225"/>
      <c r="T281" s="226"/>
      <c r="AT281" s="227" t="s">
        <v>145</v>
      </c>
      <c r="AU281" s="227" t="s">
        <v>87</v>
      </c>
      <c r="AV281" s="11" t="s">
        <v>87</v>
      </c>
      <c r="AW281" s="11" t="s">
        <v>36</v>
      </c>
      <c r="AX281" s="11" t="s">
        <v>77</v>
      </c>
      <c r="AY281" s="227" t="s">
        <v>134</v>
      </c>
    </row>
    <row r="282" spans="2:51" s="12" customFormat="1" ht="12">
      <c r="B282" s="228"/>
      <c r="C282" s="229"/>
      <c r="D282" s="214" t="s">
        <v>145</v>
      </c>
      <c r="E282" s="230" t="s">
        <v>27</v>
      </c>
      <c r="F282" s="231" t="s">
        <v>147</v>
      </c>
      <c r="G282" s="229"/>
      <c r="H282" s="230" t="s">
        <v>27</v>
      </c>
      <c r="I282" s="232"/>
      <c r="J282" s="229"/>
      <c r="K282" s="229"/>
      <c r="L282" s="233"/>
      <c r="M282" s="234"/>
      <c r="N282" s="235"/>
      <c r="O282" s="235"/>
      <c r="P282" s="235"/>
      <c r="Q282" s="235"/>
      <c r="R282" s="235"/>
      <c r="S282" s="235"/>
      <c r="T282" s="236"/>
      <c r="AT282" s="237" t="s">
        <v>145</v>
      </c>
      <c r="AU282" s="237" t="s">
        <v>87</v>
      </c>
      <c r="AV282" s="12" t="s">
        <v>85</v>
      </c>
      <c r="AW282" s="12" t="s">
        <v>36</v>
      </c>
      <c r="AX282" s="12" t="s">
        <v>77</v>
      </c>
      <c r="AY282" s="237" t="s">
        <v>134</v>
      </c>
    </row>
    <row r="283" spans="2:51" s="13" customFormat="1" ht="12">
      <c r="B283" s="238"/>
      <c r="C283" s="239"/>
      <c r="D283" s="214" t="s">
        <v>145</v>
      </c>
      <c r="E283" s="240" t="s">
        <v>27</v>
      </c>
      <c r="F283" s="241" t="s">
        <v>148</v>
      </c>
      <c r="G283" s="239"/>
      <c r="H283" s="242">
        <v>471.56</v>
      </c>
      <c r="I283" s="243"/>
      <c r="J283" s="239"/>
      <c r="K283" s="239"/>
      <c r="L283" s="244"/>
      <c r="M283" s="245"/>
      <c r="N283" s="246"/>
      <c r="O283" s="246"/>
      <c r="P283" s="246"/>
      <c r="Q283" s="246"/>
      <c r="R283" s="246"/>
      <c r="S283" s="246"/>
      <c r="T283" s="247"/>
      <c r="AT283" s="248" t="s">
        <v>145</v>
      </c>
      <c r="AU283" s="248" t="s">
        <v>87</v>
      </c>
      <c r="AV283" s="13" t="s">
        <v>141</v>
      </c>
      <c r="AW283" s="13" t="s">
        <v>36</v>
      </c>
      <c r="AX283" s="13" t="s">
        <v>85</v>
      </c>
      <c r="AY283" s="248" t="s">
        <v>134</v>
      </c>
    </row>
    <row r="284" spans="2:65" s="1" customFormat="1" ht="16.5" customHeight="1">
      <c r="B284" s="37"/>
      <c r="C284" s="203" t="s">
        <v>375</v>
      </c>
      <c r="D284" s="203" t="s">
        <v>136</v>
      </c>
      <c r="E284" s="204" t="s">
        <v>376</v>
      </c>
      <c r="F284" s="205" t="s">
        <v>377</v>
      </c>
      <c r="G284" s="206" t="s">
        <v>139</v>
      </c>
      <c r="H284" s="207">
        <v>471.56</v>
      </c>
      <c r="I284" s="208"/>
      <c r="J284" s="207">
        <f>ROUND(I284*H284,2)</f>
        <v>0</v>
      </c>
      <c r="K284" s="205" t="s">
        <v>140</v>
      </c>
      <c r="L284" s="42"/>
      <c r="M284" s="209" t="s">
        <v>27</v>
      </c>
      <c r="N284" s="210" t="s">
        <v>48</v>
      </c>
      <c r="O284" s="78"/>
      <c r="P284" s="211">
        <f>O284*H284</f>
        <v>0</v>
      </c>
      <c r="Q284" s="211">
        <v>0</v>
      </c>
      <c r="R284" s="211">
        <f>Q284*H284</f>
        <v>0</v>
      </c>
      <c r="S284" s="211">
        <v>0</v>
      </c>
      <c r="T284" s="212">
        <f>S284*H284</f>
        <v>0</v>
      </c>
      <c r="AR284" s="16" t="s">
        <v>141</v>
      </c>
      <c r="AT284" s="16" t="s">
        <v>136</v>
      </c>
      <c r="AU284" s="16" t="s">
        <v>87</v>
      </c>
      <c r="AY284" s="16" t="s">
        <v>134</v>
      </c>
      <c r="BE284" s="213">
        <f>IF(N284="základní",J284,0)</f>
        <v>0</v>
      </c>
      <c r="BF284" s="213">
        <f>IF(N284="snížená",J284,0)</f>
        <v>0</v>
      </c>
      <c r="BG284" s="213">
        <f>IF(N284="zákl. přenesená",J284,0)</f>
        <v>0</v>
      </c>
      <c r="BH284" s="213">
        <f>IF(N284="sníž. přenesená",J284,0)</f>
        <v>0</v>
      </c>
      <c r="BI284" s="213">
        <f>IF(N284="nulová",J284,0)</f>
        <v>0</v>
      </c>
      <c r="BJ284" s="16" t="s">
        <v>85</v>
      </c>
      <c r="BK284" s="213">
        <f>ROUND(I284*H284,2)</f>
        <v>0</v>
      </c>
      <c r="BL284" s="16" t="s">
        <v>141</v>
      </c>
      <c r="BM284" s="16" t="s">
        <v>378</v>
      </c>
    </row>
    <row r="285" spans="2:51" s="11" customFormat="1" ht="12">
      <c r="B285" s="217"/>
      <c r="C285" s="218"/>
      <c r="D285" s="214" t="s">
        <v>145</v>
      </c>
      <c r="E285" s="219" t="s">
        <v>27</v>
      </c>
      <c r="F285" s="220" t="s">
        <v>354</v>
      </c>
      <c r="G285" s="218"/>
      <c r="H285" s="221">
        <v>471.56</v>
      </c>
      <c r="I285" s="222"/>
      <c r="J285" s="218"/>
      <c r="K285" s="218"/>
      <c r="L285" s="223"/>
      <c r="M285" s="224"/>
      <c r="N285" s="225"/>
      <c r="O285" s="225"/>
      <c r="P285" s="225"/>
      <c r="Q285" s="225"/>
      <c r="R285" s="225"/>
      <c r="S285" s="225"/>
      <c r="T285" s="226"/>
      <c r="AT285" s="227" t="s">
        <v>145</v>
      </c>
      <c r="AU285" s="227" t="s">
        <v>87</v>
      </c>
      <c r="AV285" s="11" t="s">
        <v>87</v>
      </c>
      <c r="AW285" s="11" t="s">
        <v>36</v>
      </c>
      <c r="AX285" s="11" t="s">
        <v>77</v>
      </c>
      <c r="AY285" s="227" t="s">
        <v>134</v>
      </c>
    </row>
    <row r="286" spans="2:51" s="12" customFormat="1" ht="12">
      <c r="B286" s="228"/>
      <c r="C286" s="229"/>
      <c r="D286" s="214" t="s">
        <v>145</v>
      </c>
      <c r="E286" s="230" t="s">
        <v>27</v>
      </c>
      <c r="F286" s="231" t="s">
        <v>147</v>
      </c>
      <c r="G286" s="229"/>
      <c r="H286" s="230" t="s">
        <v>27</v>
      </c>
      <c r="I286" s="232"/>
      <c r="J286" s="229"/>
      <c r="K286" s="229"/>
      <c r="L286" s="233"/>
      <c r="M286" s="234"/>
      <c r="N286" s="235"/>
      <c r="O286" s="235"/>
      <c r="P286" s="235"/>
      <c r="Q286" s="235"/>
      <c r="R286" s="235"/>
      <c r="S286" s="235"/>
      <c r="T286" s="236"/>
      <c r="AT286" s="237" t="s">
        <v>145</v>
      </c>
      <c r="AU286" s="237" t="s">
        <v>87</v>
      </c>
      <c r="AV286" s="12" t="s">
        <v>85</v>
      </c>
      <c r="AW286" s="12" t="s">
        <v>36</v>
      </c>
      <c r="AX286" s="12" t="s">
        <v>77</v>
      </c>
      <c r="AY286" s="237" t="s">
        <v>134</v>
      </c>
    </row>
    <row r="287" spans="2:51" s="13" customFormat="1" ht="12">
      <c r="B287" s="238"/>
      <c r="C287" s="239"/>
      <c r="D287" s="214" t="s">
        <v>145</v>
      </c>
      <c r="E287" s="240" t="s">
        <v>27</v>
      </c>
      <c r="F287" s="241" t="s">
        <v>148</v>
      </c>
      <c r="G287" s="239"/>
      <c r="H287" s="242">
        <v>471.56</v>
      </c>
      <c r="I287" s="243"/>
      <c r="J287" s="239"/>
      <c r="K287" s="239"/>
      <c r="L287" s="244"/>
      <c r="M287" s="245"/>
      <c r="N287" s="246"/>
      <c r="O287" s="246"/>
      <c r="P287" s="246"/>
      <c r="Q287" s="246"/>
      <c r="R287" s="246"/>
      <c r="S287" s="246"/>
      <c r="T287" s="247"/>
      <c r="AT287" s="248" t="s">
        <v>145</v>
      </c>
      <c r="AU287" s="248" t="s">
        <v>87</v>
      </c>
      <c r="AV287" s="13" t="s">
        <v>141</v>
      </c>
      <c r="AW287" s="13" t="s">
        <v>36</v>
      </c>
      <c r="AX287" s="13" t="s">
        <v>85</v>
      </c>
      <c r="AY287" s="248" t="s">
        <v>134</v>
      </c>
    </row>
    <row r="288" spans="2:65" s="1" customFormat="1" ht="22.5" customHeight="1">
      <c r="B288" s="37"/>
      <c r="C288" s="203" t="s">
        <v>379</v>
      </c>
      <c r="D288" s="203" t="s">
        <v>136</v>
      </c>
      <c r="E288" s="204" t="s">
        <v>380</v>
      </c>
      <c r="F288" s="205" t="s">
        <v>381</v>
      </c>
      <c r="G288" s="206" t="s">
        <v>139</v>
      </c>
      <c r="H288" s="207">
        <v>471.56</v>
      </c>
      <c r="I288" s="208"/>
      <c r="J288" s="207">
        <f>ROUND(I288*H288,2)</f>
        <v>0</v>
      </c>
      <c r="K288" s="205" t="s">
        <v>140</v>
      </c>
      <c r="L288" s="42"/>
      <c r="M288" s="209" t="s">
        <v>27</v>
      </c>
      <c r="N288" s="210" t="s">
        <v>48</v>
      </c>
      <c r="O288" s="78"/>
      <c r="P288" s="211">
        <f>O288*H288</f>
        <v>0</v>
      </c>
      <c r="Q288" s="211">
        <v>0</v>
      </c>
      <c r="R288" s="211">
        <f>Q288*H288</f>
        <v>0</v>
      </c>
      <c r="S288" s="211">
        <v>0</v>
      </c>
      <c r="T288" s="212">
        <f>S288*H288</f>
        <v>0</v>
      </c>
      <c r="AR288" s="16" t="s">
        <v>141</v>
      </c>
      <c r="AT288" s="16" t="s">
        <v>136</v>
      </c>
      <c r="AU288" s="16" t="s">
        <v>87</v>
      </c>
      <c r="AY288" s="16" t="s">
        <v>134</v>
      </c>
      <c r="BE288" s="213">
        <f>IF(N288="základní",J288,0)</f>
        <v>0</v>
      </c>
      <c r="BF288" s="213">
        <f>IF(N288="snížená",J288,0)</f>
        <v>0</v>
      </c>
      <c r="BG288" s="213">
        <f>IF(N288="zákl. přenesená",J288,0)</f>
        <v>0</v>
      </c>
      <c r="BH288" s="213">
        <f>IF(N288="sníž. přenesená",J288,0)</f>
        <v>0</v>
      </c>
      <c r="BI288" s="213">
        <f>IF(N288="nulová",J288,0)</f>
        <v>0</v>
      </c>
      <c r="BJ288" s="16" t="s">
        <v>85</v>
      </c>
      <c r="BK288" s="213">
        <f>ROUND(I288*H288,2)</f>
        <v>0</v>
      </c>
      <c r="BL288" s="16" t="s">
        <v>141</v>
      </c>
      <c r="BM288" s="16" t="s">
        <v>382</v>
      </c>
    </row>
    <row r="289" spans="2:47" s="1" customFormat="1" ht="12">
      <c r="B289" s="37"/>
      <c r="C289" s="38"/>
      <c r="D289" s="214" t="s">
        <v>143</v>
      </c>
      <c r="E289" s="38"/>
      <c r="F289" s="215" t="s">
        <v>383</v>
      </c>
      <c r="G289" s="38"/>
      <c r="H289" s="38"/>
      <c r="I289" s="129"/>
      <c r="J289" s="38"/>
      <c r="K289" s="38"/>
      <c r="L289" s="42"/>
      <c r="M289" s="216"/>
      <c r="N289" s="78"/>
      <c r="O289" s="78"/>
      <c r="P289" s="78"/>
      <c r="Q289" s="78"/>
      <c r="R289" s="78"/>
      <c r="S289" s="78"/>
      <c r="T289" s="79"/>
      <c r="AT289" s="16" t="s">
        <v>143</v>
      </c>
      <c r="AU289" s="16" t="s">
        <v>87</v>
      </c>
    </row>
    <row r="290" spans="2:51" s="11" customFormat="1" ht="12">
      <c r="B290" s="217"/>
      <c r="C290" s="218"/>
      <c r="D290" s="214" t="s">
        <v>145</v>
      </c>
      <c r="E290" s="219" t="s">
        <v>27</v>
      </c>
      <c r="F290" s="220" t="s">
        <v>354</v>
      </c>
      <c r="G290" s="218"/>
      <c r="H290" s="221">
        <v>471.56</v>
      </c>
      <c r="I290" s="222"/>
      <c r="J290" s="218"/>
      <c r="K290" s="218"/>
      <c r="L290" s="223"/>
      <c r="M290" s="224"/>
      <c r="N290" s="225"/>
      <c r="O290" s="225"/>
      <c r="P290" s="225"/>
      <c r="Q290" s="225"/>
      <c r="R290" s="225"/>
      <c r="S290" s="225"/>
      <c r="T290" s="226"/>
      <c r="AT290" s="227" t="s">
        <v>145</v>
      </c>
      <c r="AU290" s="227" t="s">
        <v>87</v>
      </c>
      <c r="AV290" s="11" t="s">
        <v>87</v>
      </c>
      <c r="AW290" s="11" t="s">
        <v>36</v>
      </c>
      <c r="AX290" s="11" t="s">
        <v>77</v>
      </c>
      <c r="AY290" s="227" t="s">
        <v>134</v>
      </c>
    </row>
    <row r="291" spans="2:51" s="12" customFormat="1" ht="12">
      <c r="B291" s="228"/>
      <c r="C291" s="229"/>
      <c r="D291" s="214" t="s">
        <v>145</v>
      </c>
      <c r="E291" s="230" t="s">
        <v>27</v>
      </c>
      <c r="F291" s="231" t="s">
        <v>147</v>
      </c>
      <c r="G291" s="229"/>
      <c r="H291" s="230" t="s">
        <v>27</v>
      </c>
      <c r="I291" s="232"/>
      <c r="J291" s="229"/>
      <c r="K291" s="229"/>
      <c r="L291" s="233"/>
      <c r="M291" s="234"/>
      <c r="N291" s="235"/>
      <c r="O291" s="235"/>
      <c r="P291" s="235"/>
      <c r="Q291" s="235"/>
      <c r="R291" s="235"/>
      <c r="S291" s="235"/>
      <c r="T291" s="236"/>
      <c r="AT291" s="237" t="s">
        <v>145</v>
      </c>
      <c r="AU291" s="237" t="s">
        <v>87</v>
      </c>
      <c r="AV291" s="12" t="s">
        <v>85</v>
      </c>
      <c r="AW291" s="12" t="s">
        <v>36</v>
      </c>
      <c r="AX291" s="12" t="s">
        <v>77</v>
      </c>
      <c r="AY291" s="237" t="s">
        <v>134</v>
      </c>
    </row>
    <row r="292" spans="2:51" s="13" customFormat="1" ht="12">
      <c r="B292" s="238"/>
      <c r="C292" s="239"/>
      <c r="D292" s="214" t="s">
        <v>145</v>
      </c>
      <c r="E292" s="240" t="s">
        <v>27</v>
      </c>
      <c r="F292" s="241" t="s">
        <v>148</v>
      </c>
      <c r="G292" s="239"/>
      <c r="H292" s="242">
        <v>471.56</v>
      </c>
      <c r="I292" s="243"/>
      <c r="J292" s="239"/>
      <c r="K292" s="239"/>
      <c r="L292" s="244"/>
      <c r="M292" s="245"/>
      <c r="N292" s="246"/>
      <c r="O292" s="246"/>
      <c r="P292" s="246"/>
      <c r="Q292" s="246"/>
      <c r="R292" s="246"/>
      <c r="S292" s="246"/>
      <c r="T292" s="247"/>
      <c r="AT292" s="248" t="s">
        <v>145</v>
      </c>
      <c r="AU292" s="248" t="s">
        <v>87</v>
      </c>
      <c r="AV292" s="13" t="s">
        <v>141</v>
      </c>
      <c r="AW292" s="13" t="s">
        <v>36</v>
      </c>
      <c r="AX292" s="13" t="s">
        <v>85</v>
      </c>
      <c r="AY292" s="248" t="s">
        <v>134</v>
      </c>
    </row>
    <row r="293" spans="2:65" s="1" customFormat="1" ht="22.5" customHeight="1">
      <c r="B293" s="37"/>
      <c r="C293" s="203" t="s">
        <v>384</v>
      </c>
      <c r="D293" s="203" t="s">
        <v>136</v>
      </c>
      <c r="E293" s="204" t="s">
        <v>380</v>
      </c>
      <c r="F293" s="205" t="s">
        <v>381</v>
      </c>
      <c r="G293" s="206" t="s">
        <v>139</v>
      </c>
      <c r="H293" s="207">
        <v>97</v>
      </c>
      <c r="I293" s="208"/>
      <c r="J293" s="207">
        <f>ROUND(I293*H293,2)</f>
        <v>0</v>
      </c>
      <c r="K293" s="205" t="s">
        <v>140</v>
      </c>
      <c r="L293" s="42"/>
      <c r="M293" s="209" t="s">
        <v>27</v>
      </c>
      <c r="N293" s="210" t="s">
        <v>48</v>
      </c>
      <c r="O293" s="78"/>
      <c r="P293" s="211">
        <f>O293*H293</f>
        <v>0</v>
      </c>
      <c r="Q293" s="211">
        <v>0</v>
      </c>
      <c r="R293" s="211">
        <f>Q293*H293</f>
        <v>0</v>
      </c>
      <c r="S293" s="211">
        <v>0</v>
      </c>
      <c r="T293" s="212">
        <f>S293*H293</f>
        <v>0</v>
      </c>
      <c r="AR293" s="16" t="s">
        <v>141</v>
      </c>
      <c r="AT293" s="16" t="s">
        <v>136</v>
      </c>
      <c r="AU293" s="16" t="s">
        <v>87</v>
      </c>
      <c r="AY293" s="16" t="s">
        <v>134</v>
      </c>
      <c r="BE293" s="213">
        <f>IF(N293="základní",J293,0)</f>
        <v>0</v>
      </c>
      <c r="BF293" s="213">
        <f>IF(N293="snížená",J293,0)</f>
        <v>0</v>
      </c>
      <c r="BG293" s="213">
        <f>IF(N293="zákl. přenesená",J293,0)</f>
        <v>0</v>
      </c>
      <c r="BH293" s="213">
        <f>IF(N293="sníž. přenesená",J293,0)</f>
        <v>0</v>
      </c>
      <c r="BI293" s="213">
        <f>IF(N293="nulová",J293,0)</f>
        <v>0</v>
      </c>
      <c r="BJ293" s="16" t="s">
        <v>85</v>
      </c>
      <c r="BK293" s="213">
        <f>ROUND(I293*H293,2)</f>
        <v>0</v>
      </c>
      <c r="BL293" s="16" t="s">
        <v>141</v>
      </c>
      <c r="BM293" s="16" t="s">
        <v>385</v>
      </c>
    </row>
    <row r="294" spans="2:47" s="1" customFormat="1" ht="12">
      <c r="B294" s="37"/>
      <c r="C294" s="38"/>
      <c r="D294" s="214" t="s">
        <v>143</v>
      </c>
      <c r="E294" s="38"/>
      <c r="F294" s="215" t="s">
        <v>383</v>
      </c>
      <c r="G294" s="38"/>
      <c r="H294" s="38"/>
      <c r="I294" s="129"/>
      <c r="J294" s="38"/>
      <c r="K294" s="38"/>
      <c r="L294" s="42"/>
      <c r="M294" s="216"/>
      <c r="N294" s="78"/>
      <c r="O294" s="78"/>
      <c r="P294" s="78"/>
      <c r="Q294" s="78"/>
      <c r="R294" s="78"/>
      <c r="S294" s="78"/>
      <c r="T294" s="79"/>
      <c r="AT294" s="16" t="s">
        <v>143</v>
      </c>
      <c r="AU294" s="16" t="s">
        <v>87</v>
      </c>
    </row>
    <row r="295" spans="2:51" s="11" customFormat="1" ht="12">
      <c r="B295" s="217"/>
      <c r="C295" s="218"/>
      <c r="D295" s="214" t="s">
        <v>145</v>
      </c>
      <c r="E295" s="219" t="s">
        <v>27</v>
      </c>
      <c r="F295" s="220" t="s">
        <v>386</v>
      </c>
      <c r="G295" s="218"/>
      <c r="H295" s="221">
        <v>97</v>
      </c>
      <c r="I295" s="222"/>
      <c r="J295" s="218"/>
      <c r="K295" s="218"/>
      <c r="L295" s="223"/>
      <c r="M295" s="224"/>
      <c r="N295" s="225"/>
      <c r="O295" s="225"/>
      <c r="P295" s="225"/>
      <c r="Q295" s="225"/>
      <c r="R295" s="225"/>
      <c r="S295" s="225"/>
      <c r="T295" s="226"/>
      <c r="AT295" s="227" t="s">
        <v>145</v>
      </c>
      <c r="AU295" s="227" t="s">
        <v>87</v>
      </c>
      <c r="AV295" s="11" t="s">
        <v>87</v>
      </c>
      <c r="AW295" s="11" t="s">
        <v>36</v>
      </c>
      <c r="AX295" s="11" t="s">
        <v>77</v>
      </c>
      <c r="AY295" s="227" t="s">
        <v>134</v>
      </c>
    </row>
    <row r="296" spans="2:51" s="12" customFormat="1" ht="12">
      <c r="B296" s="228"/>
      <c r="C296" s="229"/>
      <c r="D296" s="214" t="s">
        <v>145</v>
      </c>
      <c r="E296" s="230" t="s">
        <v>27</v>
      </c>
      <c r="F296" s="231" t="s">
        <v>387</v>
      </c>
      <c r="G296" s="229"/>
      <c r="H296" s="230" t="s">
        <v>27</v>
      </c>
      <c r="I296" s="232"/>
      <c r="J296" s="229"/>
      <c r="K296" s="229"/>
      <c r="L296" s="233"/>
      <c r="M296" s="234"/>
      <c r="N296" s="235"/>
      <c r="O296" s="235"/>
      <c r="P296" s="235"/>
      <c r="Q296" s="235"/>
      <c r="R296" s="235"/>
      <c r="S296" s="235"/>
      <c r="T296" s="236"/>
      <c r="AT296" s="237" t="s">
        <v>145</v>
      </c>
      <c r="AU296" s="237" t="s">
        <v>87</v>
      </c>
      <c r="AV296" s="12" t="s">
        <v>85</v>
      </c>
      <c r="AW296" s="12" t="s">
        <v>36</v>
      </c>
      <c r="AX296" s="12" t="s">
        <v>77</v>
      </c>
      <c r="AY296" s="237" t="s">
        <v>134</v>
      </c>
    </row>
    <row r="297" spans="2:51" s="13" customFormat="1" ht="12">
      <c r="B297" s="238"/>
      <c r="C297" s="239"/>
      <c r="D297" s="214" t="s">
        <v>145</v>
      </c>
      <c r="E297" s="240" t="s">
        <v>27</v>
      </c>
      <c r="F297" s="241" t="s">
        <v>148</v>
      </c>
      <c r="G297" s="239"/>
      <c r="H297" s="242">
        <v>97</v>
      </c>
      <c r="I297" s="243"/>
      <c r="J297" s="239"/>
      <c r="K297" s="239"/>
      <c r="L297" s="244"/>
      <c r="M297" s="245"/>
      <c r="N297" s="246"/>
      <c r="O297" s="246"/>
      <c r="P297" s="246"/>
      <c r="Q297" s="246"/>
      <c r="R297" s="246"/>
      <c r="S297" s="246"/>
      <c r="T297" s="247"/>
      <c r="AT297" s="248" t="s">
        <v>145</v>
      </c>
      <c r="AU297" s="248" t="s">
        <v>87</v>
      </c>
      <c r="AV297" s="13" t="s">
        <v>141</v>
      </c>
      <c r="AW297" s="13" t="s">
        <v>36</v>
      </c>
      <c r="AX297" s="13" t="s">
        <v>85</v>
      </c>
      <c r="AY297" s="248" t="s">
        <v>134</v>
      </c>
    </row>
    <row r="298" spans="2:65" s="1" customFormat="1" ht="22.5" customHeight="1">
      <c r="B298" s="37"/>
      <c r="C298" s="203" t="s">
        <v>388</v>
      </c>
      <c r="D298" s="203" t="s">
        <v>136</v>
      </c>
      <c r="E298" s="204" t="s">
        <v>389</v>
      </c>
      <c r="F298" s="205" t="s">
        <v>390</v>
      </c>
      <c r="G298" s="206" t="s">
        <v>139</v>
      </c>
      <c r="H298" s="207">
        <v>10</v>
      </c>
      <c r="I298" s="208"/>
      <c r="J298" s="207">
        <f>ROUND(I298*H298,2)</f>
        <v>0</v>
      </c>
      <c r="K298" s="205" t="s">
        <v>140</v>
      </c>
      <c r="L298" s="42"/>
      <c r="M298" s="209" t="s">
        <v>27</v>
      </c>
      <c r="N298" s="210" t="s">
        <v>48</v>
      </c>
      <c r="O298" s="78"/>
      <c r="P298" s="211">
        <f>O298*H298</f>
        <v>0</v>
      </c>
      <c r="Q298" s="211">
        <v>0.62652</v>
      </c>
      <c r="R298" s="211">
        <f>Q298*H298</f>
        <v>6.2652</v>
      </c>
      <c r="S298" s="211">
        <v>0</v>
      </c>
      <c r="T298" s="212">
        <f>S298*H298</f>
        <v>0</v>
      </c>
      <c r="AR298" s="16" t="s">
        <v>141</v>
      </c>
      <c r="AT298" s="16" t="s">
        <v>136</v>
      </c>
      <c r="AU298" s="16" t="s">
        <v>87</v>
      </c>
      <c r="AY298" s="16" t="s">
        <v>134</v>
      </c>
      <c r="BE298" s="213">
        <f>IF(N298="základní",J298,0)</f>
        <v>0</v>
      </c>
      <c r="BF298" s="213">
        <f>IF(N298="snížená",J298,0)</f>
        <v>0</v>
      </c>
      <c r="BG298" s="213">
        <f>IF(N298="zákl. přenesená",J298,0)</f>
        <v>0</v>
      </c>
      <c r="BH298" s="213">
        <f>IF(N298="sníž. přenesená",J298,0)</f>
        <v>0</v>
      </c>
      <c r="BI298" s="213">
        <f>IF(N298="nulová",J298,0)</f>
        <v>0</v>
      </c>
      <c r="BJ298" s="16" t="s">
        <v>85</v>
      </c>
      <c r="BK298" s="213">
        <f>ROUND(I298*H298,2)</f>
        <v>0</v>
      </c>
      <c r="BL298" s="16" t="s">
        <v>141</v>
      </c>
      <c r="BM298" s="16" t="s">
        <v>391</v>
      </c>
    </row>
    <row r="299" spans="2:47" s="1" customFormat="1" ht="12">
      <c r="B299" s="37"/>
      <c r="C299" s="38"/>
      <c r="D299" s="214" t="s">
        <v>143</v>
      </c>
      <c r="E299" s="38"/>
      <c r="F299" s="215" t="s">
        <v>392</v>
      </c>
      <c r="G299" s="38"/>
      <c r="H299" s="38"/>
      <c r="I299" s="129"/>
      <c r="J299" s="38"/>
      <c r="K299" s="38"/>
      <c r="L299" s="42"/>
      <c r="M299" s="216"/>
      <c r="N299" s="78"/>
      <c r="O299" s="78"/>
      <c r="P299" s="78"/>
      <c r="Q299" s="78"/>
      <c r="R299" s="78"/>
      <c r="S299" s="78"/>
      <c r="T299" s="79"/>
      <c r="AT299" s="16" t="s">
        <v>143</v>
      </c>
      <c r="AU299" s="16" t="s">
        <v>87</v>
      </c>
    </row>
    <row r="300" spans="2:51" s="11" customFormat="1" ht="12">
      <c r="B300" s="217"/>
      <c r="C300" s="218"/>
      <c r="D300" s="214" t="s">
        <v>145</v>
      </c>
      <c r="E300" s="219" t="s">
        <v>27</v>
      </c>
      <c r="F300" s="220" t="s">
        <v>191</v>
      </c>
      <c r="G300" s="218"/>
      <c r="H300" s="221">
        <v>10</v>
      </c>
      <c r="I300" s="222"/>
      <c r="J300" s="218"/>
      <c r="K300" s="218"/>
      <c r="L300" s="223"/>
      <c r="M300" s="224"/>
      <c r="N300" s="225"/>
      <c r="O300" s="225"/>
      <c r="P300" s="225"/>
      <c r="Q300" s="225"/>
      <c r="R300" s="225"/>
      <c r="S300" s="225"/>
      <c r="T300" s="226"/>
      <c r="AT300" s="227" t="s">
        <v>145</v>
      </c>
      <c r="AU300" s="227" t="s">
        <v>87</v>
      </c>
      <c r="AV300" s="11" t="s">
        <v>87</v>
      </c>
      <c r="AW300" s="11" t="s">
        <v>36</v>
      </c>
      <c r="AX300" s="11" t="s">
        <v>77</v>
      </c>
      <c r="AY300" s="227" t="s">
        <v>134</v>
      </c>
    </row>
    <row r="301" spans="2:51" s="12" customFormat="1" ht="12">
      <c r="B301" s="228"/>
      <c r="C301" s="229"/>
      <c r="D301" s="214" t="s">
        <v>145</v>
      </c>
      <c r="E301" s="230" t="s">
        <v>27</v>
      </c>
      <c r="F301" s="231" t="s">
        <v>147</v>
      </c>
      <c r="G301" s="229"/>
      <c r="H301" s="230" t="s">
        <v>27</v>
      </c>
      <c r="I301" s="232"/>
      <c r="J301" s="229"/>
      <c r="K301" s="229"/>
      <c r="L301" s="233"/>
      <c r="M301" s="234"/>
      <c r="N301" s="235"/>
      <c r="O301" s="235"/>
      <c r="P301" s="235"/>
      <c r="Q301" s="235"/>
      <c r="R301" s="235"/>
      <c r="S301" s="235"/>
      <c r="T301" s="236"/>
      <c r="AT301" s="237" t="s">
        <v>145</v>
      </c>
      <c r="AU301" s="237" t="s">
        <v>87</v>
      </c>
      <c r="AV301" s="12" t="s">
        <v>85</v>
      </c>
      <c r="AW301" s="12" t="s">
        <v>36</v>
      </c>
      <c r="AX301" s="12" t="s">
        <v>77</v>
      </c>
      <c r="AY301" s="237" t="s">
        <v>134</v>
      </c>
    </row>
    <row r="302" spans="2:51" s="13" customFormat="1" ht="12">
      <c r="B302" s="238"/>
      <c r="C302" s="239"/>
      <c r="D302" s="214" t="s">
        <v>145</v>
      </c>
      <c r="E302" s="240" t="s">
        <v>27</v>
      </c>
      <c r="F302" s="241" t="s">
        <v>148</v>
      </c>
      <c r="G302" s="239"/>
      <c r="H302" s="242">
        <v>10</v>
      </c>
      <c r="I302" s="243"/>
      <c r="J302" s="239"/>
      <c r="K302" s="239"/>
      <c r="L302" s="244"/>
      <c r="M302" s="245"/>
      <c r="N302" s="246"/>
      <c r="O302" s="246"/>
      <c r="P302" s="246"/>
      <c r="Q302" s="246"/>
      <c r="R302" s="246"/>
      <c r="S302" s="246"/>
      <c r="T302" s="247"/>
      <c r="AT302" s="248" t="s">
        <v>145</v>
      </c>
      <c r="AU302" s="248" t="s">
        <v>87</v>
      </c>
      <c r="AV302" s="13" t="s">
        <v>141</v>
      </c>
      <c r="AW302" s="13" t="s">
        <v>36</v>
      </c>
      <c r="AX302" s="13" t="s">
        <v>85</v>
      </c>
      <c r="AY302" s="248" t="s">
        <v>134</v>
      </c>
    </row>
    <row r="303" spans="2:65" s="1" customFormat="1" ht="22.5" customHeight="1">
      <c r="B303" s="37"/>
      <c r="C303" s="203" t="s">
        <v>393</v>
      </c>
      <c r="D303" s="203" t="s">
        <v>136</v>
      </c>
      <c r="E303" s="204" t="s">
        <v>394</v>
      </c>
      <c r="F303" s="205" t="s">
        <v>395</v>
      </c>
      <c r="G303" s="206" t="s">
        <v>139</v>
      </c>
      <c r="H303" s="207">
        <v>10</v>
      </c>
      <c r="I303" s="208"/>
      <c r="J303" s="207">
        <f>ROUND(I303*H303,2)</f>
        <v>0</v>
      </c>
      <c r="K303" s="205" t="s">
        <v>140</v>
      </c>
      <c r="L303" s="42"/>
      <c r="M303" s="209" t="s">
        <v>27</v>
      </c>
      <c r="N303" s="210" t="s">
        <v>48</v>
      </c>
      <c r="O303" s="78"/>
      <c r="P303" s="211">
        <f>O303*H303</f>
        <v>0</v>
      </c>
      <c r="Q303" s="211">
        <v>0.1514</v>
      </c>
      <c r="R303" s="211">
        <f>Q303*H303</f>
        <v>1.514</v>
      </c>
      <c r="S303" s="211">
        <v>0</v>
      </c>
      <c r="T303" s="212">
        <f>S303*H303</f>
        <v>0</v>
      </c>
      <c r="AR303" s="16" t="s">
        <v>141</v>
      </c>
      <c r="AT303" s="16" t="s">
        <v>136</v>
      </c>
      <c r="AU303" s="16" t="s">
        <v>87</v>
      </c>
      <c r="AY303" s="16" t="s">
        <v>134</v>
      </c>
      <c r="BE303" s="213">
        <f>IF(N303="základní",J303,0)</f>
        <v>0</v>
      </c>
      <c r="BF303" s="213">
        <f>IF(N303="snížená",J303,0)</f>
        <v>0</v>
      </c>
      <c r="BG303" s="213">
        <f>IF(N303="zákl. přenesená",J303,0)</f>
        <v>0</v>
      </c>
      <c r="BH303" s="213">
        <f>IF(N303="sníž. přenesená",J303,0)</f>
        <v>0</v>
      </c>
      <c r="BI303" s="213">
        <f>IF(N303="nulová",J303,0)</f>
        <v>0</v>
      </c>
      <c r="BJ303" s="16" t="s">
        <v>85</v>
      </c>
      <c r="BK303" s="213">
        <f>ROUND(I303*H303,2)</f>
        <v>0</v>
      </c>
      <c r="BL303" s="16" t="s">
        <v>141</v>
      </c>
      <c r="BM303" s="16" t="s">
        <v>396</v>
      </c>
    </row>
    <row r="304" spans="2:47" s="1" customFormat="1" ht="12">
      <c r="B304" s="37"/>
      <c r="C304" s="38"/>
      <c r="D304" s="214" t="s">
        <v>143</v>
      </c>
      <c r="E304" s="38"/>
      <c r="F304" s="215" t="s">
        <v>397</v>
      </c>
      <c r="G304" s="38"/>
      <c r="H304" s="38"/>
      <c r="I304" s="129"/>
      <c r="J304" s="38"/>
      <c r="K304" s="38"/>
      <c r="L304" s="42"/>
      <c r="M304" s="216"/>
      <c r="N304" s="78"/>
      <c r="O304" s="78"/>
      <c r="P304" s="78"/>
      <c r="Q304" s="78"/>
      <c r="R304" s="78"/>
      <c r="S304" s="78"/>
      <c r="T304" s="79"/>
      <c r="AT304" s="16" t="s">
        <v>143</v>
      </c>
      <c r="AU304" s="16" t="s">
        <v>87</v>
      </c>
    </row>
    <row r="305" spans="2:63" s="10" customFormat="1" ht="22.8" customHeight="1">
      <c r="B305" s="187"/>
      <c r="C305" s="188"/>
      <c r="D305" s="189" t="s">
        <v>76</v>
      </c>
      <c r="E305" s="201" t="s">
        <v>181</v>
      </c>
      <c r="F305" s="201" t="s">
        <v>398</v>
      </c>
      <c r="G305" s="188"/>
      <c r="H305" s="188"/>
      <c r="I305" s="191"/>
      <c r="J305" s="202">
        <f>BK305</f>
        <v>0</v>
      </c>
      <c r="K305" s="188"/>
      <c r="L305" s="193"/>
      <c r="M305" s="194"/>
      <c r="N305" s="195"/>
      <c r="O305" s="195"/>
      <c r="P305" s="196">
        <f>SUM(P306:P333)</f>
        <v>0</v>
      </c>
      <c r="Q305" s="195"/>
      <c r="R305" s="196">
        <f>SUM(R306:R333)</f>
        <v>4.28148</v>
      </c>
      <c r="S305" s="195"/>
      <c r="T305" s="197">
        <f>SUM(T306:T333)</f>
        <v>0</v>
      </c>
      <c r="AR305" s="198" t="s">
        <v>85</v>
      </c>
      <c r="AT305" s="199" t="s">
        <v>76</v>
      </c>
      <c r="AU305" s="199" t="s">
        <v>85</v>
      </c>
      <c r="AY305" s="198" t="s">
        <v>134</v>
      </c>
      <c r="BK305" s="200">
        <f>SUM(BK306:BK333)</f>
        <v>0</v>
      </c>
    </row>
    <row r="306" spans="2:65" s="1" customFormat="1" ht="22.5" customHeight="1">
      <c r="B306" s="37"/>
      <c r="C306" s="203" t="s">
        <v>399</v>
      </c>
      <c r="D306" s="203" t="s">
        <v>136</v>
      </c>
      <c r="E306" s="204" t="s">
        <v>400</v>
      </c>
      <c r="F306" s="205" t="s">
        <v>401</v>
      </c>
      <c r="G306" s="206" t="s">
        <v>402</v>
      </c>
      <c r="H306" s="207">
        <v>20</v>
      </c>
      <c r="I306" s="208"/>
      <c r="J306" s="207">
        <f>ROUND(I306*H306,2)</f>
        <v>0</v>
      </c>
      <c r="K306" s="205" t="s">
        <v>140</v>
      </c>
      <c r="L306" s="42"/>
      <c r="M306" s="209" t="s">
        <v>27</v>
      </c>
      <c r="N306" s="210" t="s">
        <v>48</v>
      </c>
      <c r="O306" s="78"/>
      <c r="P306" s="211">
        <f>O306*H306</f>
        <v>0</v>
      </c>
      <c r="Q306" s="211">
        <v>0.00268</v>
      </c>
      <c r="R306" s="211">
        <f>Q306*H306</f>
        <v>0.0536</v>
      </c>
      <c r="S306" s="211">
        <v>0</v>
      </c>
      <c r="T306" s="212">
        <f>S306*H306</f>
        <v>0</v>
      </c>
      <c r="AR306" s="16" t="s">
        <v>141</v>
      </c>
      <c r="AT306" s="16" t="s">
        <v>136</v>
      </c>
      <c r="AU306" s="16" t="s">
        <v>87</v>
      </c>
      <c r="AY306" s="16" t="s">
        <v>134</v>
      </c>
      <c r="BE306" s="213">
        <f>IF(N306="základní",J306,0)</f>
        <v>0</v>
      </c>
      <c r="BF306" s="213">
        <f>IF(N306="snížená",J306,0)</f>
        <v>0</v>
      </c>
      <c r="BG306" s="213">
        <f>IF(N306="zákl. přenesená",J306,0)</f>
        <v>0</v>
      </c>
      <c r="BH306" s="213">
        <f>IF(N306="sníž. přenesená",J306,0)</f>
        <v>0</v>
      </c>
      <c r="BI306" s="213">
        <f>IF(N306="nulová",J306,0)</f>
        <v>0</v>
      </c>
      <c r="BJ306" s="16" t="s">
        <v>85</v>
      </c>
      <c r="BK306" s="213">
        <f>ROUND(I306*H306,2)</f>
        <v>0</v>
      </c>
      <c r="BL306" s="16" t="s">
        <v>141</v>
      </c>
      <c r="BM306" s="16" t="s">
        <v>403</v>
      </c>
    </row>
    <row r="307" spans="2:47" s="1" customFormat="1" ht="12">
      <c r="B307" s="37"/>
      <c r="C307" s="38"/>
      <c r="D307" s="214" t="s">
        <v>143</v>
      </c>
      <c r="E307" s="38"/>
      <c r="F307" s="215" t="s">
        <v>404</v>
      </c>
      <c r="G307" s="38"/>
      <c r="H307" s="38"/>
      <c r="I307" s="129"/>
      <c r="J307" s="38"/>
      <c r="K307" s="38"/>
      <c r="L307" s="42"/>
      <c r="M307" s="216"/>
      <c r="N307" s="78"/>
      <c r="O307" s="78"/>
      <c r="P307" s="78"/>
      <c r="Q307" s="78"/>
      <c r="R307" s="78"/>
      <c r="S307" s="78"/>
      <c r="T307" s="79"/>
      <c r="AT307" s="16" t="s">
        <v>143</v>
      </c>
      <c r="AU307" s="16" t="s">
        <v>87</v>
      </c>
    </row>
    <row r="308" spans="2:51" s="11" customFormat="1" ht="12">
      <c r="B308" s="217"/>
      <c r="C308" s="218"/>
      <c r="D308" s="214" t="s">
        <v>145</v>
      </c>
      <c r="E308" s="219" t="s">
        <v>27</v>
      </c>
      <c r="F308" s="220" t="s">
        <v>255</v>
      </c>
      <c r="G308" s="218"/>
      <c r="H308" s="221">
        <v>20</v>
      </c>
      <c r="I308" s="222"/>
      <c r="J308" s="218"/>
      <c r="K308" s="218"/>
      <c r="L308" s="223"/>
      <c r="M308" s="224"/>
      <c r="N308" s="225"/>
      <c r="O308" s="225"/>
      <c r="P308" s="225"/>
      <c r="Q308" s="225"/>
      <c r="R308" s="225"/>
      <c r="S308" s="225"/>
      <c r="T308" s="226"/>
      <c r="AT308" s="227" t="s">
        <v>145</v>
      </c>
      <c r="AU308" s="227" t="s">
        <v>87</v>
      </c>
      <c r="AV308" s="11" t="s">
        <v>87</v>
      </c>
      <c r="AW308" s="11" t="s">
        <v>36</v>
      </c>
      <c r="AX308" s="11" t="s">
        <v>77</v>
      </c>
      <c r="AY308" s="227" t="s">
        <v>134</v>
      </c>
    </row>
    <row r="309" spans="2:51" s="12" customFormat="1" ht="12">
      <c r="B309" s="228"/>
      <c r="C309" s="229"/>
      <c r="D309" s="214" t="s">
        <v>145</v>
      </c>
      <c r="E309" s="230" t="s">
        <v>27</v>
      </c>
      <c r="F309" s="231" t="s">
        <v>405</v>
      </c>
      <c r="G309" s="229"/>
      <c r="H309" s="230" t="s">
        <v>27</v>
      </c>
      <c r="I309" s="232"/>
      <c r="J309" s="229"/>
      <c r="K309" s="229"/>
      <c r="L309" s="233"/>
      <c r="M309" s="234"/>
      <c r="N309" s="235"/>
      <c r="O309" s="235"/>
      <c r="P309" s="235"/>
      <c r="Q309" s="235"/>
      <c r="R309" s="235"/>
      <c r="S309" s="235"/>
      <c r="T309" s="236"/>
      <c r="AT309" s="237" t="s">
        <v>145</v>
      </c>
      <c r="AU309" s="237" t="s">
        <v>87</v>
      </c>
      <c r="AV309" s="12" t="s">
        <v>85</v>
      </c>
      <c r="AW309" s="12" t="s">
        <v>36</v>
      </c>
      <c r="AX309" s="12" t="s">
        <v>77</v>
      </c>
      <c r="AY309" s="237" t="s">
        <v>134</v>
      </c>
    </row>
    <row r="310" spans="2:51" s="13" customFormat="1" ht="12">
      <c r="B310" s="238"/>
      <c r="C310" s="239"/>
      <c r="D310" s="214" t="s">
        <v>145</v>
      </c>
      <c r="E310" s="240" t="s">
        <v>27</v>
      </c>
      <c r="F310" s="241" t="s">
        <v>148</v>
      </c>
      <c r="G310" s="239"/>
      <c r="H310" s="242">
        <v>20</v>
      </c>
      <c r="I310" s="243"/>
      <c r="J310" s="239"/>
      <c r="K310" s="239"/>
      <c r="L310" s="244"/>
      <c r="M310" s="245"/>
      <c r="N310" s="246"/>
      <c r="O310" s="246"/>
      <c r="P310" s="246"/>
      <c r="Q310" s="246"/>
      <c r="R310" s="246"/>
      <c r="S310" s="246"/>
      <c r="T310" s="247"/>
      <c r="AT310" s="248" t="s">
        <v>145</v>
      </c>
      <c r="AU310" s="248" t="s">
        <v>87</v>
      </c>
      <c r="AV310" s="13" t="s">
        <v>141</v>
      </c>
      <c r="AW310" s="13" t="s">
        <v>36</v>
      </c>
      <c r="AX310" s="13" t="s">
        <v>85</v>
      </c>
      <c r="AY310" s="248" t="s">
        <v>134</v>
      </c>
    </row>
    <row r="311" spans="2:65" s="1" customFormat="1" ht="22.5" customHeight="1">
      <c r="B311" s="37"/>
      <c r="C311" s="203" t="s">
        <v>406</v>
      </c>
      <c r="D311" s="203" t="s">
        <v>136</v>
      </c>
      <c r="E311" s="204" t="s">
        <v>407</v>
      </c>
      <c r="F311" s="205" t="s">
        <v>408</v>
      </c>
      <c r="G311" s="206" t="s">
        <v>402</v>
      </c>
      <c r="H311" s="207">
        <v>18</v>
      </c>
      <c r="I311" s="208"/>
      <c r="J311" s="207">
        <f>ROUND(I311*H311,2)</f>
        <v>0</v>
      </c>
      <c r="K311" s="205" t="s">
        <v>140</v>
      </c>
      <c r="L311" s="42"/>
      <c r="M311" s="209" t="s">
        <v>27</v>
      </c>
      <c r="N311" s="210" t="s">
        <v>48</v>
      </c>
      <c r="O311" s="78"/>
      <c r="P311" s="211">
        <f>O311*H311</f>
        <v>0</v>
      </c>
      <c r="Q311" s="211">
        <v>0.01594</v>
      </c>
      <c r="R311" s="211">
        <f>Q311*H311</f>
        <v>0.28692</v>
      </c>
      <c r="S311" s="211">
        <v>0</v>
      </c>
      <c r="T311" s="212">
        <f>S311*H311</f>
        <v>0</v>
      </c>
      <c r="AR311" s="16" t="s">
        <v>141</v>
      </c>
      <c r="AT311" s="16" t="s">
        <v>136</v>
      </c>
      <c r="AU311" s="16" t="s">
        <v>87</v>
      </c>
      <c r="AY311" s="16" t="s">
        <v>134</v>
      </c>
      <c r="BE311" s="213">
        <f>IF(N311="základní",J311,0)</f>
        <v>0</v>
      </c>
      <c r="BF311" s="213">
        <f>IF(N311="snížená",J311,0)</f>
        <v>0</v>
      </c>
      <c r="BG311" s="213">
        <f>IF(N311="zákl. přenesená",J311,0)</f>
        <v>0</v>
      </c>
      <c r="BH311" s="213">
        <f>IF(N311="sníž. přenesená",J311,0)</f>
        <v>0</v>
      </c>
      <c r="BI311" s="213">
        <f>IF(N311="nulová",J311,0)</f>
        <v>0</v>
      </c>
      <c r="BJ311" s="16" t="s">
        <v>85</v>
      </c>
      <c r="BK311" s="213">
        <f>ROUND(I311*H311,2)</f>
        <v>0</v>
      </c>
      <c r="BL311" s="16" t="s">
        <v>141</v>
      </c>
      <c r="BM311" s="16" t="s">
        <v>409</v>
      </c>
    </row>
    <row r="312" spans="2:47" s="1" customFormat="1" ht="12">
      <c r="B312" s="37"/>
      <c r="C312" s="38"/>
      <c r="D312" s="214" t="s">
        <v>143</v>
      </c>
      <c r="E312" s="38"/>
      <c r="F312" s="215" t="s">
        <v>404</v>
      </c>
      <c r="G312" s="38"/>
      <c r="H312" s="38"/>
      <c r="I312" s="129"/>
      <c r="J312" s="38"/>
      <c r="K312" s="38"/>
      <c r="L312" s="42"/>
      <c r="M312" s="216"/>
      <c r="N312" s="78"/>
      <c r="O312" s="78"/>
      <c r="P312" s="78"/>
      <c r="Q312" s="78"/>
      <c r="R312" s="78"/>
      <c r="S312" s="78"/>
      <c r="T312" s="79"/>
      <c r="AT312" s="16" t="s">
        <v>143</v>
      </c>
      <c r="AU312" s="16" t="s">
        <v>87</v>
      </c>
    </row>
    <row r="313" spans="2:51" s="11" customFormat="1" ht="12">
      <c r="B313" s="217"/>
      <c r="C313" s="218"/>
      <c r="D313" s="214" t="s">
        <v>145</v>
      </c>
      <c r="E313" s="219" t="s">
        <v>27</v>
      </c>
      <c r="F313" s="220" t="s">
        <v>241</v>
      </c>
      <c r="G313" s="218"/>
      <c r="H313" s="221">
        <v>18</v>
      </c>
      <c r="I313" s="222"/>
      <c r="J313" s="218"/>
      <c r="K313" s="218"/>
      <c r="L313" s="223"/>
      <c r="M313" s="224"/>
      <c r="N313" s="225"/>
      <c r="O313" s="225"/>
      <c r="P313" s="225"/>
      <c r="Q313" s="225"/>
      <c r="R313" s="225"/>
      <c r="S313" s="225"/>
      <c r="T313" s="226"/>
      <c r="AT313" s="227" t="s">
        <v>145</v>
      </c>
      <c r="AU313" s="227" t="s">
        <v>87</v>
      </c>
      <c r="AV313" s="11" t="s">
        <v>87</v>
      </c>
      <c r="AW313" s="11" t="s">
        <v>36</v>
      </c>
      <c r="AX313" s="11" t="s">
        <v>77</v>
      </c>
      <c r="AY313" s="227" t="s">
        <v>134</v>
      </c>
    </row>
    <row r="314" spans="2:51" s="12" customFormat="1" ht="12">
      <c r="B314" s="228"/>
      <c r="C314" s="229"/>
      <c r="D314" s="214" t="s">
        <v>145</v>
      </c>
      <c r="E314" s="230" t="s">
        <v>27</v>
      </c>
      <c r="F314" s="231" t="s">
        <v>410</v>
      </c>
      <c r="G314" s="229"/>
      <c r="H314" s="230" t="s">
        <v>27</v>
      </c>
      <c r="I314" s="232"/>
      <c r="J314" s="229"/>
      <c r="K314" s="229"/>
      <c r="L314" s="233"/>
      <c r="M314" s="234"/>
      <c r="N314" s="235"/>
      <c r="O314" s="235"/>
      <c r="P314" s="235"/>
      <c r="Q314" s="235"/>
      <c r="R314" s="235"/>
      <c r="S314" s="235"/>
      <c r="T314" s="236"/>
      <c r="AT314" s="237" t="s">
        <v>145</v>
      </c>
      <c r="AU314" s="237" t="s">
        <v>87</v>
      </c>
      <c r="AV314" s="12" t="s">
        <v>85</v>
      </c>
      <c r="AW314" s="12" t="s">
        <v>36</v>
      </c>
      <c r="AX314" s="12" t="s">
        <v>77</v>
      </c>
      <c r="AY314" s="237" t="s">
        <v>134</v>
      </c>
    </row>
    <row r="315" spans="2:51" s="13" customFormat="1" ht="12">
      <c r="B315" s="238"/>
      <c r="C315" s="239"/>
      <c r="D315" s="214" t="s">
        <v>145</v>
      </c>
      <c r="E315" s="240" t="s">
        <v>27</v>
      </c>
      <c r="F315" s="241" t="s">
        <v>148</v>
      </c>
      <c r="G315" s="239"/>
      <c r="H315" s="242">
        <v>18</v>
      </c>
      <c r="I315" s="243"/>
      <c r="J315" s="239"/>
      <c r="K315" s="239"/>
      <c r="L315" s="244"/>
      <c r="M315" s="245"/>
      <c r="N315" s="246"/>
      <c r="O315" s="246"/>
      <c r="P315" s="246"/>
      <c r="Q315" s="246"/>
      <c r="R315" s="246"/>
      <c r="S315" s="246"/>
      <c r="T315" s="247"/>
      <c r="AT315" s="248" t="s">
        <v>145</v>
      </c>
      <c r="AU315" s="248" t="s">
        <v>87</v>
      </c>
      <c r="AV315" s="13" t="s">
        <v>141</v>
      </c>
      <c r="AW315" s="13" t="s">
        <v>36</v>
      </c>
      <c r="AX315" s="13" t="s">
        <v>85</v>
      </c>
      <c r="AY315" s="248" t="s">
        <v>134</v>
      </c>
    </row>
    <row r="316" spans="2:65" s="1" customFormat="1" ht="16.5" customHeight="1">
      <c r="B316" s="37"/>
      <c r="C316" s="203" t="s">
        <v>411</v>
      </c>
      <c r="D316" s="203" t="s">
        <v>136</v>
      </c>
      <c r="E316" s="204" t="s">
        <v>412</v>
      </c>
      <c r="F316" s="205" t="s">
        <v>413</v>
      </c>
      <c r="G316" s="206" t="s">
        <v>414</v>
      </c>
      <c r="H316" s="207">
        <v>4</v>
      </c>
      <c r="I316" s="208"/>
      <c r="J316" s="207">
        <f>ROUND(I316*H316,2)</f>
        <v>0</v>
      </c>
      <c r="K316" s="205" t="s">
        <v>140</v>
      </c>
      <c r="L316" s="42"/>
      <c r="M316" s="209" t="s">
        <v>27</v>
      </c>
      <c r="N316" s="210" t="s">
        <v>48</v>
      </c>
      <c r="O316" s="78"/>
      <c r="P316" s="211">
        <f>O316*H316</f>
        <v>0</v>
      </c>
      <c r="Q316" s="211">
        <v>0.3409</v>
      </c>
      <c r="R316" s="211">
        <f>Q316*H316</f>
        <v>1.3636</v>
      </c>
      <c r="S316" s="211">
        <v>0</v>
      </c>
      <c r="T316" s="212">
        <f>S316*H316</f>
        <v>0</v>
      </c>
      <c r="AR316" s="16" t="s">
        <v>141</v>
      </c>
      <c r="AT316" s="16" t="s">
        <v>136</v>
      </c>
      <c r="AU316" s="16" t="s">
        <v>87</v>
      </c>
      <c r="AY316" s="16" t="s">
        <v>134</v>
      </c>
      <c r="BE316" s="213">
        <f>IF(N316="základní",J316,0)</f>
        <v>0</v>
      </c>
      <c r="BF316" s="213">
        <f>IF(N316="snížená",J316,0)</f>
        <v>0</v>
      </c>
      <c r="BG316" s="213">
        <f>IF(N316="zákl. přenesená",J316,0)</f>
        <v>0</v>
      </c>
      <c r="BH316" s="213">
        <f>IF(N316="sníž. přenesená",J316,0)</f>
        <v>0</v>
      </c>
      <c r="BI316" s="213">
        <f>IF(N316="nulová",J316,0)</f>
        <v>0</v>
      </c>
      <c r="BJ316" s="16" t="s">
        <v>85</v>
      </c>
      <c r="BK316" s="213">
        <f>ROUND(I316*H316,2)</f>
        <v>0</v>
      </c>
      <c r="BL316" s="16" t="s">
        <v>141</v>
      </c>
      <c r="BM316" s="16" t="s">
        <v>415</v>
      </c>
    </row>
    <row r="317" spans="2:47" s="1" customFormat="1" ht="12">
      <c r="B317" s="37"/>
      <c r="C317" s="38"/>
      <c r="D317" s="214" t="s">
        <v>143</v>
      </c>
      <c r="E317" s="38"/>
      <c r="F317" s="215" t="s">
        <v>416</v>
      </c>
      <c r="G317" s="38"/>
      <c r="H317" s="38"/>
      <c r="I317" s="129"/>
      <c r="J317" s="38"/>
      <c r="K317" s="38"/>
      <c r="L317" s="42"/>
      <c r="M317" s="216"/>
      <c r="N317" s="78"/>
      <c r="O317" s="78"/>
      <c r="P317" s="78"/>
      <c r="Q317" s="78"/>
      <c r="R317" s="78"/>
      <c r="S317" s="78"/>
      <c r="T317" s="79"/>
      <c r="AT317" s="16" t="s">
        <v>143</v>
      </c>
      <c r="AU317" s="16" t="s">
        <v>87</v>
      </c>
    </row>
    <row r="318" spans="2:51" s="11" customFormat="1" ht="12">
      <c r="B318" s="217"/>
      <c r="C318" s="218"/>
      <c r="D318" s="214" t="s">
        <v>145</v>
      </c>
      <c r="E318" s="219" t="s">
        <v>27</v>
      </c>
      <c r="F318" s="220" t="s">
        <v>141</v>
      </c>
      <c r="G318" s="218"/>
      <c r="H318" s="221">
        <v>4</v>
      </c>
      <c r="I318" s="222"/>
      <c r="J318" s="218"/>
      <c r="K318" s="218"/>
      <c r="L318" s="223"/>
      <c r="M318" s="224"/>
      <c r="N318" s="225"/>
      <c r="O318" s="225"/>
      <c r="P318" s="225"/>
      <c r="Q318" s="225"/>
      <c r="R318" s="225"/>
      <c r="S318" s="225"/>
      <c r="T318" s="226"/>
      <c r="AT318" s="227" t="s">
        <v>145</v>
      </c>
      <c r="AU318" s="227" t="s">
        <v>87</v>
      </c>
      <c r="AV318" s="11" t="s">
        <v>87</v>
      </c>
      <c r="AW318" s="11" t="s">
        <v>36</v>
      </c>
      <c r="AX318" s="11" t="s">
        <v>77</v>
      </c>
      <c r="AY318" s="227" t="s">
        <v>134</v>
      </c>
    </row>
    <row r="319" spans="2:51" s="12" customFormat="1" ht="12">
      <c r="B319" s="228"/>
      <c r="C319" s="229"/>
      <c r="D319" s="214" t="s">
        <v>145</v>
      </c>
      <c r="E319" s="230" t="s">
        <v>27</v>
      </c>
      <c r="F319" s="231" t="s">
        <v>147</v>
      </c>
      <c r="G319" s="229"/>
      <c r="H319" s="230" t="s">
        <v>27</v>
      </c>
      <c r="I319" s="232"/>
      <c r="J319" s="229"/>
      <c r="K319" s="229"/>
      <c r="L319" s="233"/>
      <c r="M319" s="234"/>
      <c r="N319" s="235"/>
      <c r="O319" s="235"/>
      <c r="P319" s="235"/>
      <c r="Q319" s="235"/>
      <c r="R319" s="235"/>
      <c r="S319" s="235"/>
      <c r="T319" s="236"/>
      <c r="AT319" s="237" t="s">
        <v>145</v>
      </c>
      <c r="AU319" s="237" t="s">
        <v>87</v>
      </c>
      <c r="AV319" s="12" t="s">
        <v>85</v>
      </c>
      <c r="AW319" s="12" t="s">
        <v>36</v>
      </c>
      <c r="AX319" s="12" t="s">
        <v>77</v>
      </c>
      <c r="AY319" s="237" t="s">
        <v>134</v>
      </c>
    </row>
    <row r="320" spans="2:51" s="13" customFormat="1" ht="12">
      <c r="B320" s="238"/>
      <c r="C320" s="239"/>
      <c r="D320" s="214" t="s">
        <v>145</v>
      </c>
      <c r="E320" s="240" t="s">
        <v>27</v>
      </c>
      <c r="F320" s="241" t="s">
        <v>148</v>
      </c>
      <c r="G320" s="239"/>
      <c r="H320" s="242">
        <v>4</v>
      </c>
      <c r="I320" s="243"/>
      <c r="J320" s="239"/>
      <c r="K320" s="239"/>
      <c r="L320" s="244"/>
      <c r="M320" s="245"/>
      <c r="N320" s="246"/>
      <c r="O320" s="246"/>
      <c r="P320" s="246"/>
      <c r="Q320" s="246"/>
      <c r="R320" s="246"/>
      <c r="S320" s="246"/>
      <c r="T320" s="247"/>
      <c r="AT320" s="248" t="s">
        <v>145</v>
      </c>
      <c r="AU320" s="248" t="s">
        <v>87</v>
      </c>
      <c r="AV320" s="13" t="s">
        <v>141</v>
      </c>
      <c r="AW320" s="13" t="s">
        <v>36</v>
      </c>
      <c r="AX320" s="13" t="s">
        <v>85</v>
      </c>
      <c r="AY320" s="248" t="s">
        <v>134</v>
      </c>
    </row>
    <row r="321" spans="2:65" s="1" customFormat="1" ht="16.5" customHeight="1">
      <c r="B321" s="37"/>
      <c r="C321" s="249" t="s">
        <v>146</v>
      </c>
      <c r="D321" s="249" t="s">
        <v>256</v>
      </c>
      <c r="E321" s="250" t="s">
        <v>417</v>
      </c>
      <c r="F321" s="251" t="s">
        <v>418</v>
      </c>
      <c r="G321" s="252" t="s">
        <v>414</v>
      </c>
      <c r="H321" s="253">
        <v>4</v>
      </c>
      <c r="I321" s="254"/>
      <c r="J321" s="253">
        <f>ROUND(I321*H321,2)</f>
        <v>0</v>
      </c>
      <c r="K321" s="251" t="s">
        <v>140</v>
      </c>
      <c r="L321" s="255"/>
      <c r="M321" s="256" t="s">
        <v>27</v>
      </c>
      <c r="N321" s="257" t="s">
        <v>48</v>
      </c>
      <c r="O321" s="78"/>
      <c r="P321" s="211">
        <f>O321*H321</f>
        <v>0</v>
      </c>
      <c r="Q321" s="211">
        <v>0.097</v>
      </c>
      <c r="R321" s="211">
        <f>Q321*H321</f>
        <v>0.388</v>
      </c>
      <c r="S321" s="211">
        <v>0</v>
      </c>
      <c r="T321" s="212">
        <f>S321*H321</f>
        <v>0</v>
      </c>
      <c r="AR321" s="16" t="s">
        <v>181</v>
      </c>
      <c r="AT321" s="16" t="s">
        <v>256</v>
      </c>
      <c r="AU321" s="16" t="s">
        <v>87</v>
      </c>
      <c r="AY321" s="16" t="s">
        <v>134</v>
      </c>
      <c r="BE321" s="213">
        <f>IF(N321="základní",J321,0)</f>
        <v>0</v>
      </c>
      <c r="BF321" s="213">
        <f>IF(N321="snížená",J321,0)</f>
        <v>0</v>
      </c>
      <c r="BG321" s="213">
        <f>IF(N321="zákl. přenesená",J321,0)</f>
        <v>0</v>
      </c>
      <c r="BH321" s="213">
        <f>IF(N321="sníž. přenesená",J321,0)</f>
        <v>0</v>
      </c>
      <c r="BI321" s="213">
        <f>IF(N321="nulová",J321,0)</f>
        <v>0</v>
      </c>
      <c r="BJ321" s="16" t="s">
        <v>85</v>
      </c>
      <c r="BK321" s="213">
        <f>ROUND(I321*H321,2)</f>
        <v>0</v>
      </c>
      <c r="BL321" s="16" t="s">
        <v>141</v>
      </c>
      <c r="BM321" s="16" t="s">
        <v>419</v>
      </c>
    </row>
    <row r="322" spans="2:65" s="1" customFormat="1" ht="16.5" customHeight="1">
      <c r="B322" s="37"/>
      <c r="C322" s="249" t="s">
        <v>420</v>
      </c>
      <c r="D322" s="249" t="s">
        <v>256</v>
      </c>
      <c r="E322" s="250" t="s">
        <v>421</v>
      </c>
      <c r="F322" s="251" t="s">
        <v>422</v>
      </c>
      <c r="G322" s="252" t="s">
        <v>414</v>
      </c>
      <c r="H322" s="253">
        <v>4</v>
      </c>
      <c r="I322" s="254"/>
      <c r="J322" s="253">
        <f>ROUND(I322*H322,2)</f>
        <v>0</v>
      </c>
      <c r="K322" s="251" t="s">
        <v>140</v>
      </c>
      <c r="L322" s="255"/>
      <c r="M322" s="256" t="s">
        <v>27</v>
      </c>
      <c r="N322" s="257" t="s">
        <v>48</v>
      </c>
      <c r="O322" s="78"/>
      <c r="P322" s="211">
        <f>O322*H322</f>
        <v>0</v>
      </c>
      <c r="Q322" s="211">
        <v>0.08</v>
      </c>
      <c r="R322" s="211">
        <f>Q322*H322</f>
        <v>0.32</v>
      </c>
      <c r="S322" s="211">
        <v>0</v>
      </c>
      <c r="T322" s="212">
        <f>S322*H322</f>
        <v>0</v>
      </c>
      <c r="AR322" s="16" t="s">
        <v>181</v>
      </c>
      <c r="AT322" s="16" t="s">
        <v>256</v>
      </c>
      <c r="AU322" s="16" t="s">
        <v>87</v>
      </c>
      <c r="AY322" s="16" t="s">
        <v>134</v>
      </c>
      <c r="BE322" s="213">
        <f>IF(N322="základní",J322,0)</f>
        <v>0</v>
      </c>
      <c r="BF322" s="213">
        <f>IF(N322="snížená",J322,0)</f>
        <v>0</v>
      </c>
      <c r="BG322" s="213">
        <f>IF(N322="zákl. přenesená",J322,0)</f>
        <v>0</v>
      </c>
      <c r="BH322" s="213">
        <f>IF(N322="sníž. přenesená",J322,0)</f>
        <v>0</v>
      </c>
      <c r="BI322" s="213">
        <f>IF(N322="nulová",J322,0)</f>
        <v>0</v>
      </c>
      <c r="BJ322" s="16" t="s">
        <v>85</v>
      </c>
      <c r="BK322" s="213">
        <f>ROUND(I322*H322,2)</f>
        <v>0</v>
      </c>
      <c r="BL322" s="16" t="s">
        <v>141</v>
      </c>
      <c r="BM322" s="16" t="s">
        <v>423</v>
      </c>
    </row>
    <row r="323" spans="2:65" s="1" customFormat="1" ht="16.5" customHeight="1">
      <c r="B323" s="37"/>
      <c r="C323" s="249" t="s">
        <v>424</v>
      </c>
      <c r="D323" s="249" t="s">
        <v>256</v>
      </c>
      <c r="E323" s="250" t="s">
        <v>425</v>
      </c>
      <c r="F323" s="251" t="s">
        <v>426</v>
      </c>
      <c r="G323" s="252" t="s">
        <v>414</v>
      </c>
      <c r="H323" s="253">
        <v>4</v>
      </c>
      <c r="I323" s="254"/>
      <c r="J323" s="253">
        <f>ROUND(I323*H323,2)</f>
        <v>0</v>
      </c>
      <c r="K323" s="251" t="s">
        <v>140</v>
      </c>
      <c r="L323" s="255"/>
      <c r="M323" s="256" t="s">
        <v>27</v>
      </c>
      <c r="N323" s="257" t="s">
        <v>48</v>
      </c>
      <c r="O323" s="78"/>
      <c r="P323" s="211">
        <f>O323*H323</f>
        <v>0</v>
      </c>
      <c r="Q323" s="211">
        <v>0.058</v>
      </c>
      <c r="R323" s="211">
        <f>Q323*H323</f>
        <v>0.232</v>
      </c>
      <c r="S323" s="211">
        <v>0</v>
      </c>
      <c r="T323" s="212">
        <f>S323*H323</f>
        <v>0</v>
      </c>
      <c r="AR323" s="16" t="s">
        <v>181</v>
      </c>
      <c r="AT323" s="16" t="s">
        <v>256</v>
      </c>
      <c r="AU323" s="16" t="s">
        <v>87</v>
      </c>
      <c r="AY323" s="16" t="s">
        <v>134</v>
      </c>
      <c r="BE323" s="213">
        <f>IF(N323="základní",J323,0)</f>
        <v>0</v>
      </c>
      <c r="BF323" s="213">
        <f>IF(N323="snížená",J323,0)</f>
        <v>0</v>
      </c>
      <c r="BG323" s="213">
        <f>IF(N323="zákl. přenesená",J323,0)</f>
        <v>0</v>
      </c>
      <c r="BH323" s="213">
        <f>IF(N323="sníž. přenesená",J323,0)</f>
        <v>0</v>
      </c>
      <c r="BI323" s="213">
        <f>IF(N323="nulová",J323,0)</f>
        <v>0</v>
      </c>
      <c r="BJ323" s="16" t="s">
        <v>85</v>
      </c>
      <c r="BK323" s="213">
        <f>ROUND(I323*H323,2)</f>
        <v>0</v>
      </c>
      <c r="BL323" s="16" t="s">
        <v>141</v>
      </c>
      <c r="BM323" s="16" t="s">
        <v>427</v>
      </c>
    </row>
    <row r="324" spans="2:65" s="1" customFormat="1" ht="16.5" customHeight="1">
      <c r="B324" s="37"/>
      <c r="C324" s="249" t="s">
        <v>428</v>
      </c>
      <c r="D324" s="249" t="s">
        <v>256</v>
      </c>
      <c r="E324" s="250" t="s">
        <v>429</v>
      </c>
      <c r="F324" s="251" t="s">
        <v>430</v>
      </c>
      <c r="G324" s="252" t="s">
        <v>414</v>
      </c>
      <c r="H324" s="253">
        <v>4</v>
      </c>
      <c r="I324" s="254"/>
      <c r="J324" s="253">
        <f>ROUND(I324*H324,2)</f>
        <v>0</v>
      </c>
      <c r="K324" s="251" t="s">
        <v>140</v>
      </c>
      <c r="L324" s="255"/>
      <c r="M324" s="256" t="s">
        <v>27</v>
      </c>
      <c r="N324" s="257" t="s">
        <v>48</v>
      </c>
      <c r="O324" s="78"/>
      <c r="P324" s="211">
        <f>O324*H324</f>
        <v>0</v>
      </c>
      <c r="Q324" s="211">
        <v>0.057</v>
      </c>
      <c r="R324" s="211">
        <f>Q324*H324</f>
        <v>0.228</v>
      </c>
      <c r="S324" s="211">
        <v>0</v>
      </c>
      <c r="T324" s="212">
        <f>S324*H324</f>
        <v>0</v>
      </c>
      <c r="AR324" s="16" t="s">
        <v>181</v>
      </c>
      <c r="AT324" s="16" t="s">
        <v>256</v>
      </c>
      <c r="AU324" s="16" t="s">
        <v>87</v>
      </c>
      <c r="AY324" s="16" t="s">
        <v>134</v>
      </c>
      <c r="BE324" s="213">
        <f>IF(N324="základní",J324,0)</f>
        <v>0</v>
      </c>
      <c r="BF324" s="213">
        <f>IF(N324="snížená",J324,0)</f>
        <v>0</v>
      </c>
      <c r="BG324" s="213">
        <f>IF(N324="zákl. přenesená",J324,0)</f>
        <v>0</v>
      </c>
      <c r="BH324" s="213">
        <f>IF(N324="sníž. přenesená",J324,0)</f>
        <v>0</v>
      </c>
      <c r="BI324" s="213">
        <f>IF(N324="nulová",J324,0)</f>
        <v>0</v>
      </c>
      <c r="BJ324" s="16" t="s">
        <v>85</v>
      </c>
      <c r="BK324" s="213">
        <f>ROUND(I324*H324,2)</f>
        <v>0</v>
      </c>
      <c r="BL324" s="16" t="s">
        <v>141</v>
      </c>
      <c r="BM324" s="16" t="s">
        <v>431</v>
      </c>
    </row>
    <row r="325" spans="2:65" s="1" customFormat="1" ht="16.5" customHeight="1">
      <c r="B325" s="37"/>
      <c r="C325" s="249" t="s">
        <v>432</v>
      </c>
      <c r="D325" s="249" t="s">
        <v>256</v>
      </c>
      <c r="E325" s="250" t="s">
        <v>433</v>
      </c>
      <c r="F325" s="251" t="s">
        <v>434</v>
      </c>
      <c r="G325" s="252" t="s">
        <v>414</v>
      </c>
      <c r="H325" s="253">
        <v>4</v>
      </c>
      <c r="I325" s="254"/>
      <c r="J325" s="253">
        <f>ROUND(I325*H325,2)</f>
        <v>0</v>
      </c>
      <c r="K325" s="251" t="s">
        <v>140</v>
      </c>
      <c r="L325" s="255"/>
      <c r="M325" s="256" t="s">
        <v>27</v>
      </c>
      <c r="N325" s="257" t="s">
        <v>48</v>
      </c>
      <c r="O325" s="78"/>
      <c r="P325" s="211">
        <f>O325*H325</f>
        <v>0</v>
      </c>
      <c r="Q325" s="211">
        <v>0.027</v>
      </c>
      <c r="R325" s="211">
        <f>Q325*H325</f>
        <v>0.108</v>
      </c>
      <c r="S325" s="211">
        <v>0</v>
      </c>
      <c r="T325" s="212">
        <f>S325*H325</f>
        <v>0</v>
      </c>
      <c r="AR325" s="16" t="s">
        <v>181</v>
      </c>
      <c r="AT325" s="16" t="s">
        <v>256</v>
      </c>
      <c r="AU325" s="16" t="s">
        <v>87</v>
      </c>
      <c r="AY325" s="16" t="s">
        <v>134</v>
      </c>
      <c r="BE325" s="213">
        <f>IF(N325="základní",J325,0)</f>
        <v>0</v>
      </c>
      <c r="BF325" s="213">
        <f>IF(N325="snížená",J325,0)</f>
        <v>0</v>
      </c>
      <c r="BG325" s="213">
        <f>IF(N325="zákl. přenesená",J325,0)</f>
        <v>0</v>
      </c>
      <c r="BH325" s="213">
        <f>IF(N325="sníž. přenesená",J325,0)</f>
        <v>0</v>
      </c>
      <c r="BI325" s="213">
        <f>IF(N325="nulová",J325,0)</f>
        <v>0</v>
      </c>
      <c r="BJ325" s="16" t="s">
        <v>85</v>
      </c>
      <c r="BK325" s="213">
        <f>ROUND(I325*H325,2)</f>
        <v>0</v>
      </c>
      <c r="BL325" s="16" t="s">
        <v>141</v>
      </c>
      <c r="BM325" s="16" t="s">
        <v>435</v>
      </c>
    </row>
    <row r="326" spans="2:65" s="1" customFormat="1" ht="16.5" customHeight="1">
      <c r="B326" s="37"/>
      <c r="C326" s="249" t="s">
        <v>436</v>
      </c>
      <c r="D326" s="249" t="s">
        <v>256</v>
      </c>
      <c r="E326" s="250" t="s">
        <v>437</v>
      </c>
      <c r="F326" s="251" t="s">
        <v>438</v>
      </c>
      <c r="G326" s="252" t="s">
        <v>414</v>
      </c>
      <c r="H326" s="253">
        <v>4</v>
      </c>
      <c r="I326" s="254"/>
      <c r="J326" s="253">
        <f>ROUND(I326*H326,2)</f>
        <v>0</v>
      </c>
      <c r="K326" s="251" t="s">
        <v>140</v>
      </c>
      <c r="L326" s="255"/>
      <c r="M326" s="256" t="s">
        <v>27</v>
      </c>
      <c r="N326" s="257" t="s">
        <v>48</v>
      </c>
      <c r="O326" s="78"/>
      <c r="P326" s="211">
        <f>O326*H326</f>
        <v>0</v>
      </c>
      <c r="Q326" s="211">
        <v>0.061</v>
      </c>
      <c r="R326" s="211">
        <f>Q326*H326</f>
        <v>0.244</v>
      </c>
      <c r="S326" s="211">
        <v>0</v>
      </c>
      <c r="T326" s="212">
        <f>S326*H326</f>
        <v>0</v>
      </c>
      <c r="AR326" s="16" t="s">
        <v>181</v>
      </c>
      <c r="AT326" s="16" t="s">
        <v>256</v>
      </c>
      <c r="AU326" s="16" t="s">
        <v>87</v>
      </c>
      <c r="AY326" s="16" t="s">
        <v>134</v>
      </c>
      <c r="BE326" s="213">
        <f>IF(N326="základní",J326,0)</f>
        <v>0</v>
      </c>
      <c r="BF326" s="213">
        <f>IF(N326="snížená",J326,0)</f>
        <v>0</v>
      </c>
      <c r="BG326" s="213">
        <f>IF(N326="zákl. přenesená",J326,0)</f>
        <v>0</v>
      </c>
      <c r="BH326" s="213">
        <f>IF(N326="sníž. přenesená",J326,0)</f>
        <v>0</v>
      </c>
      <c r="BI326" s="213">
        <f>IF(N326="nulová",J326,0)</f>
        <v>0</v>
      </c>
      <c r="BJ326" s="16" t="s">
        <v>85</v>
      </c>
      <c r="BK326" s="213">
        <f>ROUND(I326*H326,2)</f>
        <v>0</v>
      </c>
      <c r="BL326" s="16" t="s">
        <v>141</v>
      </c>
      <c r="BM326" s="16" t="s">
        <v>439</v>
      </c>
    </row>
    <row r="327" spans="2:65" s="1" customFormat="1" ht="16.5" customHeight="1">
      <c r="B327" s="37"/>
      <c r="C327" s="203" t="s">
        <v>440</v>
      </c>
      <c r="D327" s="203" t="s">
        <v>136</v>
      </c>
      <c r="E327" s="204" t="s">
        <v>441</v>
      </c>
      <c r="F327" s="205" t="s">
        <v>442</v>
      </c>
      <c r="G327" s="206" t="s">
        <v>414</v>
      </c>
      <c r="H327" s="207">
        <v>4</v>
      </c>
      <c r="I327" s="208"/>
      <c r="J327" s="207">
        <f>ROUND(I327*H327,2)</f>
        <v>0</v>
      </c>
      <c r="K327" s="205" t="s">
        <v>140</v>
      </c>
      <c r="L327" s="42"/>
      <c r="M327" s="209" t="s">
        <v>27</v>
      </c>
      <c r="N327" s="210" t="s">
        <v>48</v>
      </c>
      <c r="O327" s="78"/>
      <c r="P327" s="211">
        <f>O327*H327</f>
        <v>0</v>
      </c>
      <c r="Q327" s="211">
        <v>0.21734</v>
      </c>
      <c r="R327" s="211">
        <f>Q327*H327</f>
        <v>0.86936</v>
      </c>
      <c r="S327" s="211">
        <v>0</v>
      </c>
      <c r="T327" s="212">
        <f>S327*H327</f>
        <v>0</v>
      </c>
      <c r="AR327" s="16" t="s">
        <v>141</v>
      </c>
      <c r="AT327" s="16" t="s">
        <v>136</v>
      </c>
      <c r="AU327" s="16" t="s">
        <v>87</v>
      </c>
      <c r="AY327" s="16" t="s">
        <v>134</v>
      </c>
      <c r="BE327" s="213">
        <f>IF(N327="základní",J327,0)</f>
        <v>0</v>
      </c>
      <c r="BF327" s="213">
        <f>IF(N327="snížená",J327,0)</f>
        <v>0</v>
      </c>
      <c r="BG327" s="213">
        <f>IF(N327="zákl. přenesená",J327,0)</f>
        <v>0</v>
      </c>
      <c r="BH327" s="213">
        <f>IF(N327="sníž. přenesená",J327,0)</f>
        <v>0</v>
      </c>
      <c r="BI327" s="213">
        <f>IF(N327="nulová",J327,0)</f>
        <v>0</v>
      </c>
      <c r="BJ327" s="16" t="s">
        <v>85</v>
      </c>
      <c r="BK327" s="213">
        <f>ROUND(I327*H327,2)</f>
        <v>0</v>
      </c>
      <c r="BL327" s="16" t="s">
        <v>141</v>
      </c>
      <c r="BM327" s="16" t="s">
        <v>443</v>
      </c>
    </row>
    <row r="328" spans="2:47" s="1" customFormat="1" ht="12">
      <c r="B328" s="37"/>
      <c r="C328" s="38"/>
      <c r="D328" s="214" t="s">
        <v>143</v>
      </c>
      <c r="E328" s="38"/>
      <c r="F328" s="215" t="s">
        <v>444</v>
      </c>
      <c r="G328" s="38"/>
      <c r="H328" s="38"/>
      <c r="I328" s="129"/>
      <c r="J328" s="38"/>
      <c r="K328" s="38"/>
      <c r="L328" s="42"/>
      <c r="M328" s="216"/>
      <c r="N328" s="78"/>
      <c r="O328" s="78"/>
      <c r="P328" s="78"/>
      <c r="Q328" s="78"/>
      <c r="R328" s="78"/>
      <c r="S328" s="78"/>
      <c r="T328" s="79"/>
      <c r="AT328" s="16" t="s">
        <v>143</v>
      </c>
      <c r="AU328" s="16" t="s">
        <v>87</v>
      </c>
    </row>
    <row r="329" spans="2:51" s="11" customFormat="1" ht="12">
      <c r="B329" s="217"/>
      <c r="C329" s="218"/>
      <c r="D329" s="214" t="s">
        <v>145</v>
      </c>
      <c r="E329" s="219" t="s">
        <v>27</v>
      </c>
      <c r="F329" s="220" t="s">
        <v>141</v>
      </c>
      <c r="G329" s="218"/>
      <c r="H329" s="221">
        <v>4</v>
      </c>
      <c r="I329" s="222"/>
      <c r="J329" s="218"/>
      <c r="K329" s="218"/>
      <c r="L329" s="223"/>
      <c r="M329" s="224"/>
      <c r="N329" s="225"/>
      <c r="O329" s="225"/>
      <c r="P329" s="225"/>
      <c r="Q329" s="225"/>
      <c r="R329" s="225"/>
      <c r="S329" s="225"/>
      <c r="T329" s="226"/>
      <c r="AT329" s="227" t="s">
        <v>145</v>
      </c>
      <c r="AU329" s="227" t="s">
        <v>87</v>
      </c>
      <c r="AV329" s="11" t="s">
        <v>87</v>
      </c>
      <c r="AW329" s="11" t="s">
        <v>36</v>
      </c>
      <c r="AX329" s="11" t="s">
        <v>77</v>
      </c>
      <c r="AY329" s="227" t="s">
        <v>134</v>
      </c>
    </row>
    <row r="330" spans="2:51" s="12" customFormat="1" ht="12">
      <c r="B330" s="228"/>
      <c r="C330" s="229"/>
      <c r="D330" s="214" t="s">
        <v>145</v>
      </c>
      <c r="E330" s="230" t="s">
        <v>27</v>
      </c>
      <c r="F330" s="231" t="s">
        <v>147</v>
      </c>
      <c r="G330" s="229"/>
      <c r="H330" s="230" t="s">
        <v>27</v>
      </c>
      <c r="I330" s="232"/>
      <c r="J330" s="229"/>
      <c r="K330" s="229"/>
      <c r="L330" s="233"/>
      <c r="M330" s="234"/>
      <c r="N330" s="235"/>
      <c r="O330" s="235"/>
      <c r="P330" s="235"/>
      <c r="Q330" s="235"/>
      <c r="R330" s="235"/>
      <c r="S330" s="235"/>
      <c r="T330" s="236"/>
      <c r="AT330" s="237" t="s">
        <v>145</v>
      </c>
      <c r="AU330" s="237" t="s">
        <v>87</v>
      </c>
      <c r="AV330" s="12" t="s">
        <v>85</v>
      </c>
      <c r="AW330" s="12" t="s">
        <v>36</v>
      </c>
      <c r="AX330" s="12" t="s">
        <v>77</v>
      </c>
      <c r="AY330" s="237" t="s">
        <v>134</v>
      </c>
    </row>
    <row r="331" spans="2:51" s="13" customFormat="1" ht="12">
      <c r="B331" s="238"/>
      <c r="C331" s="239"/>
      <c r="D331" s="214" t="s">
        <v>145</v>
      </c>
      <c r="E331" s="240" t="s">
        <v>27</v>
      </c>
      <c r="F331" s="241" t="s">
        <v>148</v>
      </c>
      <c r="G331" s="239"/>
      <c r="H331" s="242">
        <v>4</v>
      </c>
      <c r="I331" s="243"/>
      <c r="J331" s="239"/>
      <c r="K331" s="239"/>
      <c r="L331" s="244"/>
      <c r="M331" s="245"/>
      <c r="N331" s="246"/>
      <c r="O331" s="246"/>
      <c r="P331" s="246"/>
      <c r="Q331" s="246"/>
      <c r="R331" s="246"/>
      <c r="S331" s="246"/>
      <c r="T331" s="247"/>
      <c r="AT331" s="248" t="s">
        <v>145</v>
      </c>
      <c r="AU331" s="248" t="s">
        <v>87</v>
      </c>
      <c r="AV331" s="13" t="s">
        <v>141</v>
      </c>
      <c r="AW331" s="13" t="s">
        <v>36</v>
      </c>
      <c r="AX331" s="13" t="s">
        <v>85</v>
      </c>
      <c r="AY331" s="248" t="s">
        <v>134</v>
      </c>
    </row>
    <row r="332" spans="2:65" s="1" customFormat="1" ht="16.5" customHeight="1">
      <c r="B332" s="37"/>
      <c r="C332" s="249" t="s">
        <v>445</v>
      </c>
      <c r="D332" s="249" t="s">
        <v>256</v>
      </c>
      <c r="E332" s="250" t="s">
        <v>446</v>
      </c>
      <c r="F332" s="251" t="s">
        <v>447</v>
      </c>
      <c r="G332" s="252" t="s">
        <v>414</v>
      </c>
      <c r="H332" s="253">
        <v>4</v>
      </c>
      <c r="I332" s="254"/>
      <c r="J332" s="253">
        <f>ROUND(I332*H332,2)</f>
        <v>0</v>
      </c>
      <c r="K332" s="251" t="s">
        <v>140</v>
      </c>
      <c r="L332" s="255"/>
      <c r="M332" s="256" t="s">
        <v>27</v>
      </c>
      <c r="N332" s="257" t="s">
        <v>48</v>
      </c>
      <c r="O332" s="78"/>
      <c r="P332" s="211">
        <f>O332*H332</f>
        <v>0</v>
      </c>
      <c r="Q332" s="211">
        <v>0.041</v>
      </c>
      <c r="R332" s="211">
        <f>Q332*H332</f>
        <v>0.164</v>
      </c>
      <c r="S332" s="211">
        <v>0</v>
      </c>
      <c r="T332" s="212">
        <f>S332*H332</f>
        <v>0</v>
      </c>
      <c r="AR332" s="16" t="s">
        <v>181</v>
      </c>
      <c r="AT332" s="16" t="s">
        <v>256</v>
      </c>
      <c r="AU332" s="16" t="s">
        <v>87</v>
      </c>
      <c r="AY332" s="16" t="s">
        <v>134</v>
      </c>
      <c r="BE332" s="213">
        <f>IF(N332="základní",J332,0)</f>
        <v>0</v>
      </c>
      <c r="BF332" s="213">
        <f>IF(N332="snížená",J332,0)</f>
        <v>0</v>
      </c>
      <c r="BG332" s="213">
        <f>IF(N332="zákl. přenesená",J332,0)</f>
        <v>0</v>
      </c>
      <c r="BH332" s="213">
        <f>IF(N332="sníž. přenesená",J332,0)</f>
        <v>0</v>
      </c>
      <c r="BI332" s="213">
        <f>IF(N332="nulová",J332,0)</f>
        <v>0</v>
      </c>
      <c r="BJ332" s="16" t="s">
        <v>85</v>
      </c>
      <c r="BK332" s="213">
        <f>ROUND(I332*H332,2)</f>
        <v>0</v>
      </c>
      <c r="BL332" s="16" t="s">
        <v>141</v>
      </c>
      <c r="BM332" s="16" t="s">
        <v>448</v>
      </c>
    </row>
    <row r="333" spans="2:65" s="1" customFormat="1" ht="16.5" customHeight="1">
      <c r="B333" s="37"/>
      <c r="C333" s="249" t="s">
        <v>449</v>
      </c>
      <c r="D333" s="249" t="s">
        <v>256</v>
      </c>
      <c r="E333" s="250" t="s">
        <v>450</v>
      </c>
      <c r="F333" s="251" t="s">
        <v>451</v>
      </c>
      <c r="G333" s="252" t="s">
        <v>414</v>
      </c>
      <c r="H333" s="253">
        <v>4</v>
      </c>
      <c r="I333" s="254"/>
      <c r="J333" s="253">
        <f>ROUND(I333*H333,2)</f>
        <v>0</v>
      </c>
      <c r="K333" s="251" t="s">
        <v>140</v>
      </c>
      <c r="L333" s="255"/>
      <c r="M333" s="256" t="s">
        <v>27</v>
      </c>
      <c r="N333" s="257" t="s">
        <v>48</v>
      </c>
      <c r="O333" s="78"/>
      <c r="P333" s="211">
        <f>O333*H333</f>
        <v>0</v>
      </c>
      <c r="Q333" s="211">
        <v>0.006</v>
      </c>
      <c r="R333" s="211">
        <f>Q333*H333</f>
        <v>0.024</v>
      </c>
      <c r="S333" s="211">
        <v>0</v>
      </c>
      <c r="T333" s="212">
        <f>S333*H333</f>
        <v>0</v>
      </c>
      <c r="AR333" s="16" t="s">
        <v>181</v>
      </c>
      <c r="AT333" s="16" t="s">
        <v>256</v>
      </c>
      <c r="AU333" s="16" t="s">
        <v>87</v>
      </c>
      <c r="AY333" s="16" t="s">
        <v>134</v>
      </c>
      <c r="BE333" s="213">
        <f>IF(N333="základní",J333,0)</f>
        <v>0</v>
      </c>
      <c r="BF333" s="213">
        <f>IF(N333="snížená",J333,0)</f>
        <v>0</v>
      </c>
      <c r="BG333" s="213">
        <f>IF(N333="zákl. přenesená",J333,0)</f>
        <v>0</v>
      </c>
      <c r="BH333" s="213">
        <f>IF(N333="sníž. přenesená",J333,0)</f>
        <v>0</v>
      </c>
      <c r="BI333" s="213">
        <f>IF(N333="nulová",J333,0)</f>
        <v>0</v>
      </c>
      <c r="BJ333" s="16" t="s">
        <v>85</v>
      </c>
      <c r="BK333" s="213">
        <f>ROUND(I333*H333,2)</f>
        <v>0</v>
      </c>
      <c r="BL333" s="16" t="s">
        <v>141</v>
      </c>
      <c r="BM333" s="16" t="s">
        <v>452</v>
      </c>
    </row>
    <row r="334" spans="2:63" s="10" customFormat="1" ht="22.8" customHeight="1">
      <c r="B334" s="187"/>
      <c r="C334" s="188"/>
      <c r="D334" s="189" t="s">
        <v>76</v>
      </c>
      <c r="E334" s="201" t="s">
        <v>188</v>
      </c>
      <c r="F334" s="201" t="s">
        <v>453</v>
      </c>
      <c r="G334" s="188"/>
      <c r="H334" s="188"/>
      <c r="I334" s="191"/>
      <c r="J334" s="202">
        <f>BK334</f>
        <v>0</v>
      </c>
      <c r="K334" s="188"/>
      <c r="L334" s="193"/>
      <c r="M334" s="194"/>
      <c r="N334" s="195"/>
      <c r="O334" s="195"/>
      <c r="P334" s="196">
        <f>SUM(P335:P388)</f>
        <v>0</v>
      </c>
      <c r="Q334" s="195"/>
      <c r="R334" s="196">
        <f>SUM(R335:R388)</f>
        <v>29.411482</v>
      </c>
      <c r="S334" s="195"/>
      <c r="T334" s="197">
        <f>SUM(T335:T388)</f>
        <v>6.79</v>
      </c>
      <c r="AR334" s="198" t="s">
        <v>85</v>
      </c>
      <c r="AT334" s="199" t="s">
        <v>76</v>
      </c>
      <c r="AU334" s="199" t="s">
        <v>85</v>
      </c>
      <c r="AY334" s="198" t="s">
        <v>134</v>
      </c>
      <c r="BK334" s="200">
        <f>SUM(BK335:BK388)</f>
        <v>0</v>
      </c>
    </row>
    <row r="335" spans="2:65" s="1" customFormat="1" ht="16.5" customHeight="1">
      <c r="B335" s="37"/>
      <c r="C335" s="203" t="s">
        <v>454</v>
      </c>
      <c r="D335" s="203" t="s">
        <v>136</v>
      </c>
      <c r="E335" s="204" t="s">
        <v>455</v>
      </c>
      <c r="F335" s="205" t="s">
        <v>456</v>
      </c>
      <c r="G335" s="206" t="s">
        <v>414</v>
      </c>
      <c r="H335" s="207">
        <v>1</v>
      </c>
      <c r="I335" s="208"/>
      <c r="J335" s="207">
        <f>ROUND(I335*H335,2)</f>
        <v>0</v>
      </c>
      <c r="K335" s="205" t="s">
        <v>140</v>
      </c>
      <c r="L335" s="42"/>
      <c r="M335" s="209" t="s">
        <v>27</v>
      </c>
      <c r="N335" s="210" t="s">
        <v>48</v>
      </c>
      <c r="O335" s="78"/>
      <c r="P335" s="211">
        <f>O335*H335</f>
        <v>0</v>
      </c>
      <c r="Q335" s="211">
        <v>0.0007</v>
      </c>
      <c r="R335" s="211">
        <f>Q335*H335</f>
        <v>0.0007</v>
      </c>
      <c r="S335" s="211">
        <v>0</v>
      </c>
      <c r="T335" s="212">
        <f>S335*H335</f>
        <v>0</v>
      </c>
      <c r="AR335" s="16" t="s">
        <v>141</v>
      </c>
      <c r="AT335" s="16" t="s">
        <v>136</v>
      </c>
      <c r="AU335" s="16" t="s">
        <v>87</v>
      </c>
      <c r="AY335" s="16" t="s">
        <v>134</v>
      </c>
      <c r="BE335" s="213">
        <f>IF(N335="základní",J335,0)</f>
        <v>0</v>
      </c>
      <c r="BF335" s="213">
        <f>IF(N335="snížená",J335,0)</f>
        <v>0</v>
      </c>
      <c r="BG335" s="213">
        <f>IF(N335="zákl. přenesená",J335,0)</f>
        <v>0</v>
      </c>
      <c r="BH335" s="213">
        <f>IF(N335="sníž. přenesená",J335,0)</f>
        <v>0</v>
      </c>
      <c r="BI335" s="213">
        <f>IF(N335="nulová",J335,0)</f>
        <v>0</v>
      </c>
      <c r="BJ335" s="16" t="s">
        <v>85</v>
      </c>
      <c r="BK335" s="213">
        <f>ROUND(I335*H335,2)</f>
        <v>0</v>
      </c>
      <c r="BL335" s="16" t="s">
        <v>141</v>
      </c>
      <c r="BM335" s="16" t="s">
        <v>457</v>
      </c>
    </row>
    <row r="336" spans="2:47" s="1" customFormat="1" ht="12">
      <c r="B336" s="37"/>
      <c r="C336" s="38"/>
      <c r="D336" s="214" t="s">
        <v>143</v>
      </c>
      <c r="E336" s="38"/>
      <c r="F336" s="215" t="s">
        <v>458</v>
      </c>
      <c r="G336" s="38"/>
      <c r="H336" s="38"/>
      <c r="I336" s="129"/>
      <c r="J336" s="38"/>
      <c r="K336" s="38"/>
      <c r="L336" s="42"/>
      <c r="M336" s="216"/>
      <c r="N336" s="78"/>
      <c r="O336" s="78"/>
      <c r="P336" s="78"/>
      <c r="Q336" s="78"/>
      <c r="R336" s="78"/>
      <c r="S336" s="78"/>
      <c r="T336" s="79"/>
      <c r="AT336" s="16" t="s">
        <v>143</v>
      </c>
      <c r="AU336" s="16" t="s">
        <v>87</v>
      </c>
    </row>
    <row r="337" spans="2:51" s="11" customFormat="1" ht="12">
      <c r="B337" s="217"/>
      <c r="C337" s="218"/>
      <c r="D337" s="214" t="s">
        <v>145</v>
      </c>
      <c r="E337" s="219" t="s">
        <v>27</v>
      </c>
      <c r="F337" s="220" t="s">
        <v>85</v>
      </c>
      <c r="G337" s="218"/>
      <c r="H337" s="221">
        <v>1</v>
      </c>
      <c r="I337" s="222"/>
      <c r="J337" s="218"/>
      <c r="K337" s="218"/>
      <c r="L337" s="223"/>
      <c r="M337" s="224"/>
      <c r="N337" s="225"/>
      <c r="O337" s="225"/>
      <c r="P337" s="225"/>
      <c r="Q337" s="225"/>
      <c r="R337" s="225"/>
      <c r="S337" s="225"/>
      <c r="T337" s="226"/>
      <c r="AT337" s="227" t="s">
        <v>145</v>
      </c>
      <c r="AU337" s="227" t="s">
        <v>87</v>
      </c>
      <c r="AV337" s="11" t="s">
        <v>87</v>
      </c>
      <c r="AW337" s="11" t="s">
        <v>36</v>
      </c>
      <c r="AX337" s="11" t="s">
        <v>77</v>
      </c>
      <c r="AY337" s="227" t="s">
        <v>134</v>
      </c>
    </row>
    <row r="338" spans="2:51" s="12" customFormat="1" ht="12">
      <c r="B338" s="228"/>
      <c r="C338" s="229"/>
      <c r="D338" s="214" t="s">
        <v>145</v>
      </c>
      <c r="E338" s="230" t="s">
        <v>27</v>
      </c>
      <c r="F338" s="231" t="s">
        <v>459</v>
      </c>
      <c r="G338" s="229"/>
      <c r="H338" s="230" t="s">
        <v>27</v>
      </c>
      <c r="I338" s="232"/>
      <c r="J338" s="229"/>
      <c r="K338" s="229"/>
      <c r="L338" s="233"/>
      <c r="M338" s="234"/>
      <c r="N338" s="235"/>
      <c r="O338" s="235"/>
      <c r="P338" s="235"/>
      <c r="Q338" s="235"/>
      <c r="R338" s="235"/>
      <c r="S338" s="235"/>
      <c r="T338" s="236"/>
      <c r="AT338" s="237" t="s">
        <v>145</v>
      </c>
      <c r="AU338" s="237" t="s">
        <v>87</v>
      </c>
      <c r="AV338" s="12" t="s">
        <v>85</v>
      </c>
      <c r="AW338" s="12" t="s">
        <v>36</v>
      </c>
      <c r="AX338" s="12" t="s">
        <v>77</v>
      </c>
      <c r="AY338" s="237" t="s">
        <v>134</v>
      </c>
    </row>
    <row r="339" spans="2:51" s="13" customFormat="1" ht="12">
      <c r="B339" s="238"/>
      <c r="C339" s="239"/>
      <c r="D339" s="214" t="s">
        <v>145</v>
      </c>
      <c r="E339" s="240" t="s">
        <v>27</v>
      </c>
      <c r="F339" s="241" t="s">
        <v>148</v>
      </c>
      <c r="G339" s="239"/>
      <c r="H339" s="242">
        <v>1</v>
      </c>
      <c r="I339" s="243"/>
      <c r="J339" s="239"/>
      <c r="K339" s="239"/>
      <c r="L339" s="244"/>
      <c r="M339" s="245"/>
      <c r="N339" s="246"/>
      <c r="O339" s="246"/>
      <c r="P339" s="246"/>
      <c r="Q339" s="246"/>
      <c r="R339" s="246"/>
      <c r="S339" s="246"/>
      <c r="T339" s="247"/>
      <c r="AT339" s="248" t="s">
        <v>145</v>
      </c>
      <c r="AU339" s="248" t="s">
        <v>87</v>
      </c>
      <c r="AV339" s="13" t="s">
        <v>141</v>
      </c>
      <c r="AW339" s="13" t="s">
        <v>36</v>
      </c>
      <c r="AX339" s="13" t="s">
        <v>85</v>
      </c>
      <c r="AY339" s="248" t="s">
        <v>134</v>
      </c>
    </row>
    <row r="340" spans="2:65" s="1" customFormat="1" ht="16.5" customHeight="1">
      <c r="B340" s="37"/>
      <c r="C340" s="249" t="s">
        <v>460</v>
      </c>
      <c r="D340" s="249" t="s">
        <v>256</v>
      </c>
      <c r="E340" s="250" t="s">
        <v>461</v>
      </c>
      <c r="F340" s="251" t="s">
        <v>462</v>
      </c>
      <c r="G340" s="252" t="s">
        <v>414</v>
      </c>
      <c r="H340" s="253">
        <v>1</v>
      </c>
      <c r="I340" s="254"/>
      <c r="J340" s="253">
        <f>ROUND(I340*H340,2)</f>
        <v>0</v>
      </c>
      <c r="K340" s="251" t="s">
        <v>140</v>
      </c>
      <c r="L340" s="255"/>
      <c r="M340" s="256" t="s">
        <v>27</v>
      </c>
      <c r="N340" s="257" t="s">
        <v>48</v>
      </c>
      <c r="O340" s="78"/>
      <c r="P340" s="211">
        <f>O340*H340</f>
        <v>0</v>
      </c>
      <c r="Q340" s="211">
        <v>0.006</v>
      </c>
      <c r="R340" s="211">
        <f>Q340*H340</f>
        <v>0.006</v>
      </c>
      <c r="S340" s="211">
        <v>0</v>
      </c>
      <c r="T340" s="212">
        <f>S340*H340</f>
        <v>0</v>
      </c>
      <c r="AR340" s="16" t="s">
        <v>181</v>
      </c>
      <c r="AT340" s="16" t="s">
        <v>256</v>
      </c>
      <c r="AU340" s="16" t="s">
        <v>87</v>
      </c>
      <c r="AY340" s="16" t="s">
        <v>134</v>
      </c>
      <c r="BE340" s="213">
        <f>IF(N340="základní",J340,0)</f>
        <v>0</v>
      </c>
      <c r="BF340" s="213">
        <f>IF(N340="snížená",J340,0)</f>
        <v>0</v>
      </c>
      <c r="BG340" s="213">
        <f>IF(N340="zákl. přenesená",J340,0)</f>
        <v>0</v>
      </c>
      <c r="BH340" s="213">
        <f>IF(N340="sníž. přenesená",J340,0)</f>
        <v>0</v>
      </c>
      <c r="BI340" s="213">
        <f>IF(N340="nulová",J340,0)</f>
        <v>0</v>
      </c>
      <c r="BJ340" s="16" t="s">
        <v>85</v>
      </c>
      <c r="BK340" s="213">
        <f>ROUND(I340*H340,2)</f>
        <v>0</v>
      </c>
      <c r="BL340" s="16" t="s">
        <v>141</v>
      </c>
      <c r="BM340" s="16" t="s">
        <v>463</v>
      </c>
    </row>
    <row r="341" spans="2:65" s="1" customFormat="1" ht="16.5" customHeight="1">
      <c r="B341" s="37"/>
      <c r="C341" s="203" t="s">
        <v>464</v>
      </c>
      <c r="D341" s="203" t="s">
        <v>136</v>
      </c>
      <c r="E341" s="204" t="s">
        <v>465</v>
      </c>
      <c r="F341" s="205" t="s">
        <v>466</v>
      </c>
      <c r="G341" s="206" t="s">
        <v>414</v>
      </c>
      <c r="H341" s="207">
        <v>1</v>
      </c>
      <c r="I341" s="208"/>
      <c r="J341" s="207">
        <f>ROUND(I341*H341,2)</f>
        <v>0</v>
      </c>
      <c r="K341" s="205" t="s">
        <v>140</v>
      </c>
      <c r="L341" s="42"/>
      <c r="M341" s="209" t="s">
        <v>27</v>
      </c>
      <c r="N341" s="210" t="s">
        <v>48</v>
      </c>
      <c r="O341" s="78"/>
      <c r="P341" s="211">
        <f>O341*H341</f>
        <v>0</v>
      </c>
      <c r="Q341" s="211">
        <v>0.11241</v>
      </c>
      <c r="R341" s="211">
        <f>Q341*H341</f>
        <v>0.11241</v>
      </c>
      <c r="S341" s="211">
        <v>0</v>
      </c>
      <c r="T341" s="212">
        <f>S341*H341</f>
        <v>0</v>
      </c>
      <c r="AR341" s="16" t="s">
        <v>141</v>
      </c>
      <c r="AT341" s="16" t="s">
        <v>136</v>
      </c>
      <c r="AU341" s="16" t="s">
        <v>87</v>
      </c>
      <c r="AY341" s="16" t="s">
        <v>134</v>
      </c>
      <c r="BE341" s="213">
        <f>IF(N341="základní",J341,0)</f>
        <v>0</v>
      </c>
      <c r="BF341" s="213">
        <f>IF(N341="snížená",J341,0)</f>
        <v>0</v>
      </c>
      <c r="BG341" s="213">
        <f>IF(N341="zákl. přenesená",J341,0)</f>
        <v>0</v>
      </c>
      <c r="BH341" s="213">
        <f>IF(N341="sníž. přenesená",J341,0)</f>
        <v>0</v>
      </c>
      <c r="BI341" s="213">
        <f>IF(N341="nulová",J341,0)</f>
        <v>0</v>
      </c>
      <c r="BJ341" s="16" t="s">
        <v>85</v>
      </c>
      <c r="BK341" s="213">
        <f>ROUND(I341*H341,2)</f>
        <v>0</v>
      </c>
      <c r="BL341" s="16" t="s">
        <v>141</v>
      </c>
      <c r="BM341" s="16" t="s">
        <v>467</v>
      </c>
    </row>
    <row r="342" spans="2:47" s="1" customFormat="1" ht="12">
      <c r="B342" s="37"/>
      <c r="C342" s="38"/>
      <c r="D342" s="214" t="s">
        <v>143</v>
      </c>
      <c r="E342" s="38"/>
      <c r="F342" s="215" t="s">
        <v>468</v>
      </c>
      <c r="G342" s="38"/>
      <c r="H342" s="38"/>
      <c r="I342" s="129"/>
      <c r="J342" s="38"/>
      <c r="K342" s="38"/>
      <c r="L342" s="42"/>
      <c r="M342" s="216"/>
      <c r="N342" s="78"/>
      <c r="O342" s="78"/>
      <c r="P342" s="78"/>
      <c r="Q342" s="78"/>
      <c r="R342" s="78"/>
      <c r="S342" s="78"/>
      <c r="T342" s="79"/>
      <c r="AT342" s="16" t="s">
        <v>143</v>
      </c>
      <c r="AU342" s="16" t="s">
        <v>87</v>
      </c>
    </row>
    <row r="343" spans="2:51" s="11" customFormat="1" ht="12">
      <c r="B343" s="217"/>
      <c r="C343" s="218"/>
      <c r="D343" s="214" t="s">
        <v>145</v>
      </c>
      <c r="E343" s="219" t="s">
        <v>27</v>
      </c>
      <c r="F343" s="220" t="s">
        <v>85</v>
      </c>
      <c r="G343" s="218"/>
      <c r="H343" s="221">
        <v>1</v>
      </c>
      <c r="I343" s="222"/>
      <c r="J343" s="218"/>
      <c r="K343" s="218"/>
      <c r="L343" s="223"/>
      <c r="M343" s="224"/>
      <c r="N343" s="225"/>
      <c r="O343" s="225"/>
      <c r="P343" s="225"/>
      <c r="Q343" s="225"/>
      <c r="R343" s="225"/>
      <c r="S343" s="225"/>
      <c r="T343" s="226"/>
      <c r="AT343" s="227" t="s">
        <v>145</v>
      </c>
      <c r="AU343" s="227" t="s">
        <v>87</v>
      </c>
      <c r="AV343" s="11" t="s">
        <v>87</v>
      </c>
      <c r="AW343" s="11" t="s">
        <v>36</v>
      </c>
      <c r="AX343" s="11" t="s">
        <v>77</v>
      </c>
      <c r="AY343" s="227" t="s">
        <v>134</v>
      </c>
    </row>
    <row r="344" spans="2:51" s="12" customFormat="1" ht="12">
      <c r="B344" s="228"/>
      <c r="C344" s="229"/>
      <c r="D344" s="214" t="s">
        <v>145</v>
      </c>
      <c r="E344" s="230" t="s">
        <v>27</v>
      </c>
      <c r="F344" s="231" t="s">
        <v>147</v>
      </c>
      <c r="G344" s="229"/>
      <c r="H344" s="230" t="s">
        <v>27</v>
      </c>
      <c r="I344" s="232"/>
      <c r="J344" s="229"/>
      <c r="K344" s="229"/>
      <c r="L344" s="233"/>
      <c r="M344" s="234"/>
      <c r="N344" s="235"/>
      <c r="O344" s="235"/>
      <c r="P344" s="235"/>
      <c r="Q344" s="235"/>
      <c r="R344" s="235"/>
      <c r="S344" s="235"/>
      <c r="T344" s="236"/>
      <c r="AT344" s="237" t="s">
        <v>145</v>
      </c>
      <c r="AU344" s="237" t="s">
        <v>87</v>
      </c>
      <c r="AV344" s="12" t="s">
        <v>85</v>
      </c>
      <c r="AW344" s="12" t="s">
        <v>36</v>
      </c>
      <c r="AX344" s="12" t="s">
        <v>77</v>
      </c>
      <c r="AY344" s="237" t="s">
        <v>134</v>
      </c>
    </row>
    <row r="345" spans="2:51" s="13" customFormat="1" ht="12">
      <c r="B345" s="238"/>
      <c r="C345" s="239"/>
      <c r="D345" s="214" t="s">
        <v>145</v>
      </c>
      <c r="E345" s="240" t="s">
        <v>27</v>
      </c>
      <c r="F345" s="241" t="s">
        <v>148</v>
      </c>
      <c r="G345" s="239"/>
      <c r="H345" s="242">
        <v>1</v>
      </c>
      <c r="I345" s="243"/>
      <c r="J345" s="239"/>
      <c r="K345" s="239"/>
      <c r="L345" s="244"/>
      <c r="M345" s="245"/>
      <c r="N345" s="246"/>
      <c r="O345" s="246"/>
      <c r="P345" s="246"/>
      <c r="Q345" s="246"/>
      <c r="R345" s="246"/>
      <c r="S345" s="246"/>
      <c r="T345" s="247"/>
      <c r="AT345" s="248" t="s">
        <v>145</v>
      </c>
      <c r="AU345" s="248" t="s">
        <v>87</v>
      </c>
      <c r="AV345" s="13" t="s">
        <v>141</v>
      </c>
      <c r="AW345" s="13" t="s">
        <v>36</v>
      </c>
      <c r="AX345" s="13" t="s">
        <v>85</v>
      </c>
      <c r="AY345" s="248" t="s">
        <v>134</v>
      </c>
    </row>
    <row r="346" spans="2:65" s="1" customFormat="1" ht="16.5" customHeight="1">
      <c r="B346" s="37"/>
      <c r="C346" s="249" t="s">
        <v>469</v>
      </c>
      <c r="D346" s="249" t="s">
        <v>256</v>
      </c>
      <c r="E346" s="250" t="s">
        <v>470</v>
      </c>
      <c r="F346" s="251" t="s">
        <v>471</v>
      </c>
      <c r="G346" s="252" t="s">
        <v>414</v>
      </c>
      <c r="H346" s="253">
        <v>1</v>
      </c>
      <c r="I346" s="254"/>
      <c r="J346" s="253">
        <f>ROUND(I346*H346,2)</f>
        <v>0</v>
      </c>
      <c r="K346" s="251" t="s">
        <v>140</v>
      </c>
      <c r="L346" s="255"/>
      <c r="M346" s="256" t="s">
        <v>27</v>
      </c>
      <c r="N346" s="257" t="s">
        <v>48</v>
      </c>
      <c r="O346" s="78"/>
      <c r="P346" s="211">
        <f>O346*H346</f>
        <v>0</v>
      </c>
      <c r="Q346" s="211">
        <v>0.0061</v>
      </c>
      <c r="R346" s="211">
        <f>Q346*H346</f>
        <v>0.0061</v>
      </c>
      <c r="S346" s="211">
        <v>0</v>
      </c>
      <c r="T346" s="212">
        <f>S346*H346</f>
        <v>0</v>
      </c>
      <c r="AR346" s="16" t="s">
        <v>181</v>
      </c>
      <c r="AT346" s="16" t="s">
        <v>256</v>
      </c>
      <c r="AU346" s="16" t="s">
        <v>87</v>
      </c>
      <c r="AY346" s="16" t="s">
        <v>134</v>
      </c>
      <c r="BE346" s="213">
        <f>IF(N346="základní",J346,0)</f>
        <v>0</v>
      </c>
      <c r="BF346" s="213">
        <f>IF(N346="snížená",J346,0)</f>
        <v>0</v>
      </c>
      <c r="BG346" s="213">
        <f>IF(N346="zákl. přenesená",J346,0)</f>
        <v>0</v>
      </c>
      <c r="BH346" s="213">
        <f>IF(N346="sníž. přenesená",J346,0)</f>
        <v>0</v>
      </c>
      <c r="BI346" s="213">
        <f>IF(N346="nulová",J346,0)</f>
        <v>0</v>
      </c>
      <c r="BJ346" s="16" t="s">
        <v>85</v>
      </c>
      <c r="BK346" s="213">
        <f>ROUND(I346*H346,2)</f>
        <v>0</v>
      </c>
      <c r="BL346" s="16" t="s">
        <v>141</v>
      </c>
      <c r="BM346" s="16" t="s">
        <v>472</v>
      </c>
    </row>
    <row r="347" spans="2:65" s="1" customFormat="1" ht="16.5" customHeight="1">
      <c r="B347" s="37"/>
      <c r="C347" s="249" t="s">
        <v>473</v>
      </c>
      <c r="D347" s="249" t="s">
        <v>256</v>
      </c>
      <c r="E347" s="250" t="s">
        <v>474</v>
      </c>
      <c r="F347" s="251" t="s">
        <v>475</v>
      </c>
      <c r="G347" s="252" t="s">
        <v>414</v>
      </c>
      <c r="H347" s="253">
        <v>1</v>
      </c>
      <c r="I347" s="254"/>
      <c r="J347" s="253">
        <f>ROUND(I347*H347,2)</f>
        <v>0</v>
      </c>
      <c r="K347" s="251" t="s">
        <v>140</v>
      </c>
      <c r="L347" s="255"/>
      <c r="M347" s="256" t="s">
        <v>27</v>
      </c>
      <c r="N347" s="257" t="s">
        <v>48</v>
      </c>
      <c r="O347" s="78"/>
      <c r="P347" s="211">
        <f>O347*H347</f>
        <v>0</v>
      </c>
      <c r="Q347" s="211">
        <v>0.003</v>
      </c>
      <c r="R347" s="211">
        <f>Q347*H347</f>
        <v>0.003</v>
      </c>
      <c r="S347" s="211">
        <v>0</v>
      </c>
      <c r="T347" s="212">
        <f>S347*H347</f>
        <v>0</v>
      </c>
      <c r="AR347" s="16" t="s">
        <v>181</v>
      </c>
      <c r="AT347" s="16" t="s">
        <v>256</v>
      </c>
      <c r="AU347" s="16" t="s">
        <v>87</v>
      </c>
      <c r="AY347" s="16" t="s">
        <v>134</v>
      </c>
      <c r="BE347" s="213">
        <f>IF(N347="základní",J347,0)</f>
        <v>0</v>
      </c>
      <c r="BF347" s="213">
        <f>IF(N347="snížená",J347,0)</f>
        <v>0</v>
      </c>
      <c r="BG347" s="213">
        <f>IF(N347="zákl. přenesená",J347,0)</f>
        <v>0</v>
      </c>
      <c r="BH347" s="213">
        <f>IF(N347="sníž. přenesená",J347,0)</f>
        <v>0</v>
      </c>
      <c r="BI347" s="213">
        <f>IF(N347="nulová",J347,0)</f>
        <v>0</v>
      </c>
      <c r="BJ347" s="16" t="s">
        <v>85</v>
      </c>
      <c r="BK347" s="213">
        <f>ROUND(I347*H347,2)</f>
        <v>0</v>
      </c>
      <c r="BL347" s="16" t="s">
        <v>141</v>
      </c>
      <c r="BM347" s="16" t="s">
        <v>476</v>
      </c>
    </row>
    <row r="348" spans="2:65" s="1" customFormat="1" ht="16.5" customHeight="1">
      <c r="B348" s="37"/>
      <c r="C348" s="249" t="s">
        <v>477</v>
      </c>
      <c r="D348" s="249" t="s">
        <v>256</v>
      </c>
      <c r="E348" s="250" t="s">
        <v>478</v>
      </c>
      <c r="F348" s="251" t="s">
        <v>479</v>
      </c>
      <c r="G348" s="252" t="s">
        <v>414</v>
      </c>
      <c r="H348" s="253">
        <v>1</v>
      </c>
      <c r="I348" s="254"/>
      <c r="J348" s="253">
        <f>ROUND(I348*H348,2)</f>
        <v>0</v>
      </c>
      <c r="K348" s="251" t="s">
        <v>140</v>
      </c>
      <c r="L348" s="255"/>
      <c r="M348" s="256" t="s">
        <v>27</v>
      </c>
      <c r="N348" s="257" t="s">
        <v>48</v>
      </c>
      <c r="O348" s="78"/>
      <c r="P348" s="211">
        <f>O348*H348</f>
        <v>0</v>
      </c>
      <c r="Q348" s="211">
        <v>0.00035</v>
      </c>
      <c r="R348" s="211">
        <f>Q348*H348</f>
        <v>0.00035</v>
      </c>
      <c r="S348" s="211">
        <v>0</v>
      </c>
      <c r="T348" s="212">
        <f>S348*H348</f>
        <v>0</v>
      </c>
      <c r="AR348" s="16" t="s">
        <v>181</v>
      </c>
      <c r="AT348" s="16" t="s">
        <v>256</v>
      </c>
      <c r="AU348" s="16" t="s">
        <v>87</v>
      </c>
      <c r="AY348" s="16" t="s">
        <v>134</v>
      </c>
      <c r="BE348" s="213">
        <f>IF(N348="základní",J348,0)</f>
        <v>0</v>
      </c>
      <c r="BF348" s="213">
        <f>IF(N348="snížená",J348,0)</f>
        <v>0</v>
      </c>
      <c r="BG348" s="213">
        <f>IF(N348="zákl. přenesená",J348,0)</f>
        <v>0</v>
      </c>
      <c r="BH348" s="213">
        <f>IF(N348="sníž. přenesená",J348,0)</f>
        <v>0</v>
      </c>
      <c r="BI348" s="213">
        <f>IF(N348="nulová",J348,0)</f>
        <v>0</v>
      </c>
      <c r="BJ348" s="16" t="s">
        <v>85</v>
      </c>
      <c r="BK348" s="213">
        <f>ROUND(I348*H348,2)</f>
        <v>0</v>
      </c>
      <c r="BL348" s="16" t="s">
        <v>141</v>
      </c>
      <c r="BM348" s="16" t="s">
        <v>480</v>
      </c>
    </row>
    <row r="349" spans="2:65" s="1" customFormat="1" ht="16.5" customHeight="1">
      <c r="B349" s="37"/>
      <c r="C349" s="249" t="s">
        <v>481</v>
      </c>
      <c r="D349" s="249" t="s">
        <v>256</v>
      </c>
      <c r="E349" s="250" t="s">
        <v>482</v>
      </c>
      <c r="F349" s="251" t="s">
        <v>483</v>
      </c>
      <c r="G349" s="252" t="s">
        <v>414</v>
      </c>
      <c r="H349" s="253">
        <v>1</v>
      </c>
      <c r="I349" s="254"/>
      <c r="J349" s="253">
        <f>ROUND(I349*H349,2)</f>
        <v>0</v>
      </c>
      <c r="K349" s="251" t="s">
        <v>140</v>
      </c>
      <c r="L349" s="255"/>
      <c r="M349" s="256" t="s">
        <v>27</v>
      </c>
      <c r="N349" s="257" t="s">
        <v>48</v>
      </c>
      <c r="O349" s="78"/>
      <c r="P349" s="211">
        <f>O349*H349</f>
        <v>0</v>
      </c>
      <c r="Q349" s="211">
        <v>0.0001</v>
      </c>
      <c r="R349" s="211">
        <f>Q349*H349</f>
        <v>0.0001</v>
      </c>
      <c r="S349" s="211">
        <v>0</v>
      </c>
      <c r="T349" s="212">
        <f>S349*H349</f>
        <v>0</v>
      </c>
      <c r="AR349" s="16" t="s">
        <v>181</v>
      </c>
      <c r="AT349" s="16" t="s">
        <v>256</v>
      </c>
      <c r="AU349" s="16" t="s">
        <v>87</v>
      </c>
      <c r="AY349" s="16" t="s">
        <v>134</v>
      </c>
      <c r="BE349" s="213">
        <f>IF(N349="základní",J349,0)</f>
        <v>0</v>
      </c>
      <c r="BF349" s="213">
        <f>IF(N349="snížená",J349,0)</f>
        <v>0</v>
      </c>
      <c r="BG349" s="213">
        <f>IF(N349="zákl. přenesená",J349,0)</f>
        <v>0</v>
      </c>
      <c r="BH349" s="213">
        <f>IF(N349="sníž. přenesená",J349,0)</f>
        <v>0</v>
      </c>
      <c r="BI349" s="213">
        <f>IF(N349="nulová",J349,0)</f>
        <v>0</v>
      </c>
      <c r="BJ349" s="16" t="s">
        <v>85</v>
      </c>
      <c r="BK349" s="213">
        <f>ROUND(I349*H349,2)</f>
        <v>0</v>
      </c>
      <c r="BL349" s="16" t="s">
        <v>141</v>
      </c>
      <c r="BM349" s="16" t="s">
        <v>484</v>
      </c>
    </row>
    <row r="350" spans="2:65" s="1" customFormat="1" ht="16.5" customHeight="1">
      <c r="B350" s="37"/>
      <c r="C350" s="203" t="s">
        <v>485</v>
      </c>
      <c r="D350" s="203" t="s">
        <v>136</v>
      </c>
      <c r="E350" s="204" t="s">
        <v>486</v>
      </c>
      <c r="F350" s="205" t="s">
        <v>487</v>
      </c>
      <c r="G350" s="206" t="s">
        <v>402</v>
      </c>
      <c r="H350" s="207">
        <v>264.4</v>
      </c>
      <c r="I350" s="208"/>
      <c r="J350" s="207">
        <f>ROUND(I350*H350,2)</f>
        <v>0</v>
      </c>
      <c r="K350" s="205" t="s">
        <v>140</v>
      </c>
      <c r="L350" s="42"/>
      <c r="M350" s="209" t="s">
        <v>27</v>
      </c>
      <c r="N350" s="210" t="s">
        <v>48</v>
      </c>
      <c r="O350" s="78"/>
      <c r="P350" s="211">
        <f>O350*H350</f>
        <v>0</v>
      </c>
      <c r="Q350" s="211">
        <v>0.00033</v>
      </c>
      <c r="R350" s="211">
        <f>Q350*H350</f>
        <v>0.087252</v>
      </c>
      <c r="S350" s="211">
        <v>0</v>
      </c>
      <c r="T350" s="212">
        <f>S350*H350</f>
        <v>0</v>
      </c>
      <c r="AR350" s="16" t="s">
        <v>141</v>
      </c>
      <c r="AT350" s="16" t="s">
        <v>136</v>
      </c>
      <c r="AU350" s="16" t="s">
        <v>87</v>
      </c>
      <c r="AY350" s="16" t="s">
        <v>134</v>
      </c>
      <c r="BE350" s="213">
        <f>IF(N350="základní",J350,0)</f>
        <v>0</v>
      </c>
      <c r="BF350" s="213">
        <f>IF(N350="snížená",J350,0)</f>
        <v>0</v>
      </c>
      <c r="BG350" s="213">
        <f>IF(N350="zákl. přenesená",J350,0)</f>
        <v>0</v>
      </c>
      <c r="BH350" s="213">
        <f>IF(N350="sníž. přenesená",J350,0)</f>
        <v>0</v>
      </c>
      <c r="BI350" s="213">
        <f>IF(N350="nulová",J350,0)</f>
        <v>0</v>
      </c>
      <c r="BJ350" s="16" t="s">
        <v>85</v>
      </c>
      <c r="BK350" s="213">
        <f>ROUND(I350*H350,2)</f>
        <v>0</v>
      </c>
      <c r="BL350" s="16" t="s">
        <v>141</v>
      </c>
      <c r="BM350" s="16" t="s">
        <v>488</v>
      </c>
    </row>
    <row r="351" spans="2:47" s="1" customFormat="1" ht="12">
      <c r="B351" s="37"/>
      <c r="C351" s="38"/>
      <c r="D351" s="214" t="s">
        <v>143</v>
      </c>
      <c r="E351" s="38"/>
      <c r="F351" s="215" t="s">
        <v>489</v>
      </c>
      <c r="G351" s="38"/>
      <c r="H351" s="38"/>
      <c r="I351" s="129"/>
      <c r="J351" s="38"/>
      <c r="K351" s="38"/>
      <c r="L351" s="42"/>
      <c r="M351" s="216"/>
      <c r="N351" s="78"/>
      <c r="O351" s="78"/>
      <c r="P351" s="78"/>
      <c r="Q351" s="78"/>
      <c r="R351" s="78"/>
      <c r="S351" s="78"/>
      <c r="T351" s="79"/>
      <c r="AT351" s="16" t="s">
        <v>143</v>
      </c>
      <c r="AU351" s="16" t="s">
        <v>87</v>
      </c>
    </row>
    <row r="352" spans="2:51" s="11" customFormat="1" ht="12">
      <c r="B352" s="217"/>
      <c r="C352" s="218"/>
      <c r="D352" s="214" t="s">
        <v>145</v>
      </c>
      <c r="E352" s="219" t="s">
        <v>27</v>
      </c>
      <c r="F352" s="220" t="s">
        <v>490</v>
      </c>
      <c r="G352" s="218"/>
      <c r="H352" s="221">
        <v>173.6</v>
      </c>
      <c r="I352" s="222"/>
      <c r="J352" s="218"/>
      <c r="K352" s="218"/>
      <c r="L352" s="223"/>
      <c r="M352" s="224"/>
      <c r="N352" s="225"/>
      <c r="O352" s="225"/>
      <c r="P352" s="225"/>
      <c r="Q352" s="225"/>
      <c r="R352" s="225"/>
      <c r="S352" s="225"/>
      <c r="T352" s="226"/>
      <c r="AT352" s="227" t="s">
        <v>145</v>
      </c>
      <c r="AU352" s="227" t="s">
        <v>87</v>
      </c>
      <c r="AV352" s="11" t="s">
        <v>87</v>
      </c>
      <c r="AW352" s="11" t="s">
        <v>36</v>
      </c>
      <c r="AX352" s="11" t="s">
        <v>77</v>
      </c>
      <c r="AY352" s="227" t="s">
        <v>134</v>
      </c>
    </row>
    <row r="353" spans="2:51" s="12" customFormat="1" ht="12">
      <c r="B353" s="228"/>
      <c r="C353" s="229"/>
      <c r="D353" s="214" t="s">
        <v>145</v>
      </c>
      <c r="E353" s="230" t="s">
        <v>27</v>
      </c>
      <c r="F353" s="231" t="s">
        <v>491</v>
      </c>
      <c r="G353" s="229"/>
      <c r="H353" s="230" t="s">
        <v>27</v>
      </c>
      <c r="I353" s="232"/>
      <c r="J353" s="229"/>
      <c r="K353" s="229"/>
      <c r="L353" s="233"/>
      <c r="M353" s="234"/>
      <c r="N353" s="235"/>
      <c r="O353" s="235"/>
      <c r="P353" s="235"/>
      <c r="Q353" s="235"/>
      <c r="R353" s="235"/>
      <c r="S353" s="235"/>
      <c r="T353" s="236"/>
      <c r="AT353" s="237" t="s">
        <v>145</v>
      </c>
      <c r="AU353" s="237" t="s">
        <v>87</v>
      </c>
      <c r="AV353" s="12" t="s">
        <v>85</v>
      </c>
      <c r="AW353" s="12" t="s">
        <v>36</v>
      </c>
      <c r="AX353" s="12" t="s">
        <v>77</v>
      </c>
      <c r="AY353" s="237" t="s">
        <v>134</v>
      </c>
    </row>
    <row r="354" spans="2:51" s="11" customFormat="1" ht="12">
      <c r="B354" s="217"/>
      <c r="C354" s="218"/>
      <c r="D354" s="214" t="s">
        <v>145</v>
      </c>
      <c r="E354" s="219" t="s">
        <v>27</v>
      </c>
      <c r="F354" s="220" t="s">
        <v>492</v>
      </c>
      <c r="G354" s="218"/>
      <c r="H354" s="221">
        <v>90.8</v>
      </c>
      <c r="I354" s="222"/>
      <c r="J354" s="218"/>
      <c r="K354" s="218"/>
      <c r="L354" s="223"/>
      <c r="M354" s="224"/>
      <c r="N354" s="225"/>
      <c r="O354" s="225"/>
      <c r="P354" s="225"/>
      <c r="Q354" s="225"/>
      <c r="R354" s="225"/>
      <c r="S354" s="225"/>
      <c r="T354" s="226"/>
      <c r="AT354" s="227" t="s">
        <v>145</v>
      </c>
      <c r="AU354" s="227" t="s">
        <v>87</v>
      </c>
      <c r="AV354" s="11" t="s">
        <v>87</v>
      </c>
      <c r="AW354" s="11" t="s">
        <v>36</v>
      </c>
      <c r="AX354" s="11" t="s">
        <v>77</v>
      </c>
      <c r="AY354" s="227" t="s">
        <v>134</v>
      </c>
    </row>
    <row r="355" spans="2:51" s="12" customFormat="1" ht="12">
      <c r="B355" s="228"/>
      <c r="C355" s="229"/>
      <c r="D355" s="214" t="s">
        <v>145</v>
      </c>
      <c r="E355" s="230" t="s">
        <v>27</v>
      </c>
      <c r="F355" s="231" t="s">
        <v>493</v>
      </c>
      <c r="G355" s="229"/>
      <c r="H355" s="230" t="s">
        <v>27</v>
      </c>
      <c r="I355" s="232"/>
      <c r="J355" s="229"/>
      <c r="K355" s="229"/>
      <c r="L355" s="233"/>
      <c r="M355" s="234"/>
      <c r="N355" s="235"/>
      <c r="O355" s="235"/>
      <c r="P355" s="235"/>
      <c r="Q355" s="235"/>
      <c r="R355" s="235"/>
      <c r="S355" s="235"/>
      <c r="T355" s="236"/>
      <c r="AT355" s="237" t="s">
        <v>145</v>
      </c>
      <c r="AU355" s="237" t="s">
        <v>87</v>
      </c>
      <c r="AV355" s="12" t="s">
        <v>85</v>
      </c>
      <c r="AW355" s="12" t="s">
        <v>36</v>
      </c>
      <c r="AX355" s="12" t="s">
        <v>77</v>
      </c>
      <c r="AY355" s="237" t="s">
        <v>134</v>
      </c>
    </row>
    <row r="356" spans="2:51" s="13" customFormat="1" ht="12">
      <c r="B356" s="238"/>
      <c r="C356" s="239"/>
      <c r="D356" s="214" t="s">
        <v>145</v>
      </c>
      <c r="E356" s="240" t="s">
        <v>27</v>
      </c>
      <c r="F356" s="241" t="s">
        <v>148</v>
      </c>
      <c r="G356" s="239"/>
      <c r="H356" s="242">
        <v>264.4</v>
      </c>
      <c r="I356" s="243"/>
      <c r="J356" s="239"/>
      <c r="K356" s="239"/>
      <c r="L356" s="244"/>
      <c r="M356" s="245"/>
      <c r="N356" s="246"/>
      <c r="O356" s="246"/>
      <c r="P356" s="246"/>
      <c r="Q356" s="246"/>
      <c r="R356" s="246"/>
      <c r="S356" s="246"/>
      <c r="T356" s="247"/>
      <c r="AT356" s="248" t="s">
        <v>145</v>
      </c>
      <c r="AU356" s="248" t="s">
        <v>87</v>
      </c>
      <c r="AV356" s="13" t="s">
        <v>141</v>
      </c>
      <c r="AW356" s="13" t="s">
        <v>36</v>
      </c>
      <c r="AX356" s="13" t="s">
        <v>85</v>
      </c>
      <c r="AY356" s="248" t="s">
        <v>134</v>
      </c>
    </row>
    <row r="357" spans="2:65" s="1" customFormat="1" ht="16.5" customHeight="1">
      <c r="B357" s="37"/>
      <c r="C357" s="203" t="s">
        <v>494</v>
      </c>
      <c r="D357" s="203" t="s">
        <v>136</v>
      </c>
      <c r="E357" s="204" t="s">
        <v>495</v>
      </c>
      <c r="F357" s="205" t="s">
        <v>496</v>
      </c>
      <c r="G357" s="206" t="s">
        <v>402</v>
      </c>
      <c r="H357" s="207">
        <v>264.4</v>
      </c>
      <c r="I357" s="208"/>
      <c r="J357" s="207">
        <f>ROUND(I357*H357,2)</f>
        <v>0</v>
      </c>
      <c r="K357" s="205" t="s">
        <v>140</v>
      </c>
      <c r="L357" s="42"/>
      <c r="M357" s="209" t="s">
        <v>27</v>
      </c>
      <c r="N357" s="210" t="s">
        <v>48</v>
      </c>
      <c r="O357" s="78"/>
      <c r="P357" s="211">
        <f>O357*H357</f>
        <v>0</v>
      </c>
      <c r="Q357" s="211">
        <v>0</v>
      </c>
      <c r="R357" s="211">
        <f>Q357*H357</f>
        <v>0</v>
      </c>
      <c r="S357" s="211">
        <v>0</v>
      </c>
      <c r="T357" s="212">
        <f>S357*H357</f>
        <v>0</v>
      </c>
      <c r="AR357" s="16" t="s">
        <v>141</v>
      </c>
      <c r="AT357" s="16" t="s">
        <v>136</v>
      </c>
      <c r="AU357" s="16" t="s">
        <v>87</v>
      </c>
      <c r="AY357" s="16" t="s">
        <v>134</v>
      </c>
      <c r="BE357" s="213">
        <f>IF(N357="základní",J357,0)</f>
        <v>0</v>
      </c>
      <c r="BF357" s="213">
        <f>IF(N357="snížená",J357,0)</f>
        <v>0</v>
      </c>
      <c r="BG357" s="213">
        <f>IF(N357="zákl. přenesená",J357,0)</f>
        <v>0</v>
      </c>
      <c r="BH357" s="213">
        <f>IF(N357="sníž. přenesená",J357,0)</f>
        <v>0</v>
      </c>
      <c r="BI357" s="213">
        <f>IF(N357="nulová",J357,0)</f>
        <v>0</v>
      </c>
      <c r="BJ357" s="16" t="s">
        <v>85</v>
      </c>
      <c r="BK357" s="213">
        <f>ROUND(I357*H357,2)</f>
        <v>0</v>
      </c>
      <c r="BL357" s="16" t="s">
        <v>141</v>
      </c>
      <c r="BM357" s="16" t="s">
        <v>497</v>
      </c>
    </row>
    <row r="358" spans="2:47" s="1" customFormat="1" ht="12">
      <c r="B358" s="37"/>
      <c r="C358" s="38"/>
      <c r="D358" s="214" t="s">
        <v>143</v>
      </c>
      <c r="E358" s="38"/>
      <c r="F358" s="215" t="s">
        <v>498</v>
      </c>
      <c r="G358" s="38"/>
      <c r="H358" s="38"/>
      <c r="I358" s="129"/>
      <c r="J358" s="38"/>
      <c r="K358" s="38"/>
      <c r="L358" s="42"/>
      <c r="M358" s="216"/>
      <c r="N358" s="78"/>
      <c r="O358" s="78"/>
      <c r="P358" s="78"/>
      <c r="Q358" s="78"/>
      <c r="R358" s="78"/>
      <c r="S358" s="78"/>
      <c r="T358" s="79"/>
      <c r="AT358" s="16" t="s">
        <v>143</v>
      </c>
      <c r="AU358" s="16" t="s">
        <v>87</v>
      </c>
    </row>
    <row r="359" spans="2:51" s="11" customFormat="1" ht="12">
      <c r="B359" s="217"/>
      <c r="C359" s="218"/>
      <c r="D359" s="214" t="s">
        <v>145</v>
      </c>
      <c r="E359" s="219" t="s">
        <v>27</v>
      </c>
      <c r="F359" s="220" t="s">
        <v>499</v>
      </c>
      <c r="G359" s="218"/>
      <c r="H359" s="221">
        <v>264.4</v>
      </c>
      <c r="I359" s="222"/>
      <c r="J359" s="218"/>
      <c r="K359" s="218"/>
      <c r="L359" s="223"/>
      <c r="M359" s="224"/>
      <c r="N359" s="225"/>
      <c r="O359" s="225"/>
      <c r="P359" s="225"/>
      <c r="Q359" s="225"/>
      <c r="R359" s="225"/>
      <c r="S359" s="225"/>
      <c r="T359" s="226"/>
      <c r="AT359" s="227" t="s">
        <v>145</v>
      </c>
      <c r="AU359" s="227" t="s">
        <v>87</v>
      </c>
      <c r="AV359" s="11" t="s">
        <v>87</v>
      </c>
      <c r="AW359" s="11" t="s">
        <v>36</v>
      </c>
      <c r="AX359" s="11" t="s">
        <v>77</v>
      </c>
      <c r="AY359" s="227" t="s">
        <v>134</v>
      </c>
    </row>
    <row r="360" spans="2:51" s="12" customFormat="1" ht="12">
      <c r="B360" s="228"/>
      <c r="C360" s="229"/>
      <c r="D360" s="214" t="s">
        <v>145</v>
      </c>
      <c r="E360" s="230" t="s">
        <v>27</v>
      </c>
      <c r="F360" s="231" t="s">
        <v>147</v>
      </c>
      <c r="G360" s="229"/>
      <c r="H360" s="230" t="s">
        <v>27</v>
      </c>
      <c r="I360" s="232"/>
      <c r="J360" s="229"/>
      <c r="K360" s="229"/>
      <c r="L360" s="233"/>
      <c r="M360" s="234"/>
      <c r="N360" s="235"/>
      <c r="O360" s="235"/>
      <c r="P360" s="235"/>
      <c r="Q360" s="235"/>
      <c r="R360" s="235"/>
      <c r="S360" s="235"/>
      <c r="T360" s="236"/>
      <c r="AT360" s="237" t="s">
        <v>145</v>
      </c>
      <c r="AU360" s="237" t="s">
        <v>87</v>
      </c>
      <c r="AV360" s="12" t="s">
        <v>85</v>
      </c>
      <c r="AW360" s="12" t="s">
        <v>36</v>
      </c>
      <c r="AX360" s="12" t="s">
        <v>77</v>
      </c>
      <c r="AY360" s="237" t="s">
        <v>134</v>
      </c>
    </row>
    <row r="361" spans="2:51" s="13" customFormat="1" ht="12">
      <c r="B361" s="238"/>
      <c r="C361" s="239"/>
      <c r="D361" s="214" t="s">
        <v>145</v>
      </c>
      <c r="E361" s="240" t="s">
        <v>27</v>
      </c>
      <c r="F361" s="241" t="s">
        <v>148</v>
      </c>
      <c r="G361" s="239"/>
      <c r="H361" s="242">
        <v>264.4</v>
      </c>
      <c r="I361" s="243"/>
      <c r="J361" s="239"/>
      <c r="K361" s="239"/>
      <c r="L361" s="244"/>
      <c r="M361" s="245"/>
      <c r="N361" s="246"/>
      <c r="O361" s="246"/>
      <c r="P361" s="246"/>
      <c r="Q361" s="246"/>
      <c r="R361" s="246"/>
      <c r="S361" s="246"/>
      <c r="T361" s="247"/>
      <c r="AT361" s="248" t="s">
        <v>145</v>
      </c>
      <c r="AU361" s="248" t="s">
        <v>87</v>
      </c>
      <c r="AV361" s="13" t="s">
        <v>141</v>
      </c>
      <c r="AW361" s="13" t="s">
        <v>36</v>
      </c>
      <c r="AX361" s="13" t="s">
        <v>85</v>
      </c>
      <c r="AY361" s="248" t="s">
        <v>134</v>
      </c>
    </row>
    <row r="362" spans="2:65" s="1" customFormat="1" ht="22.5" customHeight="1">
      <c r="B362" s="37"/>
      <c r="C362" s="203" t="s">
        <v>500</v>
      </c>
      <c r="D362" s="203" t="s">
        <v>136</v>
      </c>
      <c r="E362" s="204" t="s">
        <v>501</v>
      </c>
      <c r="F362" s="205" t="s">
        <v>502</v>
      </c>
      <c r="G362" s="206" t="s">
        <v>402</v>
      </c>
      <c r="H362" s="207">
        <v>75</v>
      </c>
      <c r="I362" s="208"/>
      <c r="J362" s="207">
        <f>ROUND(I362*H362,2)</f>
        <v>0</v>
      </c>
      <c r="K362" s="205" t="s">
        <v>140</v>
      </c>
      <c r="L362" s="42"/>
      <c r="M362" s="209" t="s">
        <v>27</v>
      </c>
      <c r="N362" s="210" t="s">
        <v>48</v>
      </c>
      <c r="O362" s="78"/>
      <c r="P362" s="211">
        <f>O362*H362</f>
        <v>0</v>
      </c>
      <c r="Q362" s="211">
        <v>0.1554</v>
      </c>
      <c r="R362" s="211">
        <f>Q362*H362</f>
        <v>11.655000000000001</v>
      </c>
      <c r="S362" s="211">
        <v>0</v>
      </c>
      <c r="T362" s="212">
        <f>S362*H362</f>
        <v>0</v>
      </c>
      <c r="AR362" s="16" t="s">
        <v>141</v>
      </c>
      <c r="AT362" s="16" t="s">
        <v>136</v>
      </c>
      <c r="AU362" s="16" t="s">
        <v>87</v>
      </c>
      <c r="AY362" s="16" t="s">
        <v>134</v>
      </c>
      <c r="BE362" s="213">
        <f>IF(N362="základní",J362,0)</f>
        <v>0</v>
      </c>
      <c r="BF362" s="213">
        <f>IF(N362="snížená",J362,0)</f>
        <v>0</v>
      </c>
      <c r="BG362" s="213">
        <f>IF(N362="zákl. přenesená",J362,0)</f>
        <v>0</v>
      </c>
      <c r="BH362" s="213">
        <f>IF(N362="sníž. přenesená",J362,0)</f>
        <v>0</v>
      </c>
      <c r="BI362" s="213">
        <f>IF(N362="nulová",J362,0)</f>
        <v>0</v>
      </c>
      <c r="BJ362" s="16" t="s">
        <v>85</v>
      </c>
      <c r="BK362" s="213">
        <f>ROUND(I362*H362,2)</f>
        <v>0</v>
      </c>
      <c r="BL362" s="16" t="s">
        <v>141</v>
      </c>
      <c r="BM362" s="16" t="s">
        <v>503</v>
      </c>
    </row>
    <row r="363" spans="2:47" s="1" customFormat="1" ht="12">
      <c r="B363" s="37"/>
      <c r="C363" s="38"/>
      <c r="D363" s="214" t="s">
        <v>143</v>
      </c>
      <c r="E363" s="38"/>
      <c r="F363" s="215" t="s">
        <v>504</v>
      </c>
      <c r="G363" s="38"/>
      <c r="H363" s="38"/>
      <c r="I363" s="129"/>
      <c r="J363" s="38"/>
      <c r="K363" s="38"/>
      <c r="L363" s="42"/>
      <c r="M363" s="216"/>
      <c r="N363" s="78"/>
      <c r="O363" s="78"/>
      <c r="P363" s="78"/>
      <c r="Q363" s="78"/>
      <c r="R363" s="78"/>
      <c r="S363" s="78"/>
      <c r="T363" s="79"/>
      <c r="AT363" s="16" t="s">
        <v>143</v>
      </c>
      <c r="AU363" s="16" t="s">
        <v>87</v>
      </c>
    </row>
    <row r="364" spans="2:51" s="11" customFormat="1" ht="12">
      <c r="B364" s="217"/>
      <c r="C364" s="218"/>
      <c r="D364" s="214" t="s">
        <v>145</v>
      </c>
      <c r="E364" s="219" t="s">
        <v>27</v>
      </c>
      <c r="F364" s="220" t="s">
        <v>505</v>
      </c>
      <c r="G364" s="218"/>
      <c r="H364" s="221">
        <v>75</v>
      </c>
      <c r="I364" s="222"/>
      <c r="J364" s="218"/>
      <c r="K364" s="218"/>
      <c r="L364" s="223"/>
      <c r="M364" s="224"/>
      <c r="N364" s="225"/>
      <c r="O364" s="225"/>
      <c r="P364" s="225"/>
      <c r="Q364" s="225"/>
      <c r="R364" s="225"/>
      <c r="S364" s="225"/>
      <c r="T364" s="226"/>
      <c r="AT364" s="227" t="s">
        <v>145</v>
      </c>
      <c r="AU364" s="227" t="s">
        <v>87</v>
      </c>
      <c r="AV364" s="11" t="s">
        <v>87</v>
      </c>
      <c r="AW364" s="11" t="s">
        <v>36</v>
      </c>
      <c r="AX364" s="11" t="s">
        <v>77</v>
      </c>
      <c r="AY364" s="227" t="s">
        <v>134</v>
      </c>
    </row>
    <row r="365" spans="2:51" s="12" customFormat="1" ht="12">
      <c r="B365" s="228"/>
      <c r="C365" s="229"/>
      <c r="D365" s="214" t="s">
        <v>145</v>
      </c>
      <c r="E365" s="230" t="s">
        <v>27</v>
      </c>
      <c r="F365" s="231" t="s">
        <v>147</v>
      </c>
      <c r="G365" s="229"/>
      <c r="H365" s="230" t="s">
        <v>27</v>
      </c>
      <c r="I365" s="232"/>
      <c r="J365" s="229"/>
      <c r="K365" s="229"/>
      <c r="L365" s="233"/>
      <c r="M365" s="234"/>
      <c r="N365" s="235"/>
      <c r="O365" s="235"/>
      <c r="P365" s="235"/>
      <c r="Q365" s="235"/>
      <c r="R365" s="235"/>
      <c r="S365" s="235"/>
      <c r="T365" s="236"/>
      <c r="AT365" s="237" t="s">
        <v>145</v>
      </c>
      <c r="AU365" s="237" t="s">
        <v>87</v>
      </c>
      <c r="AV365" s="12" t="s">
        <v>85</v>
      </c>
      <c r="AW365" s="12" t="s">
        <v>36</v>
      </c>
      <c r="AX365" s="12" t="s">
        <v>77</v>
      </c>
      <c r="AY365" s="237" t="s">
        <v>134</v>
      </c>
    </row>
    <row r="366" spans="2:51" s="13" customFormat="1" ht="12">
      <c r="B366" s="238"/>
      <c r="C366" s="239"/>
      <c r="D366" s="214" t="s">
        <v>145</v>
      </c>
      <c r="E366" s="240" t="s">
        <v>27</v>
      </c>
      <c r="F366" s="241" t="s">
        <v>148</v>
      </c>
      <c r="G366" s="239"/>
      <c r="H366" s="242">
        <v>75</v>
      </c>
      <c r="I366" s="243"/>
      <c r="J366" s="239"/>
      <c r="K366" s="239"/>
      <c r="L366" s="244"/>
      <c r="M366" s="245"/>
      <c r="N366" s="246"/>
      <c r="O366" s="246"/>
      <c r="P366" s="246"/>
      <c r="Q366" s="246"/>
      <c r="R366" s="246"/>
      <c r="S366" s="246"/>
      <c r="T366" s="247"/>
      <c r="AT366" s="248" t="s">
        <v>145</v>
      </c>
      <c r="AU366" s="248" t="s">
        <v>87</v>
      </c>
      <c r="AV366" s="13" t="s">
        <v>141</v>
      </c>
      <c r="AW366" s="13" t="s">
        <v>36</v>
      </c>
      <c r="AX366" s="13" t="s">
        <v>85</v>
      </c>
      <c r="AY366" s="248" t="s">
        <v>134</v>
      </c>
    </row>
    <row r="367" spans="2:65" s="1" customFormat="1" ht="16.5" customHeight="1">
      <c r="B367" s="37"/>
      <c r="C367" s="249" t="s">
        <v>506</v>
      </c>
      <c r="D367" s="249" t="s">
        <v>256</v>
      </c>
      <c r="E367" s="250" t="s">
        <v>507</v>
      </c>
      <c r="F367" s="251" t="s">
        <v>508</v>
      </c>
      <c r="G367" s="252" t="s">
        <v>402</v>
      </c>
      <c r="H367" s="253">
        <v>75.75</v>
      </c>
      <c r="I367" s="254"/>
      <c r="J367" s="253">
        <f>ROUND(I367*H367,2)</f>
        <v>0</v>
      </c>
      <c r="K367" s="251" t="s">
        <v>140</v>
      </c>
      <c r="L367" s="255"/>
      <c r="M367" s="256" t="s">
        <v>27</v>
      </c>
      <c r="N367" s="257" t="s">
        <v>48</v>
      </c>
      <c r="O367" s="78"/>
      <c r="P367" s="211">
        <f>O367*H367</f>
        <v>0</v>
      </c>
      <c r="Q367" s="211">
        <v>0.102</v>
      </c>
      <c r="R367" s="211">
        <f>Q367*H367</f>
        <v>7.7265</v>
      </c>
      <c r="S367" s="211">
        <v>0</v>
      </c>
      <c r="T367" s="212">
        <f>S367*H367</f>
        <v>0</v>
      </c>
      <c r="AR367" s="16" t="s">
        <v>181</v>
      </c>
      <c r="AT367" s="16" t="s">
        <v>256</v>
      </c>
      <c r="AU367" s="16" t="s">
        <v>87</v>
      </c>
      <c r="AY367" s="16" t="s">
        <v>134</v>
      </c>
      <c r="BE367" s="213">
        <f>IF(N367="základní",J367,0)</f>
        <v>0</v>
      </c>
      <c r="BF367" s="213">
        <f>IF(N367="snížená",J367,0)</f>
        <v>0</v>
      </c>
      <c r="BG367" s="213">
        <f>IF(N367="zákl. přenesená",J367,0)</f>
        <v>0</v>
      </c>
      <c r="BH367" s="213">
        <f>IF(N367="sníž. přenesená",J367,0)</f>
        <v>0</v>
      </c>
      <c r="BI367" s="213">
        <f>IF(N367="nulová",J367,0)</f>
        <v>0</v>
      </c>
      <c r="BJ367" s="16" t="s">
        <v>85</v>
      </c>
      <c r="BK367" s="213">
        <f>ROUND(I367*H367,2)</f>
        <v>0</v>
      </c>
      <c r="BL367" s="16" t="s">
        <v>141</v>
      </c>
      <c r="BM367" s="16" t="s">
        <v>509</v>
      </c>
    </row>
    <row r="368" spans="2:51" s="11" customFormat="1" ht="12">
      <c r="B368" s="217"/>
      <c r="C368" s="218"/>
      <c r="D368" s="214" t="s">
        <v>145</v>
      </c>
      <c r="E368" s="218"/>
      <c r="F368" s="220" t="s">
        <v>510</v>
      </c>
      <c r="G368" s="218"/>
      <c r="H368" s="221">
        <v>75.75</v>
      </c>
      <c r="I368" s="222"/>
      <c r="J368" s="218"/>
      <c r="K368" s="218"/>
      <c r="L368" s="223"/>
      <c r="M368" s="224"/>
      <c r="N368" s="225"/>
      <c r="O368" s="225"/>
      <c r="P368" s="225"/>
      <c r="Q368" s="225"/>
      <c r="R368" s="225"/>
      <c r="S368" s="225"/>
      <c r="T368" s="226"/>
      <c r="AT368" s="227" t="s">
        <v>145</v>
      </c>
      <c r="AU368" s="227" t="s">
        <v>87</v>
      </c>
      <c r="AV368" s="11" t="s">
        <v>87</v>
      </c>
      <c r="AW368" s="11" t="s">
        <v>4</v>
      </c>
      <c r="AX368" s="11" t="s">
        <v>85</v>
      </c>
      <c r="AY368" s="227" t="s">
        <v>134</v>
      </c>
    </row>
    <row r="369" spans="2:65" s="1" customFormat="1" ht="22.5" customHeight="1">
      <c r="B369" s="37"/>
      <c r="C369" s="203" t="s">
        <v>286</v>
      </c>
      <c r="D369" s="203" t="s">
        <v>136</v>
      </c>
      <c r="E369" s="204" t="s">
        <v>511</v>
      </c>
      <c r="F369" s="205" t="s">
        <v>512</v>
      </c>
      <c r="G369" s="206" t="s">
        <v>402</v>
      </c>
      <c r="H369" s="207">
        <v>148.2</v>
      </c>
      <c r="I369" s="208"/>
      <c r="J369" s="207">
        <f>ROUND(I369*H369,2)</f>
        <v>0</v>
      </c>
      <c r="K369" s="205" t="s">
        <v>27</v>
      </c>
      <c r="L369" s="42"/>
      <c r="M369" s="209" t="s">
        <v>27</v>
      </c>
      <c r="N369" s="210" t="s">
        <v>48</v>
      </c>
      <c r="O369" s="78"/>
      <c r="P369" s="211">
        <f>O369*H369</f>
        <v>0</v>
      </c>
      <c r="Q369" s="211">
        <v>0</v>
      </c>
      <c r="R369" s="211">
        <f>Q369*H369</f>
        <v>0</v>
      </c>
      <c r="S369" s="211">
        <v>0</v>
      </c>
      <c r="T369" s="212">
        <f>S369*H369</f>
        <v>0</v>
      </c>
      <c r="AR369" s="16" t="s">
        <v>141</v>
      </c>
      <c r="AT369" s="16" t="s">
        <v>136</v>
      </c>
      <c r="AU369" s="16" t="s">
        <v>87</v>
      </c>
      <c r="AY369" s="16" t="s">
        <v>134</v>
      </c>
      <c r="BE369" s="213">
        <f>IF(N369="základní",J369,0)</f>
        <v>0</v>
      </c>
      <c r="BF369" s="213">
        <f>IF(N369="snížená",J369,0)</f>
        <v>0</v>
      </c>
      <c r="BG369" s="213">
        <f>IF(N369="zákl. přenesená",J369,0)</f>
        <v>0</v>
      </c>
      <c r="BH369" s="213">
        <f>IF(N369="sníž. přenesená",J369,0)</f>
        <v>0</v>
      </c>
      <c r="BI369" s="213">
        <f>IF(N369="nulová",J369,0)</f>
        <v>0</v>
      </c>
      <c r="BJ369" s="16" t="s">
        <v>85</v>
      </c>
      <c r="BK369" s="213">
        <f>ROUND(I369*H369,2)</f>
        <v>0</v>
      </c>
      <c r="BL369" s="16" t="s">
        <v>141</v>
      </c>
      <c r="BM369" s="16" t="s">
        <v>513</v>
      </c>
    </row>
    <row r="370" spans="2:47" s="1" customFormat="1" ht="12">
      <c r="B370" s="37"/>
      <c r="C370" s="38"/>
      <c r="D370" s="214" t="s">
        <v>143</v>
      </c>
      <c r="E370" s="38"/>
      <c r="F370" s="215" t="s">
        <v>514</v>
      </c>
      <c r="G370" s="38"/>
      <c r="H370" s="38"/>
      <c r="I370" s="129"/>
      <c r="J370" s="38"/>
      <c r="K370" s="38"/>
      <c r="L370" s="42"/>
      <c r="M370" s="216"/>
      <c r="N370" s="78"/>
      <c r="O370" s="78"/>
      <c r="P370" s="78"/>
      <c r="Q370" s="78"/>
      <c r="R370" s="78"/>
      <c r="S370" s="78"/>
      <c r="T370" s="79"/>
      <c r="AT370" s="16" t="s">
        <v>143</v>
      </c>
      <c r="AU370" s="16" t="s">
        <v>87</v>
      </c>
    </row>
    <row r="371" spans="2:51" s="11" customFormat="1" ht="12">
      <c r="B371" s="217"/>
      <c r="C371" s="218"/>
      <c r="D371" s="214" t="s">
        <v>145</v>
      </c>
      <c r="E371" s="219" t="s">
        <v>27</v>
      </c>
      <c r="F371" s="220" t="s">
        <v>515</v>
      </c>
      <c r="G371" s="218"/>
      <c r="H371" s="221">
        <v>148.2</v>
      </c>
      <c r="I371" s="222"/>
      <c r="J371" s="218"/>
      <c r="K371" s="218"/>
      <c r="L371" s="223"/>
      <c r="M371" s="224"/>
      <c r="N371" s="225"/>
      <c r="O371" s="225"/>
      <c r="P371" s="225"/>
      <c r="Q371" s="225"/>
      <c r="R371" s="225"/>
      <c r="S371" s="225"/>
      <c r="T371" s="226"/>
      <c r="AT371" s="227" t="s">
        <v>145</v>
      </c>
      <c r="AU371" s="227" t="s">
        <v>87</v>
      </c>
      <c r="AV371" s="11" t="s">
        <v>87</v>
      </c>
      <c r="AW371" s="11" t="s">
        <v>36</v>
      </c>
      <c r="AX371" s="11" t="s">
        <v>77</v>
      </c>
      <c r="AY371" s="227" t="s">
        <v>134</v>
      </c>
    </row>
    <row r="372" spans="2:51" s="12" customFormat="1" ht="12">
      <c r="B372" s="228"/>
      <c r="C372" s="229"/>
      <c r="D372" s="214" t="s">
        <v>145</v>
      </c>
      <c r="E372" s="230" t="s">
        <v>27</v>
      </c>
      <c r="F372" s="231" t="s">
        <v>147</v>
      </c>
      <c r="G372" s="229"/>
      <c r="H372" s="230" t="s">
        <v>27</v>
      </c>
      <c r="I372" s="232"/>
      <c r="J372" s="229"/>
      <c r="K372" s="229"/>
      <c r="L372" s="233"/>
      <c r="M372" s="234"/>
      <c r="N372" s="235"/>
      <c r="O372" s="235"/>
      <c r="P372" s="235"/>
      <c r="Q372" s="235"/>
      <c r="R372" s="235"/>
      <c r="S372" s="235"/>
      <c r="T372" s="236"/>
      <c r="AT372" s="237" t="s">
        <v>145</v>
      </c>
      <c r="AU372" s="237" t="s">
        <v>87</v>
      </c>
      <c r="AV372" s="12" t="s">
        <v>85</v>
      </c>
      <c r="AW372" s="12" t="s">
        <v>36</v>
      </c>
      <c r="AX372" s="12" t="s">
        <v>77</v>
      </c>
      <c r="AY372" s="237" t="s">
        <v>134</v>
      </c>
    </row>
    <row r="373" spans="2:51" s="13" customFormat="1" ht="12">
      <c r="B373" s="238"/>
      <c r="C373" s="239"/>
      <c r="D373" s="214" t="s">
        <v>145</v>
      </c>
      <c r="E373" s="240" t="s">
        <v>27</v>
      </c>
      <c r="F373" s="241" t="s">
        <v>148</v>
      </c>
      <c r="G373" s="239"/>
      <c r="H373" s="242">
        <v>148.2</v>
      </c>
      <c r="I373" s="243"/>
      <c r="J373" s="239"/>
      <c r="K373" s="239"/>
      <c r="L373" s="244"/>
      <c r="M373" s="245"/>
      <c r="N373" s="246"/>
      <c r="O373" s="246"/>
      <c r="P373" s="246"/>
      <c r="Q373" s="246"/>
      <c r="R373" s="246"/>
      <c r="S373" s="246"/>
      <c r="T373" s="247"/>
      <c r="AT373" s="248" t="s">
        <v>145</v>
      </c>
      <c r="AU373" s="248" t="s">
        <v>87</v>
      </c>
      <c r="AV373" s="13" t="s">
        <v>141</v>
      </c>
      <c r="AW373" s="13" t="s">
        <v>36</v>
      </c>
      <c r="AX373" s="13" t="s">
        <v>85</v>
      </c>
      <c r="AY373" s="248" t="s">
        <v>134</v>
      </c>
    </row>
    <row r="374" spans="2:65" s="1" customFormat="1" ht="16.5" customHeight="1">
      <c r="B374" s="37"/>
      <c r="C374" s="203" t="s">
        <v>516</v>
      </c>
      <c r="D374" s="203" t="s">
        <v>136</v>
      </c>
      <c r="E374" s="204" t="s">
        <v>517</v>
      </c>
      <c r="F374" s="205" t="s">
        <v>518</v>
      </c>
      <c r="G374" s="206" t="s">
        <v>402</v>
      </c>
      <c r="H374" s="207">
        <v>148.2</v>
      </c>
      <c r="I374" s="208"/>
      <c r="J374" s="207">
        <f>ROUND(I374*H374,2)</f>
        <v>0</v>
      </c>
      <c r="K374" s="205" t="s">
        <v>140</v>
      </c>
      <c r="L374" s="42"/>
      <c r="M374" s="209" t="s">
        <v>27</v>
      </c>
      <c r="N374" s="210" t="s">
        <v>48</v>
      </c>
      <c r="O374" s="78"/>
      <c r="P374" s="211">
        <f>O374*H374</f>
        <v>0</v>
      </c>
      <c r="Q374" s="211">
        <v>0</v>
      </c>
      <c r="R374" s="211">
        <f>Q374*H374</f>
        <v>0</v>
      </c>
      <c r="S374" s="211">
        <v>0</v>
      </c>
      <c r="T374" s="212">
        <f>S374*H374</f>
        <v>0</v>
      </c>
      <c r="AR374" s="16" t="s">
        <v>141</v>
      </c>
      <c r="AT374" s="16" t="s">
        <v>136</v>
      </c>
      <c r="AU374" s="16" t="s">
        <v>87</v>
      </c>
      <c r="AY374" s="16" t="s">
        <v>134</v>
      </c>
      <c r="BE374" s="213">
        <f>IF(N374="základní",J374,0)</f>
        <v>0</v>
      </c>
      <c r="BF374" s="213">
        <f>IF(N374="snížená",J374,0)</f>
        <v>0</v>
      </c>
      <c r="BG374" s="213">
        <f>IF(N374="zákl. přenesená",J374,0)</f>
        <v>0</v>
      </c>
      <c r="BH374" s="213">
        <f>IF(N374="sníž. přenesená",J374,0)</f>
        <v>0</v>
      </c>
      <c r="BI374" s="213">
        <f>IF(N374="nulová",J374,0)</f>
        <v>0</v>
      </c>
      <c r="BJ374" s="16" t="s">
        <v>85</v>
      </c>
      <c r="BK374" s="213">
        <f>ROUND(I374*H374,2)</f>
        <v>0</v>
      </c>
      <c r="BL374" s="16" t="s">
        <v>141</v>
      </c>
      <c r="BM374" s="16" t="s">
        <v>519</v>
      </c>
    </row>
    <row r="375" spans="2:47" s="1" customFormat="1" ht="12">
      <c r="B375" s="37"/>
      <c r="C375" s="38"/>
      <c r="D375" s="214" t="s">
        <v>143</v>
      </c>
      <c r="E375" s="38"/>
      <c r="F375" s="215" t="s">
        <v>520</v>
      </c>
      <c r="G375" s="38"/>
      <c r="H375" s="38"/>
      <c r="I375" s="129"/>
      <c r="J375" s="38"/>
      <c r="K375" s="38"/>
      <c r="L375" s="42"/>
      <c r="M375" s="216"/>
      <c r="N375" s="78"/>
      <c r="O375" s="78"/>
      <c r="P375" s="78"/>
      <c r="Q375" s="78"/>
      <c r="R375" s="78"/>
      <c r="S375" s="78"/>
      <c r="T375" s="79"/>
      <c r="AT375" s="16" t="s">
        <v>143</v>
      </c>
      <c r="AU375" s="16" t="s">
        <v>87</v>
      </c>
    </row>
    <row r="376" spans="2:51" s="11" customFormat="1" ht="12">
      <c r="B376" s="217"/>
      <c r="C376" s="218"/>
      <c r="D376" s="214" t="s">
        <v>145</v>
      </c>
      <c r="E376" s="219" t="s">
        <v>27</v>
      </c>
      <c r="F376" s="220" t="s">
        <v>515</v>
      </c>
      <c r="G376" s="218"/>
      <c r="H376" s="221">
        <v>148.2</v>
      </c>
      <c r="I376" s="222"/>
      <c r="J376" s="218"/>
      <c r="K376" s="218"/>
      <c r="L376" s="223"/>
      <c r="M376" s="224"/>
      <c r="N376" s="225"/>
      <c r="O376" s="225"/>
      <c r="P376" s="225"/>
      <c r="Q376" s="225"/>
      <c r="R376" s="225"/>
      <c r="S376" s="225"/>
      <c r="T376" s="226"/>
      <c r="AT376" s="227" t="s">
        <v>145</v>
      </c>
      <c r="AU376" s="227" t="s">
        <v>87</v>
      </c>
      <c r="AV376" s="11" t="s">
        <v>87</v>
      </c>
      <c r="AW376" s="11" t="s">
        <v>36</v>
      </c>
      <c r="AX376" s="11" t="s">
        <v>77</v>
      </c>
      <c r="AY376" s="227" t="s">
        <v>134</v>
      </c>
    </row>
    <row r="377" spans="2:51" s="12" customFormat="1" ht="12">
      <c r="B377" s="228"/>
      <c r="C377" s="229"/>
      <c r="D377" s="214" t="s">
        <v>145</v>
      </c>
      <c r="E377" s="230" t="s">
        <v>27</v>
      </c>
      <c r="F377" s="231" t="s">
        <v>147</v>
      </c>
      <c r="G377" s="229"/>
      <c r="H377" s="230" t="s">
        <v>27</v>
      </c>
      <c r="I377" s="232"/>
      <c r="J377" s="229"/>
      <c r="K377" s="229"/>
      <c r="L377" s="233"/>
      <c r="M377" s="234"/>
      <c r="N377" s="235"/>
      <c r="O377" s="235"/>
      <c r="P377" s="235"/>
      <c r="Q377" s="235"/>
      <c r="R377" s="235"/>
      <c r="S377" s="235"/>
      <c r="T377" s="236"/>
      <c r="AT377" s="237" t="s">
        <v>145</v>
      </c>
      <c r="AU377" s="237" t="s">
        <v>87</v>
      </c>
      <c r="AV377" s="12" t="s">
        <v>85</v>
      </c>
      <c r="AW377" s="12" t="s">
        <v>36</v>
      </c>
      <c r="AX377" s="12" t="s">
        <v>77</v>
      </c>
      <c r="AY377" s="237" t="s">
        <v>134</v>
      </c>
    </row>
    <row r="378" spans="2:51" s="13" customFormat="1" ht="12">
      <c r="B378" s="238"/>
      <c r="C378" s="239"/>
      <c r="D378" s="214" t="s">
        <v>145</v>
      </c>
      <c r="E378" s="240" t="s">
        <v>27</v>
      </c>
      <c r="F378" s="241" t="s">
        <v>148</v>
      </c>
      <c r="G378" s="239"/>
      <c r="H378" s="242">
        <v>148.2</v>
      </c>
      <c r="I378" s="243"/>
      <c r="J378" s="239"/>
      <c r="K378" s="239"/>
      <c r="L378" s="244"/>
      <c r="M378" s="245"/>
      <c r="N378" s="246"/>
      <c r="O378" s="246"/>
      <c r="P378" s="246"/>
      <c r="Q378" s="246"/>
      <c r="R378" s="246"/>
      <c r="S378" s="246"/>
      <c r="T378" s="247"/>
      <c r="AT378" s="248" t="s">
        <v>145</v>
      </c>
      <c r="AU378" s="248" t="s">
        <v>87</v>
      </c>
      <c r="AV378" s="13" t="s">
        <v>141</v>
      </c>
      <c r="AW378" s="13" t="s">
        <v>36</v>
      </c>
      <c r="AX378" s="13" t="s">
        <v>85</v>
      </c>
      <c r="AY378" s="248" t="s">
        <v>134</v>
      </c>
    </row>
    <row r="379" spans="2:65" s="1" customFormat="1" ht="16.5" customHeight="1">
      <c r="B379" s="37"/>
      <c r="C379" s="203" t="s">
        <v>521</v>
      </c>
      <c r="D379" s="203" t="s">
        <v>136</v>
      </c>
      <c r="E379" s="204" t="s">
        <v>522</v>
      </c>
      <c r="F379" s="205" t="s">
        <v>523</v>
      </c>
      <c r="G379" s="206" t="s">
        <v>402</v>
      </c>
      <c r="H379" s="207">
        <v>19</v>
      </c>
      <c r="I379" s="208"/>
      <c r="J379" s="207">
        <f>ROUND(I379*H379,2)</f>
        <v>0</v>
      </c>
      <c r="K379" s="205" t="s">
        <v>140</v>
      </c>
      <c r="L379" s="42"/>
      <c r="M379" s="209" t="s">
        <v>27</v>
      </c>
      <c r="N379" s="210" t="s">
        <v>48</v>
      </c>
      <c r="O379" s="78"/>
      <c r="P379" s="211">
        <f>O379*H379</f>
        <v>0</v>
      </c>
      <c r="Q379" s="211">
        <v>0.51653</v>
      </c>
      <c r="R379" s="211">
        <f>Q379*H379</f>
        <v>9.814070000000001</v>
      </c>
      <c r="S379" s="211">
        <v>0</v>
      </c>
      <c r="T379" s="212">
        <f>S379*H379</f>
        <v>0</v>
      </c>
      <c r="AR379" s="16" t="s">
        <v>141</v>
      </c>
      <c r="AT379" s="16" t="s">
        <v>136</v>
      </c>
      <c r="AU379" s="16" t="s">
        <v>87</v>
      </c>
      <c r="AY379" s="16" t="s">
        <v>134</v>
      </c>
      <c r="BE379" s="213">
        <f>IF(N379="základní",J379,0)</f>
        <v>0</v>
      </c>
      <c r="BF379" s="213">
        <f>IF(N379="snížená",J379,0)</f>
        <v>0</v>
      </c>
      <c r="BG379" s="213">
        <f>IF(N379="zákl. přenesená",J379,0)</f>
        <v>0</v>
      </c>
      <c r="BH379" s="213">
        <f>IF(N379="sníž. přenesená",J379,0)</f>
        <v>0</v>
      </c>
      <c r="BI379" s="213">
        <f>IF(N379="nulová",J379,0)</f>
        <v>0</v>
      </c>
      <c r="BJ379" s="16" t="s">
        <v>85</v>
      </c>
      <c r="BK379" s="213">
        <f>ROUND(I379*H379,2)</f>
        <v>0</v>
      </c>
      <c r="BL379" s="16" t="s">
        <v>141</v>
      </c>
      <c r="BM379" s="16" t="s">
        <v>524</v>
      </c>
    </row>
    <row r="380" spans="2:47" s="1" customFormat="1" ht="12">
      <c r="B380" s="37"/>
      <c r="C380" s="38"/>
      <c r="D380" s="214" t="s">
        <v>143</v>
      </c>
      <c r="E380" s="38"/>
      <c r="F380" s="215" t="s">
        <v>525</v>
      </c>
      <c r="G380" s="38"/>
      <c r="H380" s="38"/>
      <c r="I380" s="129"/>
      <c r="J380" s="38"/>
      <c r="K380" s="38"/>
      <c r="L380" s="42"/>
      <c r="M380" s="216"/>
      <c r="N380" s="78"/>
      <c r="O380" s="78"/>
      <c r="P380" s="78"/>
      <c r="Q380" s="78"/>
      <c r="R380" s="78"/>
      <c r="S380" s="78"/>
      <c r="T380" s="79"/>
      <c r="AT380" s="16" t="s">
        <v>143</v>
      </c>
      <c r="AU380" s="16" t="s">
        <v>87</v>
      </c>
    </row>
    <row r="381" spans="2:51" s="11" customFormat="1" ht="12">
      <c r="B381" s="217"/>
      <c r="C381" s="218"/>
      <c r="D381" s="214" t="s">
        <v>145</v>
      </c>
      <c r="E381" s="219" t="s">
        <v>27</v>
      </c>
      <c r="F381" s="220" t="s">
        <v>248</v>
      </c>
      <c r="G381" s="218"/>
      <c r="H381" s="221">
        <v>19</v>
      </c>
      <c r="I381" s="222"/>
      <c r="J381" s="218"/>
      <c r="K381" s="218"/>
      <c r="L381" s="223"/>
      <c r="M381" s="224"/>
      <c r="N381" s="225"/>
      <c r="O381" s="225"/>
      <c r="P381" s="225"/>
      <c r="Q381" s="225"/>
      <c r="R381" s="225"/>
      <c r="S381" s="225"/>
      <c r="T381" s="226"/>
      <c r="AT381" s="227" t="s">
        <v>145</v>
      </c>
      <c r="AU381" s="227" t="s">
        <v>87</v>
      </c>
      <c r="AV381" s="11" t="s">
        <v>87</v>
      </c>
      <c r="AW381" s="11" t="s">
        <v>36</v>
      </c>
      <c r="AX381" s="11" t="s">
        <v>77</v>
      </c>
      <c r="AY381" s="227" t="s">
        <v>134</v>
      </c>
    </row>
    <row r="382" spans="2:51" s="12" customFormat="1" ht="12">
      <c r="B382" s="228"/>
      <c r="C382" s="229"/>
      <c r="D382" s="214" t="s">
        <v>145</v>
      </c>
      <c r="E382" s="230" t="s">
        <v>27</v>
      </c>
      <c r="F382" s="231" t="s">
        <v>147</v>
      </c>
      <c r="G382" s="229"/>
      <c r="H382" s="230" t="s">
        <v>27</v>
      </c>
      <c r="I382" s="232"/>
      <c r="J382" s="229"/>
      <c r="K382" s="229"/>
      <c r="L382" s="233"/>
      <c r="M382" s="234"/>
      <c r="N382" s="235"/>
      <c r="O382" s="235"/>
      <c r="P382" s="235"/>
      <c r="Q382" s="235"/>
      <c r="R382" s="235"/>
      <c r="S382" s="235"/>
      <c r="T382" s="236"/>
      <c r="AT382" s="237" t="s">
        <v>145</v>
      </c>
      <c r="AU382" s="237" t="s">
        <v>87</v>
      </c>
      <c r="AV382" s="12" t="s">
        <v>85</v>
      </c>
      <c r="AW382" s="12" t="s">
        <v>36</v>
      </c>
      <c r="AX382" s="12" t="s">
        <v>77</v>
      </c>
      <c r="AY382" s="237" t="s">
        <v>134</v>
      </c>
    </row>
    <row r="383" spans="2:51" s="13" customFormat="1" ht="12">
      <c r="B383" s="238"/>
      <c r="C383" s="239"/>
      <c r="D383" s="214" t="s">
        <v>145</v>
      </c>
      <c r="E383" s="240" t="s">
        <v>27</v>
      </c>
      <c r="F383" s="241" t="s">
        <v>148</v>
      </c>
      <c r="G383" s="239"/>
      <c r="H383" s="242">
        <v>19</v>
      </c>
      <c r="I383" s="243"/>
      <c r="J383" s="239"/>
      <c r="K383" s="239"/>
      <c r="L383" s="244"/>
      <c r="M383" s="245"/>
      <c r="N383" s="246"/>
      <c r="O383" s="246"/>
      <c r="P383" s="246"/>
      <c r="Q383" s="246"/>
      <c r="R383" s="246"/>
      <c r="S383" s="246"/>
      <c r="T383" s="247"/>
      <c r="AT383" s="248" t="s">
        <v>145</v>
      </c>
      <c r="AU383" s="248" t="s">
        <v>87</v>
      </c>
      <c r="AV383" s="13" t="s">
        <v>141</v>
      </c>
      <c r="AW383" s="13" t="s">
        <v>36</v>
      </c>
      <c r="AX383" s="13" t="s">
        <v>85</v>
      </c>
      <c r="AY383" s="248" t="s">
        <v>134</v>
      </c>
    </row>
    <row r="384" spans="2:65" s="1" customFormat="1" ht="33.75" customHeight="1">
      <c r="B384" s="37"/>
      <c r="C384" s="203" t="s">
        <v>526</v>
      </c>
      <c r="D384" s="203" t="s">
        <v>136</v>
      </c>
      <c r="E384" s="204" t="s">
        <v>527</v>
      </c>
      <c r="F384" s="205" t="s">
        <v>528</v>
      </c>
      <c r="G384" s="206" t="s">
        <v>402</v>
      </c>
      <c r="H384" s="207">
        <v>35</v>
      </c>
      <c r="I384" s="208"/>
      <c r="J384" s="207">
        <f>ROUND(I384*H384,2)</f>
        <v>0</v>
      </c>
      <c r="K384" s="205" t="s">
        <v>140</v>
      </c>
      <c r="L384" s="42"/>
      <c r="M384" s="209" t="s">
        <v>27</v>
      </c>
      <c r="N384" s="210" t="s">
        <v>48</v>
      </c>
      <c r="O384" s="78"/>
      <c r="P384" s="211">
        <f>O384*H384</f>
        <v>0</v>
      </c>
      <c r="Q384" s="211">
        <v>0</v>
      </c>
      <c r="R384" s="211">
        <f>Q384*H384</f>
        <v>0</v>
      </c>
      <c r="S384" s="211">
        <v>0.194</v>
      </c>
      <c r="T384" s="212">
        <f>S384*H384</f>
        <v>6.79</v>
      </c>
      <c r="AR384" s="16" t="s">
        <v>141</v>
      </c>
      <c r="AT384" s="16" t="s">
        <v>136</v>
      </c>
      <c r="AU384" s="16" t="s">
        <v>87</v>
      </c>
      <c r="AY384" s="16" t="s">
        <v>134</v>
      </c>
      <c r="BE384" s="213">
        <f>IF(N384="základní",J384,0)</f>
        <v>0</v>
      </c>
      <c r="BF384" s="213">
        <f>IF(N384="snížená",J384,0)</f>
        <v>0</v>
      </c>
      <c r="BG384" s="213">
        <f>IF(N384="zákl. přenesená",J384,0)</f>
        <v>0</v>
      </c>
      <c r="BH384" s="213">
        <f>IF(N384="sníž. přenesená",J384,0)</f>
        <v>0</v>
      </c>
      <c r="BI384" s="213">
        <f>IF(N384="nulová",J384,0)</f>
        <v>0</v>
      </c>
      <c r="BJ384" s="16" t="s">
        <v>85</v>
      </c>
      <c r="BK384" s="213">
        <f>ROUND(I384*H384,2)</f>
        <v>0</v>
      </c>
      <c r="BL384" s="16" t="s">
        <v>141</v>
      </c>
      <c r="BM384" s="16" t="s">
        <v>529</v>
      </c>
    </row>
    <row r="385" spans="2:47" s="1" customFormat="1" ht="12">
      <c r="B385" s="37"/>
      <c r="C385" s="38"/>
      <c r="D385" s="214" t="s">
        <v>143</v>
      </c>
      <c r="E385" s="38"/>
      <c r="F385" s="215" t="s">
        <v>530</v>
      </c>
      <c r="G385" s="38"/>
      <c r="H385" s="38"/>
      <c r="I385" s="129"/>
      <c r="J385" s="38"/>
      <c r="K385" s="38"/>
      <c r="L385" s="42"/>
      <c r="M385" s="216"/>
      <c r="N385" s="78"/>
      <c r="O385" s="78"/>
      <c r="P385" s="78"/>
      <c r="Q385" s="78"/>
      <c r="R385" s="78"/>
      <c r="S385" s="78"/>
      <c r="T385" s="79"/>
      <c r="AT385" s="16" t="s">
        <v>143</v>
      </c>
      <c r="AU385" s="16" t="s">
        <v>87</v>
      </c>
    </row>
    <row r="386" spans="2:51" s="11" customFormat="1" ht="12">
      <c r="B386" s="217"/>
      <c r="C386" s="218"/>
      <c r="D386" s="214" t="s">
        <v>145</v>
      </c>
      <c r="E386" s="219" t="s">
        <v>27</v>
      </c>
      <c r="F386" s="220" t="s">
        <v>338</v>
      </c>
      <c r="G386" s="218"/>
      <c r="H386" s="221">
        <v>35</v>
      </c>
      <c r="I386" s="222"/>
      <c r="J386" s="218"/>
      <c r="K386" s="218"/>
      <c r="L386" s="223"/>
      <c r="M386" s="224"/>
      <c r="N386" s="225"/>
      <c r="O386" s="225"/>
      <c r="P386" s="225"/>
      <c r="Q386" s="225"/>
      <c r="R386" s="225"/>
      <c r="S386" s="225"/>
      <c r="T386" s="226"/>
      <c r="AT386" s="227" t="s">
        <v>145</v>
      </c>
      <c r="AU386" s="227" t="s">
        <v>87</v>
      </c>
      <c r="AV386" s="11" t="s">
        <v>87</v>
      </c>
      <c r="AW386" s="11" t="s">
        <v>36</v>
      </c>
      <c r="AX386" s="11" t="s">
        <v>77</v>
      </c>
      <c r="AY386" s="227" t="s">
        <v>134</v>
      </c>
    </row>
    <row r="387" spans="2:51" s="12" customFormat="1" ht="12">
      <c r="B387" s="228"/>
      <c r="C387" s="229"/>
      <c r="D387" s="214" t="s">
        <v>145</v>
      </c>
      <c r="E387" s="230" t="s">
        <v>27</v>
      </c>
      <c r="F387" s="231" t="s">
        <v>147</v>
      </c>
      <c r="G387" s="229"/>
      <c r="H387" s="230" t="s">
        <v>27</v>
      </c>
      <c r="I387" s="232"/>
      <c r="J387" s="229"/>
      <c r="K387" s="229"/>
      <c r="L387" s="233"/>
      <c r="M387" s="234"/>
      <c r="N387" s="235"/>
      <c r="O387" s="235"/>
      <c r="P387" s="235"/>
      <c r="Q387" s="235"/>
      <c r="R387" s="235"/>
      <c r="S387" s="235"/>
      <c r="T387" s="236"/>
      <c r="AT387" s="237" t="s">
        <v>145</v>
      </c>
      <c r="AU387" s="237" t="s">
        <v>87</v>
      </c>
      <c r="AV387" s="12" t="s">
        <v>85</v>
      </c>
      <c r="AW387" s="12" t="s">
        <v>36</v>
      </c>
      <c r="AX387" s="12" t="s">
        <v>77</v>
      </c>
      <c r="AY387" s="237" t="s">
        <v>134</v>
      </c>
    </row>
    <row r="388" spans="2:51" s="13" customFormat="1" ht="12">
      <c r="B388" s="238"/>
      <c r="C388" s="239"/>
      <c r="D388" s="214" t="s">
        <v>145</v>
      </c>
      <c r="E388" s="240" t="s">
        <v>27</v>
      </c>
      <c r="F388" s="241" t="s">
        <v>148</v>
      </c>
      <c r="G388" s="239"/>
      <c r="H388" s="242">
        <v>35</v>
      </c>
      <c r="I388" s="243"/>
      <c r="J388" s="239"/>
      <c r="K388" s="239"/>
      <c r="L388" s="244"/>
      <c r="M388" s="245"/>
      <c r="N388" s="246"/>
      <c r="O388" s="246"/>
      <c r="P388" s="246"/>
      <c r="Q388" s="246"/>
      <c r="R388" s="246"/>
      <c r="S388" s="246"/>
      <c r="T388" s="247"/>
      <c r="AT388" s="248" t="s">
        <v>145</v>
      </c>
      <c r="AU388" s="248" t="s">
        <v>87</v>
      </c>
      <c r="AV388" s="13" t="s">
        <v>141</v>
      </c>
      <c r="AW388" s="13" t="s">
        <v>36</v>
      </c>
      <c r="AX388" s="13" t="s">
        <v>85</v>
      </c>
      <c r="AY388" s="248" t="s">
        <v>134</v>
      </c>
    </row>
    <row r="389" spans="2:63" s="10" customFormat="1" ht="22.8" customHeight="1">
      <c r="B389" s="187"/>
      <c r="C389" s="188"/>
      <c r="D389" s="189" t="s">
        <v>76</v>
      </c>
      <c r="E389" s="201" t="s">
        <v>531</v>
      </c>
      <c r="F389" s="201" t="s">
        <v>532</v>
      </c>
      <c r="G389" s="188"/>
      <c r="H389" s="188"/>
      <c r="I389" s="191"/>
      <c r="J389" s="202">
        <f>BK389</f>
        <v>0</v>
      </c>
      <c r="K389" s="188"/>
      <c r="L389" s="193"/>
      <c r="M389" s="194"/>
      <c r="N389" s="195"/>
      <c r="O389" s="195"/>
      <c r="P389" s="196">
        <f>SUM(P390:P410)</f>
        <v>0</v>
      </c>
      <c r="Q389" s="195"/>
      <c r="R389" s="196">
        <f>SUM(R390:R410)</f>
        <v>0</v>
      </c>
      <c r="S389" s="195"/>
      <c r="T389" s="197">
        <f>SUM(T390:T410)</f>
        <v>0</v>
      </c>
      <c r="AR389" s="198" t="s">
        <v>85</v>
      </c>
      <c r="AT389" s="199" t="s">
        <v>76</v>
      </c>
      <c r="AU389" s="199" t="s">
        <v>85</v>
      </c>
      <c r="AY389" s="198" t="s">
        <v>134</v>
      </c>
      <c r="BK389" s="200">
        <f>SUM(BK390:BK410)</f>
        <v>0</v>
      </c>
    </row>
    <row r="390" spans="2:65" s="1" customFormat="1" ht="16.5" customHeight="1">
      <c r="B390" s="37"/>
      <c r="C390" s="203" t="s">
        <v>533</v>
      </c>
      <c r="D390" s="203" t="s">
        <v>136</v>
      </c>
      <c r="E390" s="204" t="s">
        <v>534</v>
      </c>
      <c r="F390" s="205" t="s">
        <v>535</v>
      </c>
      <c r="G390" s="206" t="s">
        <v>244</v>
      </c>
      <c r="H390" s="207">
        <v>550.44</v>
      </c>
      <c r="I390" s="208"/>
      <c r="J390" s="207">
        <f>ROUND(I390*H390,2)</f>
        <v>0</v>
      </c>
      <c r="K390" s="205" t="s">
        <v>140</v>
      </c>
      <c r="L390" s="42"/>
      <c r="M390" s="209" t="s">
        <v>27</v>
      </c>
      <c r="N390" s="210" t="s">
        <v>48</v>
      </c>
      <c r="O390" s="78"/>
      <c r="P390" s="211">
        <f>O390*H390</f>
        <v>0</v>
      </c>
      <c r="Q390" s="211">
        <v>0</v>
      </c>
      <c r="R390" s="211">
        <f>Q390*H390</f>
        <v>0</v>
      </c>
      <c r="S390" s="211">
        <v>0</v>
      </c>
      <c r="T390" s="212">
        <f>S390*H390</f>
        <v>0</v>
      </c>
      <c r="AR390" s="16" t="s">
        <v>141</v>
      </c>
      <c r="AT390" s="16" t="s">
        <v>136</v>
      </c>
      <c r="AU390" s="16" t="s">
        <v>87</v>
      </c>
      <c r="AY390" s="16" t="s">
        <v>134</v>
      </c>
      <c r="BE390" s="213">
        <f>IF(N390="základní",J390,0)</f>
        <v>0</v>
      </c>
      <c r="BF390" s="213">
        <f>IF(N390="snížená",J390,0)</f>
        <v>0</v>
      </c>
      <c r="BG390" s="213">
        <f>IF(N390="zákl. přenesená",J390,0)</f>
        <v>0</v>
      </c>
      <c r="BH390" s="213">
        <f>IF(N390="sníž. přenesená",J390,0)</f>
        <v>0</v>
      </c>
      <c r="BI390" s="213">
        <f>IF(N390="nulová",J390,0)</f>
        <v>0</v>
      </c>
      <c r="BJ390" s="16" t="s">
        <v>85</v>
      </c>
      <c r="BK390" s="213">
        <f>ROUND(I390*H390,2)</f>
        <v>0</v>
      </c>
      <c r="BL390" s="16" t="s">
        <v>141</v>
      </c>
      <c r="BM390" s="16" t="s">
        <v>536</v>
      </c>
    </row>
    <row r="391" spans="2:47" s="1" customFormat="1" ht="12">
      <c r="B391" s="37"/>
      <c r="C391" s="38"/>
      <c r="D391" s="214" t="s">
        <v>143</v>
      </c>
      <c r="E391" s="38"/>
      <c r="F391" s="215" t="s">
        <v>537</v>
      </c>
      <c r="G391" s="38"/>
      <c r="H391" s="38"/>
      <c r="I391" s="129"/>
      <c r="J391" s="38"/>
      <c r="K391" s="38"/>
      <c r="L391" s="42"/>
      <c r="M391" s="216"/>
      <c r="N391" s="78"/>
      <c r="O391" s="78"/>
      <c r="P391" s="78"/>
      <c r="Q391" s="78"/>
      <c r="R391" s="78"/>
      <c r="S391" s="78"/>
      <c r="T391" s="79"/>
      <c r="AT391" s="16" t="s">
        <v>143</v>
      </c>
      <c r="AU391" s="16" t="s">
        <v>87</v>
      </c>
    </row>
    <row r="392" spans="2:65" s="1" customFormat="1" ht="22.5" customHeight="1">
      <c r="B392" s="37"/>
      <c r="C392" s="203" t="s">
        <v>505</v>
      </c>
      <c r="D392" s="203" t="s">
        <v>136</v>
      </c>
      <c r="E392" s="204" t="s">
        <v>538</v>
      </c>
      <c r="F392" s="205" t="s">
        <v>539</v>
      </c>
      <c r="G392" s="206" t="s">
        <v>244</v>
      </c>
      <c r="H392" s="207">
        <v>7706.16</v>
      </c>
      <c r="I392" s="208"/>
      <c r="J392" s="207">
        <f>ROUND(I392*H392,2)</f>
        <v>0</v>
      </c>
      <c r="K392" s="205" t="s">
        <v>140</v>
      </c>
      <c r="L392" s="42"/>
      <c r="M392" s="209" t="s">
        <v>27</v>
      </c>
      <c r="N392" s="210" t="s">
        <v>48</v>
      </c>
      <c r="O392" s="78"/>
      <c r="P392" s="211">
        <f>O392*H392</f>
        <v>0</v>
      </c>
      <c r="Q392" s="211">
        <v>0</v>
      </c>
      <c r="R392" s="211">
        <f>Q392*H392</f>
        <v>0</v>
      </c>
      <c r="S392" s="211">
        <v>0</v>
      </c>
      <c r="T392" s="212">
        <f>S392*H392</f>
        <v>0</v>
      </c>
      <c r="AR392" s="16" t="s">
        <v>141</v>
      </c>
      <c r="AT392" s="16" t="s">
        <v>136</v>
      </c>
      <c r="AU392" s="16" t="s">
        <v>87</v>
      </c>
      <c r="AY392" s="16" t="s">
        <v>134</v>
      </c>
      <c r="BE392" s="213">
        <f>IF(N392="základní",J392,0)</f>
        <v>0</v>
      </c>
      <c r="BF392" s="213">
        <f>IF(N392="snížená",J392,0)</f>
        <v>0</v>
      </c>
      <c r="BG392" s="213">
        <f>IF(N392="zákl. přenesená",J392,0)</f>
        <v>0</v>
      </c>
      <c r="BH392" s="213">
        <f>IF(N392="sníž. přenesená",J392,0)</f>
        <v>0</v>
      </c>
      <c r="BI392" s="213">
        <f>IF(N392="nulová",J392,0)</f>
        <v>0</v>
      </c>
      <c r="BJ392" s="16" t="s">
        <v>85</v>
      </c>
      <c r="BK392" s="213">
        <f>ROUND(I392*H392,2)</f>
        <v>0</v>
      </c>
      <c r="BL392" s="16" t="s">
        <v>141</v>
      </c>
      <c r="BM392" s="16" t="s">
        <v>540</v>
      </c>
    </row>
    <row r="393" spans="2:47" s="1" customFormat="1" ht="12">
      <c r="B393" s="37"/>
      <c r="C393" s="38"/>
      <c r="D393" s="214" t="s">
        <v>143</v>
      </c>
      <c r="E393" s="38"/>
      <c r="F393" s="215" t="s">
        <v>537</v>
      </c>
      <c r="G393" s="38"/>
      <c r="H393" s="38"/>
      <c r="I393" s="129"/>
      <c r="J393" s="38"/>
      <c r="K393" s="38"/>
      <c r="L393" s="42"/>
      <c r="M393" s="216"/>
      <c r="N393" s="78"/>
      <c r="O393" s="78"/>
      <c r="P393" s="78"/>
      <c r="Q393" s="78"/>
      <c r="R393" s="78"/>
      <c r="S393" s="78"/>
      <c r="T393" s="79"/>
      <c r="AT393" s="16" t="s">
        <v>143</v>
      </c>
      <c r="AU393" s="16" t="s">
        <v>87</v>
      </c>
    </row>
    <row r="394" spans="2:51" s="11" customFormat="1" ht="12">
      <c r="B394" s="217"/>
      <c r="C394" s="218"/>
      <c r="D394" s="214" t="s">
        <v>145</v>
      </c>
      <c r="E394" s="219" t="s">
        <v>27</v>
      </c>
      <c r="F394" s="220" t="s">
        <v>541</v>
      </c>
      <c r="G394" s="218"/>
      <c r="H394" s="221">
        <v>7706.16</v>
      </c>
      <c r="I394" s="222"/>
      <c r="J394" s="218"/>
      <c r="K394" s="218"/>
      <c r="L394" s="223"/>
      <c r="M394" s="224"/>
      <c r="N394" s="225"/>
      <c r="O394" s="225"/>
      <c r="P394" s="225"/>
      <c r="Q394" s="225"/>
      <c r="R394" s="225"/>
      <c r="S394" s="225"/>
      <c r="T394" s="226"/>
      <c r="AT394" s="227" t="s">
        <v>145</v>
      </c>
      <c r="AU394" s="227" t="s">
        <v>87</v>
      </c>
      <c r="AV394" s="11" t="s">
        <v>87</v>
      </c>
      <c r="AW394" s="11" t="s">
        <v>36</v>
      </c>
      <c r="AX394" s="11" t="s">
        <v>77</v>
      </c>
      <c r="AY394" s="227" t="s">
        <v>134</v>
      </c>
    </row>
    <row r="395" spans="2:51" s="13" customFormat="1" ht="12">
      <c r="B395" s="238"/>
      <c r="C395" s="239"/>
      <c r="D395" s="214" t="s">
        <v>145</v>
      </c>
      <c r="E395" s="240" t="s">
        <v>27</v>
      </c>
      <c r="F395" s="241" t="s">
        <v>148</v>
      </c>
      <c r="G395" s="239"/>
      <c r="H395" s="242">
        <v>7706.16</v>
      </c>
      <c r="I395" s="243"/>
      <c r="J395" s="239"/>
      <c r="K395" s="239"/>
      <c r="L395" s="244"/>
      <c r="M395" s="245"/>
      <c r="N395" s="246"/>
      <c r="O395" s="246"/>
      <c r="P395" s="246"/>
      <c r="Q395" s="246"/>
      <c r="R395" s="246"/>
      <c r="S395" s="246"/>
      <c r="T395" s="247"/>
      <c r="AT395" s="248" t="s">
        <v>145</v>
      </c>
      <c r="AU395" s="248" t="s">
        <v>87</v>
      </c>
      <c r="AV395" s="13" t="s">
        <v>141</v>
      </c>
      <c r="AW395" s="13" t="s">
        <v>36</v>
      </c>
      <c r="AX395" s="13" t="s">
        <v>85</v>
      </c>
      <c r="AY395" s="248" t="s">
        <v>134</v>
      </c>
    </row>
    <row r="396" spans="2:65" s="1" customFormat="1" ht="16.5" customHeight="1">
      <c r="B396" s="37"/>
      <c r="C396" s="203" t="s">
        <v>542</v>
      </c>
      <c r="D396" s="203" t="s">
        <v>136</v>
      </c>
      <c r="E396" s="204" t="s">
        <v>543</v>
      </c>
      <c r="F396" s="205" t="s">
        <v>544</v>
      </c>
      <c r="G396" s="206" t="s">
        <v>244</v>
      </c>
      <c r="H396" s="207">
        <v>550.44</v>
      </c>
      <c r="I396" s="208"/>
      <c r="J396" s="207">
        <f>ROUND(I396*H396,2)</f>
        <v>0</v>
      </c>
      <c r="K396" s="205" t="s">
        <v>140</v>
      </c>
      <c r="L396" s="42"/>
      <c r="M396" s="209" t="s">
        <v>27</v>
      </c>
      <c r="N396" s="210" t="s">
        <v>48</v>
      </c>
      <c r="O396" s="78"/>
      <c r="P396" s="211">
        <f>O396*H396</f>
        <v>0</v>
      </c>
      <c r="Q396" s="211">
        <v>0</v>
      </c>
      <c r="R396" s="211">
        <f>Q396*H396</f>
        <v>0</v>
      </c>
      <c r="S396" s="211">
        <v>0</v>
      </c>
      <c r="T396" s="212">
        <f>S396*H396</f>
        <v>0</v>
      </c>
      <c r="AR396" s="16" t="s">
        <v>141</v>
      </c>
      <c r="AT396" s="16" t="s">
        <v>136</v>
      </c>
      <c r="AU396" s="16" t="s">
        <v>87</v>
      </c>
      <c r="AY396" s="16" t="s">
        <v>134</v>
      </c>
      <c r="BE396" s="213">
        <f>IF(N396="základní",J396,0)</f>
        <v>0</v>
      </c>
      <c r="BF396" s="213">
        <f>IF(N396="snížená",J396,0)</f>
        <v>0</v>
      </c>
      <c r="BG396" s="213">
        <f>IF(N396="zákl. přenesená",J396,0)</f>
        <v>0</v>
      </c>
      <c r="BH396" s="213">
        <f>IF(N396="sníž. přenesená",J396,0)</f>
        <v>0</v>
      </c>
      <c r="BI396" s="213">
        <f>IF(N396="nulová",J396,0)</f>
        <v>0</v>
      </c>
      <c r="BJ396" s="16" t="s">
        <v>85</v>
      </c>
      <c r="BK396" s="213">
        <f>ROUND(I396*H396,2)</f>
        <v>0</v>
      </c>
      <c r="BL396" s="16" t="s">
        <v>141</v>
      </c>
      <c r="BM396" s="16" t="s">
        <v>545</v>
      </c>
    </row>
    <row r="397" spans="2:47" s="1" customFormat="1" ht="12">
      <c r="B397" s="37"/>
      <c r="C397" s="38"/>
      <c r="D397" s="214" t="s">
        <v>143</v>
      </c>
      <c r="E397" s="38"/>
      <c r="F397" s="215" t="s">
        <v>546</v>
      </c>
      <c r="G397" s="38"/>
      <c r="H397" s="38"/>
      <c r="I397" s="129"/>
      <c r="J397" s="38"/>
      <c r="K397" s="38"/>
      <c r="L397" s="42"/>
      <c r="M397" s="216"/>
      <c r="N397" s="78"/>
      <c r="O397" s="78"/>
      <c r="P397" s="78"/>
      <c r="Q397" s="78"/>
      <c r="R397" s="78"/>
      <c r="S397" s="78"/>
      <c r="T397" s="79"/>
      <c r="AT397" s="16" t="s">
        <v>143</v>
      </c>
      <c r="AU397" s="16" t="s">
        <v>87</v>
      </c>
    </row>
    <row r="398" spans="2:65" s="1" customFormat="1" ht="22.5" customHeight="1">
      <c r="B398" s="37"/>
      <c r="C398" s="203" t="s">
        <v>547</v>
      </c>
      <c r="D398" s="203" t="s">
        <v>136</v>
      </c>
      <c r="E398" s="204" t="s">
        <v>548</v>
      </c>
      <c r="F398" s="205" t="s">
        <v>549</v>
      </c>
      <c r="G398" s="206" t="s">
        <v>244</v>
      </c>
      <c r="H398" s="207">
        <v>97.9</v>
      </c>
      <c r="I398" s="208"/>
      <c r="J398" s="207">
        <f>ROUND(I398*H398,2)</f>
        <v>0</v>
      </c>
      <c r="K398" s="205" t="s">
        <v>140</v>
      </c>
      <c r="L398" s="42"/>
      <c r="M398" s="209" t="s">
        <v>27</v>
      </c>
      <c r="N398" s="210" t="s">
        <v>48</v>
      </c>
      <c r="O398" s="78"/>
      <c r="P398" s="211">
        <f>O398*H398</f>
        <v>0</v>
      </c>
      <c r="Q398" s="211">
        <v>0</v>
      </c>
      <c r="R398" s="211">
        <f>Q398*H398</f>
        <v>0</v>
      </c>
      <c r="S398" s="211">
        <v>0</v>
      </c>
      <c r="T398" s="212">
        <f>S398*H398</f>
        <v>0</v>
      </c>
      <c r="AR398" s="16" t="s">
        <v>141</v>
      </c>
      <c r="AT398" s="16" t="s">
        <v>136</v>
      </c>
      <c r="AU398" s="16" t="s">
        <v>87</v>
      </c>
      <c r="AY398" s="16" t="s">
        <v>134</v>
      </c>
      <c r="BE398" s="213">
        <f>IF(N398="základní",J398,0)</f>
        <v>0</v>
      </c>
      <c r="BF398" s="213">
        <f>IF(N398="snížená",J398,0)</f>
        <v>0</v>
      </c>
      <c r="BG398" s="213">
        <f>IF(N398="zákl. přenesená",J398,0)</f>
        <v>0</v>
      </c>
      <c r="BH398" s="213">
        <f>IF(N398="sníž. přenesená",J398,0)</f>
        <v>0</v>
      </c>
      <c r="BI398" s="213">
        <f>IF(N398="nulová",J398,0)</f>
        <v>0</v>
      </c>
      <c r="BJ398" s="16" t="s">
        <v>85</v>
      </c>
      <c r="BK398" s="213">
        <f>ROUND(I398*H398,2)</f>
        <v>0</v>
      </c>
      <c r="BL398" s="16" t="s">
        <v>141</v>
      </c>
      <c r="BM398" s="16" t="s">
        <v>550</v>
      </c>
    </row>
    <row r="399" spans="2:47" s="1" customFormat="1" ht="12">
      <c r="B399" s="37"/>
      <c r="C399" s="38"/>
      <c r="D399" s="214" t="s">
        <v>143</v>
      </c>
      <c r="E399" s="38"/>
      <c r="F399" s="215" t="s">
        <v>551</v>
      </c>
      <c r="G399" s="38"/>
      <c r="H399" s="38"/>
      <c r="I399" s="129"/>
      <c r="J399" s="38"/>
      <c r="K399" s="38"/>
      <c r="L399" s="42"/>
      <c r="M399" s="216"/>
      <c r="N399" s="78"/>
      <c r="O399" s="78"/>
      <c r="P399" s="78"/>
      <c r="Q399" s="78"/>
      <c r="R399" s="78"/>
      <c r="S399" s="78"/>
      <c r="T399" s="79"/>
      <c r="AT399" s="16" t="s">
        <v>143</v>
      </c>
      <c r="AU399" s="16" t="s">
        <v>87</v>
      </c>
    </row>
    <row r="400" spans="2:51" s="11" customFormat="1" ht="12">
      <c r="B400" s="217"/>
      <c r="C400" s="218"/>
      <c r="D400" s="214" t="s">
        <v>145</v>
      </c>
      <c r="E400" s="219" t="s">
        <v>27</v>
      </c>
      <c r="F400" s="220" t="s">
        <v>552</v>
      </c>
      <c r="G400" s="218"/>
      <c r="H400" s="221">
        <v>517.81</v>
      </c>
      <c r="I400" s="222"/>
      <c r="J400" s="218"/>
      <c r="K400" s="218"/>
      <c r="L400" s="223"/>
      <c r="M400" s="224"/>
      <c r="N400" s="225"/>
      <c r="O400" s="225"/>
      <c r="P400" s="225"/>
      <c r="Q400" s="225"/>
      <c r="R400" s="225"/>
      <c r="S400" s="225"/>
      <c r="T400" s="226"/>
      <c r="AT400" s="227" t="s">
        <v>145</v>
      </c>
      <c r="AU400" s="227" t="s">
        <v>87</v>
      </c>
      <c r="AV400" s="11" t="s">
        <v>87</v>
      </c>
      <c r="AW400" s="11" t="s">
        <v>36</v>
      </c>
      <c r="AX400" s="11" t="s">
        <v>77</v>
      </c>
      <c r="AY400" s="227" t="s">
        <v>134</v>
      </c>
    </row>
    <row r="401" spans="2:51" s="11" customFormat="1" ht="12">
      <c r="B401" s="217"/>
      <c r="C401" s="218"/>
      <c r="D401" s="214" t="s">
        <v>145</v>
      </c>
      <c r="E401" s="219" t="s">
        <v>27</v>
      </c>
      <c r="F401" s="220" t="s">
        <v>553</v>
      </c>
      <c r="G401" s="218"/>
      <c r="H401" s="221">
        <v>-206.8</v>
      </c>
      <c r="I401" s="222"/>
      <c r="J401" s="218"/>
      <c r="K401" s="218"/>
      <c r="L401" s="223"/>
      <c r="M401" s="224"/>
      <c r="N401" s="225"/>
      <c r="O401" s="225"/>
      <c r="P401" s="225"/>
      <c r="Q401" s="225"/>
      <c r="R401" s="225"/>
      <c r="S401" s="225"/>
      <c r="T401" s="226"/>
      <c r="AT401" s="227" t="s">
        <v>145</v>
      </c>
      <c r="AU401" s="227" t="s">
        <v>87</v>
      </c>
      <c r="AV401" s="11" t="s">
        <v>87</v>
      </c>
      <c r="AW401" s="11" t="s">
        <v>36</v>
      </c>
      <c r="AX401" s="11" t="s">
        <v>77</v>
      </c>
      <c r="AY401" s="227" t="s">
        <v>134</v>
      </c>
    </row>
    <row r="402" spans="2:51" s="12" customFormat="1" ht="12">
      <c r="B402" s="228"/>
      <c r="C402" s="229"/>
      <c r="D402" s="214" t="s">
        <v>145</v>
      </c>
      <c r="E402" s="230" t="s">
        <v>27</v>
      </c>
      <c r="F402" s="231" t="s">
        <v>554</v>
      </c>
      <c r="G402" s="229"/>
      <c r="H402" s="230" t="s">
        <v>27</v>
      </c>
      <c r="I402" s="232"/>
      <c r="J402" s="229"/>
      <c r="K402" s="229"/>
      <c r="L402" s="233"/>
      <c r="M402" s="234"/>
      <c r="N402" s="235"/>
      <c r="O402" s="235"/>
      <c r="P402" s="235"/>
      <c r="Q402" s="235"/>
      <c r="R402" s="235"/>
      <c r="S402" s="235"/>
      <c r="T402" s="236"/>
      <c r="AT402" s="237" t="s">
        <v>145</v>
      </c>
      <c r="AU402" s="237" t="s">
        <v>87</v>
      </c>
      <c r="AV402" s="12" t="s">
        <v>85</v>
      </c>
      <c r="AW402" s="12" t="s">
        <v>36</v>
      </c>
      <c r="AX402" s="12" t="s">
        <v>77</v>
      </c>
      <c r="AY402" s="237" t="s">
        <v>134</v>
      </c>
    </row>
    <row r="403" spans="2:51" s="11" customFormat="1" ht="12">
      <c r="B403" s="217"/>
      <c r="C403" s="218"/>
      <c r="D403" s="214" t="s">
        <v>145</v>
      </c>
      <c r="E403" s="219" t="s">
        <v>27</v>
      </c>
      <c r="F403" s="220" t="s">
        <v>555</v>
      </c>
      <c r="G403" s="218"/>
      <c r="H403" s="221">
        <v>-180.48</v>
      </c>
      <c r="I403" s="222"/>
      <c r="J403" s="218"/>
      <c r="K403" s="218"/>
      <c r="L403" s="223"/>
      <c r="M403" s="224"/>
      <c r="N403" s="225"/>
      <c r="O403" s="225"/>
      <c r="P403" s="225"/>
      <c r="Q403" s="225"/>
      <c r="R403" s="225"/>
      <c r="S403" s="225"/>
      <c r="T403" s="226"/>
      <c r="AT403" s="227" t="s">
        <v>145</v>
      </c>
      <c r="AU403" s="227" t="s">
        <v>87</v>
      </c>
      <c r="AV403" s="11" t="s">
        <v>87</v>
      </c>
      <c r="AW403" s="11" t="s">
        <v>36</v>
      </c>
      <c r="AX403" s="11" t="s">
        <v>77</v>
      </c>
      <c r="AY403" s="227" t="s">
        <v>134</v>
      </c>
    </row>
    <row r="404" spans="2:51" s="11" customFormat="1" ht="12">
      <c r="B404" s="217"/>
      <c r="C404" s="218"/>
      <c r="D404" s="214" t="s">
        <v>145</v>
      </c>
      <c r="E404" s="219" t="s">
        <v>27</v>
      </c>
      <c r="F404" s="220" t="s">
        <v>556</v>
      </c>
      <c r="G404" s="218"/>
      <c r="H404" s="221">
        <v>-32.63</v>
      </c>
      <c r="I404" s="222"/>
      <c r="J404" s="218"/>
      <c r="K404" s="218"/>
      <c r="L404" s="223"/>
      <c r="M404" s="224"/>
      <c r="N404" s="225"/>
      <c r="O404" s="225"/>
      <c r="P404" s="225"/>
      <c r="Q404" s="225"/>
      <c r="R404" s="225"/>
      <c r="S404" s="225"/>
      <c r="T404" s="226"/>
      <c r="AT404" s="227" t="s">
        <v>145</v>
      </c>
      <c r="AU404" s="227" t="s">
        <v>87</v>
      </c>
      <c r="AV404" s="11" t="s">
        <v>87</v>
      </c>
      <c r="AW404" s="11" t="s">
        <v>36</v>
      </c>
      <c r="AX404" s="11" t="s">
        <v>77</v>
      </c>
      <c r="AY404" s="227" t="s">
        <v>134</v>
      </c>
    </row>
    <row r="405" spans="2:51" s="12" customFormat="1" ht="12">
      <c r="B405" s="228"/>
      <c r="C405" s="229"/>
      <c r="D405" s="214" t="s">
        <v>145</v>
      </c>
      <c r="E405" s="230" t="s">
        <v>27</v>
      </c>
      <c r="F405" s="231" t="s">
        <v>557</v>
      </c>
      <c r="G405" s="229"/>
      <c r="H405" s="230" t="s">
        <v>27</v>
      </c>
      <c r="I405" s="232"/>
      <c r="J405" s="229"/>
      <c r="K405" s="229"/>
      <c r="L405" s="233"/>
      <c r="M405" s="234"/>
      <c r="N405" s="235"/>
      <c r="O405" s="235"/>
      <c r="P405" s="235"/>
      <c r="Q405" s="235"/>
      <c r="R405" s="235"/>
      <c r="S405" s="235"/>
      <c r="T405" s="236"/>
      <c r="AT405" s="237" t="s">
        <v>145</v>
      </c>
      <c r="AU405" s="237" t="s">
        <v>87</v>
      </c>
      <c r="AV405" s="12" t="s">
        <v>85</v>
      </c>
      <c r="AW405" s="12" t="s">
        <v>36</v>
      </c>
      <c r="AX405" s="12" t="s">
        <v>77</v>
      </c>
      <c r="AY405" s="237" t="s">
        <v>134</v>
      </c>
    </row>
    <row r="406" spans="2:51" s="13" customFormat="1" ht="12">
      <c r="B406" s="238"/>
      <c r="C406" s="239"/>
      <c r="D406" s="214" t="s">
        <v>145</v>
      </c>
      <c r="E406" s="240" t="s">
        <v>27</v>
      </c>
      <c r="F406" s="241" t="s">
        <v>148</v>
      </c>
      <c r="G406" s="239"/>
      <c r="H406" s="242">
        <v>97.89999999999995</v>
      </c>
      <c r="I406" s="243"/>
      <c r="J406" s="239"/>
      <c r="K406" s="239"/>
      <c r="L406" s="244"/>
      <c r="M406" s="245"/>
      <c r="N406" s="246"/>
      <c r="O406" s="246"/>
      <c r="P406" s="246"/>
      <c r="Q406" s="246"/>
      <c r="R406" s="246"/>
      <c r="S406" s="246"/>
      <c r="T406" s="247"/>
      <c r="AT406" s="248" t="s">
        <v>145</v>
      </c>
      <c r="AU406" s="248" t="s">
        <v>87</v>
      </c>
      <c r="AV406" s="13" t="s">
        <v>141</v>
      </c>
      <c r="AW406" s="13" t="s">
        <v>36</v>
      </c>
      <c r="AX406" s="13" t="s">
        <v>85</v>
      </c>
      <c r="AY406" s="248" t="s">
        <v>134</v>
      </c>
    </row>
    <row r="407" spans="2:65" s="1" customFormat="1" ht="22.5" customHeight="1">
      <c r="B407" s="37"/>
      <c r="C407" s="203" t="s">
        <v>558</v>
      </c>
      <c r="D407" s="203" t="s">
        <v>136</v>
      </c>
      <c r="E407" s="204" t="s">
        <v>559</v>
      </c>
      <c r="F407" s="205" t="s">
        <v>243</v>
      </c>
      <c r="G407" s="206" t="s">
        <v>244</v>
      </c>
      <c r="H407" s="207">
        <v>206.8</v>
      </c>
      <c r="I407" s="208"/>
      <c r="J407" s="207">
        <f>ROUND(I407*H407,2)</f>
        <v>0</v>
      </c>
      <c r="K407" s="205" t="s">
        <v>140</v>
      </c>
      <c r="L407" s="42"/>
      <c r="M407" s="209" t="s">
        <v>27</v>
      </c>
      <c r="N407" s="210" t="s">
        <v>48</v>
      </c>
      <c r="O407" s="78"/>
      <c r="P407" s="211">
        <f>O407*H407</f>
        <v>0</v>
      </c>
      <c r="Q407" s="211">
        <v>0</v>
      </c>
      <c r="R407" s="211">
        <f>Q407*H407</f>
        <v>0</v>
      </c>
      <c r="S407" s="211">
        <v>0</v>
      </c>
      <c r="T407" s="212">
        <f>S407*H407</f>
        <v>0</v>
      </c>
      <c r="AR407" s="16" t="s">
        <v>141</v>
      </c>
      <c r="AT407" s="16" t="s">
        <v>136</v>
      </c>
      <c r="AU407" s="16" t="s">
        <v>87</v>
      </c>
      <c r="AY407" s="16" t="s">
        <v>134</v>
      </c>
      <c r="BE407" s="213">
        <f>IF(N407="základní",J407,0)</f>
        <v>0</v>
      </c>
      <c r="BF407" s="213">
        <f>IF(N407="snížená",J407,0)</f>
        <v>0</v>
      </c>
      <c r="BG407" s="213">
        <f>IF(N407="zákl. přenesená",J407,0)</f>
        <v>0</v>
      </c>
      <c r="BH407" s="213">
        <f>IF(N407="sníž. přenesená",J407,0)</f>
        <v>0</v>
      </c>
      <c r="BI407" s="213">
        <f>IF(N407="nulová",J407,0)</f>
        <v>0</v>
      </c>
      <c r="BJ407" s="16" t="s">
        <v>85</v>
      </c>
      <c r="BK407" s="213">
        <f>ROUND(I407*H407,2)</f>
        <v>0</v>
      </c>
      <c r="BL407" s="16" t="s">
        <v>141</v>
      </c>
      <c r="BM407" s="16" t="s">
        <v>560</v>
      </c>
    </row>
    <row r="408" spans="2:47" s="1" customFormat="1" ht="12">
      <c r="B408" s="37"/>
      <c r="C408" s="38"/>
      <c r="D408" s="214" t="s">
        <v>143</v>
      </c>
      <c r="E408" s="38"/>
      <c r="F408" s="215" t="s">
        <v>551</v>
      </c>
      <c r="G408" s="38"/>
      <c r="H408" s="38"/>
      <c r="I408" s="129"/>
      <c r="J408" s="38"/>
      <c r="K408" s="38"/>
      <c r="L408" s="42"/>
      <c r="M408" s="216"/>
      <c r="N408" s="78"/>
      <c r="O408" s="78"/>
      <c r="P408" s="78"/>
      <c r="Q408" s="78"/>
      <c r="R408" s="78"/>
      <c r="S408" s="78"/>
      <c r="T408" s="79"/>
      <c r="AT408" s="16" t="s">
        <v>143</v>
      </c>
      <c r="AU408" s="16" t="s">
        <v>87</v>
      </c>
    </row>
    <row r="409" spans="2:51" s="11" customFormat="1" ht="12">
      <c r="B409" s="217"/>
      <c r="C409" s="218"/>
      <c r="D409" s="214" t="s">
        <v>145</v>
      </c>
      <c r="E409" s="219" t="s">
        <v>27</v>
      </c>
      <c r="F409" s="220" t="s">
        <v>561</v>
      </c>
      <c r="G409" s="218"/>
      <c r="H409" s="221">
        <v>206.8</v>
      </c>
      <c r="I409" s="222"/>
      <c r="J409" s="218"/>
      <c r="K409" s="218"/>
      <c r="L409" s="223"/>
      <c r="M409" s="224"/>
      <c r="N409" s="225"/>
      <c r="O409" s="225"/>
      <c r="P409" s="225"/>
      <c r="Q409" s="225"/>
      <c r="R409" s="225"/>
      <c r="S409" s="225"/>
      <c r="T409" s="226"/>
      <c r="AT409" s="227" t="s">
        <v>145</v>
      </c>
      <c r="AU409" s="227" t="s">
        <v>87</v>
      </c>
      <c r="AV409" s="11" t="s">
        <v>87</v>
      </c>
      <c r="AW409" s="11" t="s">
        <v>36</v>
      </c>
      <c r="AX409" s="11" t="s">
        <v>77</v>
      </c>
      <c r="AY409" s="227" t="s">
        <v>134</v>
      </c>
    </row>
    <row r="410" spans="2:51" s="13" customFormat="1" ht="12">
      <c r="B410" s="238"/>
      <c r="C410" s="239"/>
      <c r="D410" s="214" t="s">
        <v>145</v>
      </c>
      <c r="E410" s="240" t="s">
        <v>27</v>
      </c>
      <c r="F410" s="241" t="s">
        <v>148</v>
      </c>
      <c r="G410" s="239"/>
      <c r="H410" s="242">
        <v>206.8</v>
      </c>
      <c r="I410" s="243"/>
      <c r="J410" s="239"/>
      <c r="K410" s="239"/>
      <c r="L410" s="244"/>
      <c r="M410" s="245"/>
      <c r="N410" s="246"/>
      <c r="O410" s="246"/>
      <c r="P410" s="246"/>
      <c r="Q410" s="246"/>
      <c r="R410" s="246"/>
      <c r="S410" s="246"/>
      <c r="T410" s="247"/>
      <c r="AT410" s="248" t="s">
        <v>145</v>
      </c>
      <c r="AU410" s="248" t="s">
        <v>87</v>
      </c>
      <c r="AV410" s="13" t="s">
        <v>141</v>
      </c>
      <c r="AW410" s="13" t="s">
        <v>36</v>
      </c>
      <c r="AX410" s="13" t="s">
        <v>85</v>
      </c>
      <c r="AY410" s="248" t="s">
        <v>134</v>
      </c>
    </row>
    <row r="411" spans="2:63" s="10" customFormat="1" ht="22.8" customHeight="1">
      <c r="B411" s="187"/>
      <c r="C411" s="188"/>
      <c r="D411" s="189" t="s">
        <v>76</v>
      </c>
      <c r="E411" s="201" t="s">
        <v>562</v>
      </c>
      <c r="F411" s="201" t="s">
        <v>563</v>
      </c>
      <c r="G411" s="188"/>
      <c r="H411" s="188"/>
      <c r="I411" s="191"/>
      <c r="J411" s="202">
        <f>BK411</f>
        <v>0</v>
      </c>
      <c r="K411" s="188"/>
      <c r="L411" s="193"/>
      <c r="M411" s="194"/>
      <c r="N411" s="195"/>
      <c r="O411" s="195"/>
      <c r="P411" s="196">
        <f>SUM(P412:P413)</f>
        <v>0</v>
      </c>
      <c r="Q411" s="195"/>
      <c r="R411" s="196">
        <f>SUM(R412:R413)</f>
        <v>0</v>
      </c>
      <c r="S411" s="195"/>
      <c r="T411" s="197">
        <f>SUM(T412:T413)</f>
        <v>0</v>
      </c>
      <c r="AR411" s="198" t="s">
        <v>85</v>
      </c>
      <c r="AT411" s="199" t="s">
        <v>76</v>
      </c>
      <c r="AU411" s="199" t="s">
        <v>85</v>
      </c>
      <c r="AY411" s="198" t="s">
        <v>134</v>
      </c>
      <c r="BK411" s="200">
        <f>SUM(BK412:BK413)</f>
        <v>0</v>
      </c>
    </row>
    <row r="412" spans="2:65" s="1" customFormat="1" ht="22.5" customHeight="1">
      <c r="B412" s="37"/>
      <c r="C412" s="203" t="s">
        <v>564</v>
      </c>
      <c r="D412" s="203" t="s">
        <v>136</v>
      </c>
      <c r="E412" s="204" t="s">
        <v>565</v>
      </c>
      <c r="F412" s="205" t="s">
        <v>566</v>
      </c>
      <c r="G412" s="206" t="s">
        <v>244</v>
      </c>
      <c r="H412" s="207">
        <v>309.31</v>
      </c>
      <c r="I412" s="208"/>
      <c r="J412" s="207">
        <f>ROUND(I412*H412,2)</f>
        <v>0</v>
      </c>
      <c r="K412" s="205" t="s">
        <v>140</v>
      </c>
      <c r="L412" s="42"/>
      <c r="M412" s="209" t="s">
        <v>27</v>
      </c>
      <c r="N412" s="210" t="s">
        <v>48</v>
      </c>
      <c r="O412" s="78"/>
      <c r="P412" s="211">
        <f>O412*H412</f>
        <v>0</v>
      </c>
      <c r="Q412" s="211">
        <v>0</v>
      </c>
      <c r="R412" s="211">
        <f>Q412*H412</f>
        <v>0</v>
      </c>
      <c r="S412" s="211">
        <v>0</v>
      </c>
      <c r="T412" s="212">
        <f>S412*H412</f>
        <v>0</v>
      </c>
      <c r="AR412" s="16" t="s">
        <v>141</v>
      </c>
      <c r="AT412" s="16" t="s">
        <v>136</v>
      </c>
      <c r="AU412" s="16" t="s">
        <v>87</v>
      </c>
      <c r="AY412" s="16" t="s">
        <v>134</v>
      </c>
      <c r="BE412" s="213">
        <f>IF(N412="základní",J412,0)</f>
        <v>0</v>
      </c>
      <c r="BF412" s="213">
        <f>IF(N412="snížená",J412,0)</f>
        <v>0</v>
      </c>
      <c r="BG412" s="213">
        <f>IF(N412="zákl. přenesená",J412,0)</f>
        <v>0</v>
      </c>
      <c r="BH412" s="213">
        <f>IF(N412="sníž. přenesená",J412,0)</f>
        <v>0</v>
      </c>
      <c r="BI412" s="213">
        <f>IF(N412="nulová",J412,0)</f>
        <v>0</v>
      </c>
      <c r="BJ412" s="16" t="s">
        <v>85</v>
      </c>
      <c r="BK412" s="213">
        <f>ROUND(I412*H412,2)</f>
        <v>0</v>
      </c>
      <c r="BL412" s="16" t="s">
        <v>141</v>
      </c>
      <c r="BM412" s="16" t="s">
        <v>567</v>
      </c>
    </row>
    <row r="413" spans="2:47" s="1" customFormat="1" ht="12">
      <c r="B413" s="37"/>
      <c r="C413" s="38"/>
      <c r="D413" s="214" t="s">
        <v>143</v>
      </c>
      <c r="E413" s="38"/>
      <c r="F413" s="215" t="s">
        <v>568</v>
      </c>
      <c r="G413" s="38"/>
      <c r="H413" s="38"/>
      <c r="I413" s="129"/>
      <c r="J413" s="38"/>
      <c r="K413" s="38"/>
      <c r="L413" s="42"/>
      <c r="M413" s="258"/>
      <c r="N413" s="259"/>
      <c r="O413" s="259"/>
      <c r="P413" s="259"/>
      <c r="Q413" s="259"/>
      <c r="R413" s="259"/>
      <c r="S413" s="259"/>
      <c r="T413" s="260"/>
      <c r="AT413" s="16" t="s">
        <v>143</v>
      </c>
      <c r="AU413" s="16" t="s">
        <v>87</v>
      </c>
    </row>
    <row r="414" spans="2:12" s="1" customFormat="1" ht="6.95" customHeight="1">
      <c r="B414" s="56"/>
      <c r="C414" s="57"/>
      <c r="D414" s="57"/>
      <c r="E414" s="57"/>
      <c r="F414" s="57"/>
      <c r="G414" s="57"/>
      <c r="H414" s="57"/>
      <c r="I414" s="153"/>
      <c r="J414" s="57"/>
      <c r="K414" s="57"/>
      <c r="L414" s="42"/>
    </row>
  </sheetData>
  <sheetProtection password="CC35" sheet="1" objects="1" scenarios="1" formatColumns="0" formatRows="0" autoFilter="0"/>
  <autoFilter ref="C87:K413"/>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197"/>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90</v>
      </c>
    </row>
    <row r="3" spans="2:46" ht="6.95" customHeight="1">
      <c r="B3" s="123"/>
      <c r="C3" s="124"/>
      <c r="D3" s="124"/>
      <c r="E3" s="124"/>
      <c r="F3" s="124"/>
      <c r="G3" s="124"/>
      <c r="H3" s="124"/>
      <c r="I3" s="125"/>
      <c r="J3" s="124"/>
      <c r="K3" s="124"/>
      <c r="L3" s="19"/>
      <c r="AT3" s="16" t="s">
        <v>87</v>
      </c>
    </row>
    <row r="4" spans="2:46" ht="24.95" customHeight="1">
      <c r="B4" s="19"/>
      <c r="D4" s="126" t="s">
        <v>103</v>
      </c>
      <c r="L4" s="19"/>
      <c r="M4" s="23" t="s">
        <v>10</v>
      </c>
      <c r="AT4" s="16" t="s">
        <v>4</v>
      </c>
    </row>
    <row r="5" spans="2:12" ht="6.95" customHeight="1">
      <c r="B5" s="19"/>
      <c r="L5" s="19"/>
    </row>
    <row r="6" spans="2:12" ht="12" customHeight="1">
      <c r="B6" s="19"/>
      <c r="D6" s="127" t="s">
        <v>15</v>
      </c>
      <c r="L6" s="19"/>
    </row>
    <row r="7" spans="2:12" ht="16.5" customHeight="1">
      <c r="B7" s="19"/>
      <c r="E7" s="128" t="str">
        <f>'Rekapitulace stavby'!K6</f>
        <v xml:space="preserve">III/117  26 Opěrná zeď v obci Strašice</v>
      </c>
      <c r="F7" s="127"/>
      <c r="G7" s="127"/>
      <c r="H7" s="127"/>
      <c r="L7" s="19"/>
    </row>
    <row r="8" spans="2:12" s="1" customFormat="1" ht="12" customHeight="1">
      <c r="B8" s="42"/>
      <c r="D8" s="127" t="s">
        <v>104</v>
      </c>
      <c r="I8" s="129"/>
      <c r="L8" s="42"/>
    </row>
    <row r="9" spans="2:12" s="1" customFormat="1" ht="36.95" customHeight="1">
      <c r="B9" s="42"/>
      <c r="E9" s="130" t="s">
        <v>569</v>
      </c>
      <c r="F9" s="1"/>
      <c r="G9" s="1"/>
      <c r="H9" s="1"/>
      <c r="I9" s="129"/>
      <c r="L9" s="42"/>
    </row>
    <row r="10" spans="2:12" s="1" customFormat="1" ht="12">
      <c r="B10" s="42"/>
      <c r="I10" s="129"/>
      <c r="L10" s="42"/>
    </row>
    <row r="11" spans="2:12" s="1" customFormat="1" ht="12" customHeight="1">
      <c r="B11" s="42"/>
      <c r="D11" s="127" t="s">
        <v>17</v>
      </c>
      <c r="F11" s="16" t="s">
        <v>18</v>
      </c>
      <c r="I11" s="131" t="s">
        <v>19</v>
      </c>
      <c r="J11" s="16" t="s">
        <v>27</v>
      </c>
      <c r="L11" s="42"/>
    </row>
    <row r="12" spans="2:12" s="1" customFormat="1" ht="12" customHeight="1">
      <c r="B12" s="42"/>
      <c r="D12" s="127" t="s">
        <v>21</v>
      </c>
      <c r="F12" s="16" t="s">
        <v>22</v>
      </c>
      <c r="I12" s="131" t="s">
        <v>23</v>
      </c>
      <c r="J12" s="132" t="str">
        <f>'Rekapitulace stavby'!AN8</f>
        <v>10. 10. 2018</v>
      </c>
      <c r="L12" s="42"/>
    </row>
    <row r="13" spans="2:12" s="1" customFormat="1" ht="10.8" customHeight="1">
      <c r="B13" s="42"/>
      <c r="I13" s="129"/>
      <c r="L13" s="42"/>
    </row>
    <row r="14" spans="2:12" s="1" customFormat="1" ht="12" customHeight="1">
      <c r="B14" s="42"/>
      <c r="D14" s="127" t="s">
        <v>25</v>
      </c>
      <c r="I14" s="131" t="s">
        <v>26</v>
      </c>
      <c r="J14" s="16" t="s">
        <v>27</v>
      </c>
      <c r="L14" s="42"/>
    </row>
    <row r="15" spans="2:12" s="1" customFormat="1" ht="18" customHeight="1">
      <c r="B15" s="42"/>
      <c r="E15" s="16" t="s">
        <v>28</v>
      </c>
      <c r="I15" s="131" t="s">
        <v>29</v>
      </c>
      <c r="J15" s="16" t="s">
        <v>27</v>
      </c>
      <c r="L15" s="42"/>
    </row>
    <row r="16" spans="2:12" s="1" customFormat="1" ht="6.95" customHeight="1">
      <c r="B16" s="42"/>
      <c r="I16" s="129"/>
      <c r="L16" s="42"/>
    </row>
    <row r="17" spans="2:12" s="1" customFormat="1" ht="12" customHeight="1">
      <c r="B17" s="42"/>
      <c r="D17" s="127" t="s">
        <v>30</v>
      </c>
      <c r="I17" s="131" t="s">
        <v>26</v>
      </c>
      <c r="J17" s="32" t="str">
        <f>'Rekapitulace stavby'!AN13</f>
        <v>Vyplň údaj</v>
      </c>
      <c r="L17" s="42"/>
    </row>
    <row r="18" spans="2:12" s="1" customFormat="1" ht="18" customHeight="1">
      <c r="B18" s="42"/>
      <c r="E18" s="32" t="str">
        <f>'Rekapitulace stavby'!E14</f>
        <v>Vyplň údaj</v>
      </c>
      <c r="F18" s="16"/>
      <c r="G18" s="16"/>
      <c r="H18" s="16"/>
      <c r="I18" s="131" t="s">
        <v>29</v>
      </c>
      <c r="J18" s="32" t="str">
        <f>'Rekapitulace stavby'!AN14</f>
        <v>Vyplň údaj</v>
      </c>
      <c r="L18" s="42"/>
    </row>
    <row r="19" spans="2:12" s="1" customFormat="1" ht="6.95" customHeight="1">
      <c r="B19" s="42"/>
      <c r="I19" s="129"/>
      <c r="L19" s="42"/>
    </row>
    <row r="20" spans="2:12" s="1" customFormat="1" ht="12" customHeight="1">
      <c r="B20" s="42"/>
      <c r="D20" s="127" t="s">
        <v>32</v>
      </c>
      <c r="I20" s="131" t="s">
        <v>26</v>
      </c>
      <c r="J20" s="16" t="s">
        <v>33</v>
      </c>
      <c r="L20" s="42"/>
    </row>
    <row r="21" spans="2:12" s="1" customFormat="1" ht="18" customHeight="1">
      <c r="B21" s="42"/>
      <c r="E21" s="16" t="s">
        <v>34</v>
      </c>
      <c r="I21" s="131" t="s">
        <v>29</v>
      </c>
      <c r="J21" s="16" t="s">
        <v>35</v>
      </c>
      <c r="L21" s="42"/>
    </row>
    <row r="22" spans="2:12" s="1" customFormat="1" ht="6.95" customHeight="1">
      <c r="B22" s="42"/>
      <c r="I22" s="129"/>
      <c r="L22" s="42"/>
    </row>
    <row r="23" spans="2:12" s="1" customFormat="1" ht="12" customHeight="1">
      <c r="B23" s="42"/>
      <c r="D23" s="127" t="s">
        <v>37</v>
      </c>
      <c r="I23" s="131" t="s">
        <v>26</v>
      </c>
      <c r="J23" s="16" t="s">
        <v>38</v>
      </c>
      <c r="L23" s="42"/>
    </row>
    <row r="24" spans="2:12" s="1" customFormat="1" ht="18" customHeight="1">
      <c r="B24" s="42"/>
      <c r="E24" s="16" t="s">
        <v>39</v>
      </c>
      <c r="I24" s="131" t="s">
        <v>29</v>
      </c>
      <c r="J24" s="16" t="s">
        <v>40</v>
      </c>
      <c r="L24" s="42"/>
    </row>
    <row r="25" spans="2:12" s="1" customFormat="1" ht="6.95" customHeight="1">
      <c r="B25" s="42"/>
      <c r="I25" s="129"/>
      <c r="L25" s="42"/>
    </row>
    <row r="26" spans="2:12" s="1" customFormat="1" ht="12" customHeight="1">
      <c r="B26" s="42"/>
      <c r="D26" s="127" t="s">
        <v>41</v>
      </c>
      <c r="I26" s="129"/>
      <c r="L26" s="42"/>
    </row>
    <row r="27" spans="2:12" s="6" customFormat="1" ht="16.5" customHeight="1">
      <c r="B27" s="133"/>
      <c r="E27" s="134" t="s">
        <v>27</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43</v>
      </c>
      <c r="I30" s="129"/>
      <c r="J30" s="138">
        <f>ROUND(J86,2)</f>
        <v>0</v>
      </c>
      <c r="L30" s="42"/>
    </row>
    <row r="31" spans="2:12" s="1" customFormat="1" ht="6.95" customHeight="1">
      <c r="B31" s="42"/>
      <c r="D31" s="70"/>
      <c r="E31" s="70"/>
      <c r="F31" s="70"/>
      <c r="G31" s="70"/>
      <c r="H31" s="70"/>
      <c r="I31" s="136"/>
      <c r="J31" s="70"/>
      <c r="K31" s="70"/>
      <c r="L31" s="42"/>
    </row>
    <row r="32" spans="2:12" s="1" customFormat="1" ht="14.4" customHeight="1">
      <c r="B32" s="42"/>
      <c r="F32" s="139" t="s">
        <v>45</v>
      </c>
      <c r="I32" s="140" t="s">
        <v>44</v>
      </c>
      <c r="J32" s="139" t="s">
        <v>46</v>
      </c>
      <c r="L32" s="42"/>
    </row>
    <row r="33" spans="2:12" s="1" customFormat="1" ht="14.4" customHeight="1">
      <c r="B33" s="42"/>
      <c r="D33" s="127" t="s">
        <v>47</v>
      </c>
      <c r="E33" s="127" t="s">
        <v>48</v>
      </c>
      <c r="F33" s="141">
        <f>ROUND((SUM(BE86:BE196)),2)</f>
        <v>0</v>
      </c>
      <c r="I33" s="142">
        <v>0.21</v>
      </c>
      <c r="J33" s="141">
        <f>ROUND(((SUM(BE86:BE196))*I33),2)</f>
        <v>0</v>
      </c>
      <c r="L33" s="42"/>
    </row>
    <row r="34" spans="2:12" s="1" customFormat="1" ht="14.4" customHeight="1">
      <c r="B34" s="42"/>
      <c r="E34" s="127" t="s">
        <v>49</v>
      </c>
      <c r="F34" s="141">
        <f>ROUND((SUM(BF86:BF196)),2)</f>
        <v>0</v>
      </c>
      <c r="I34" s="142">
        <v>0.15</v>
      </c>
      <c r="J34" s="141">
        <f>ROUND(((SUM(BF86:BF196))*I34),2)</f>
        <v>0</v>
      </c>
      <c r="L34" s="42"/>
    </row>
    <row r="35" spans="2:12" s="1" customFormat="1" ht="14.4" customHeight="1" hidden="1">
      <c r="B35" s="42"/>
      <c r="E35" s="127" t="s">
        <v>50</v>
      </c>
      <c r="F35" s="141">
        <f>ROUND((SUM(BG86:BG196)),2)</f>
        <v>0</v>
      </c>
      <c r="I35" s="142">
        <v>0.21</v>
      </c>
      <c r="J35" s="141">
        <f>0</f>
        <v>0</v>
      </c>
      <c r="L35" s="42"/>
    </row>
    <row r="36" spans="2:12" s="1" customFormat="1" ht="14.4" customHeight="1" hidden="1">
      <c r="B36" s="42"/>
      <c r="E36" s="127" t="s">
        <v>51</v>
      </c>
      <c r="F36" s="141">
        <f>ROUND((SUM(BH86:BH196)),2)</f>
        <v>0</v>
      </c>
      <c r="I36" s="142">
        <v>0.15</v>
      </c>
      <c r="J36" s="141">
        <f>0</f>
        <v>0</v>
      </c>
      <c r="L36" s="42"/>
    </row>
    <row r="37" spans="2:12" s="1" customFormat="1" ht="14.4" customHeight="1" hidden="1">
      <c r="B37" s="42"/>
      <c r="E37" s="127" t="s">
        <v>52</v>
      </c>
      <c r="F37" s="141">
        <f>ROUND((SUM(BI86:BI196)),2)</f>
        <v>0</v>
      </c>
      <c r="I37" s="142">
        <v>0</v>
      </c>
      <c r="J37" s="141">
        <f>0</f>
        <v>0</v>
      </c>
      <c r="L37" s="42"/>
    </row>
    <row r="38" spans="2:12" s="1" customFormat="1" ht="6.95" customHeight="1">
      <c r="B38" s="42"/>
      <c r="I38" s="129"/>
      <c r="L38" s="42"/>
    </row>
    <row r="39" spans="2:12" s="1" customFormat="1" ht="25.4" customHeight="1">
      <c r="B39" s="42"/>
      <c r="C39" s="143"/>
      <c r="D39" s="144" t="s">
        <v>53</v>
      </c>
      <c r="E39" s="145"/>
      <c r="F39" s="145"/>
      <c r="G39" s="146" t="s">
        <v>54</v>
      </c>
      <c r="H39" s="147" t="s">
        <v>55</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106</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15</v>
      </c>
      <c r="D47" s="38"/>
      <c r="E47" s="38"/>
      <c r="F47" s="38"/>
      <c r="G47" s="38"/>
      <c r="H47" s="38"/>
      <c r="I47" s="129"/>
      <c r="J47" s="38"/>
      <c r="K47" s="38"/>
      <c r="L47" s="42"/>
    </row>
    <row r="48" spans="2:12" s="1" customFormat="1" ht="16.5" customHeight="1">
      <c r="B48" s="37"/>
      <c r="C48" s="38"/>
      <c r="D48" s="38"/>
      <c r="E48" s="157" t="str">
        <f>E7</f>
        <v xml:space="preserve">III/117  26 Opěrná zeď v obci Strašice</v>
      </c>
      <c r="F48" s="31"/>
      <c r="G48" s="31"/>
      <c r="H48" s="31"/>
      <c r="I48" s="129"/>
      <c r="J48" s="38"/>
      <c r="K48" s="38"/>
      <c r="L48" s="42"/>
    </row>
    <row r="49" spans="2:12" s="1" customFormat="1" ht="12" customHeight="1">
      <c r="B49" s="37"/>
      <c r="C49" s="31" t="s">
        <v>104</v>
      </c>
      <c r="D49" s="38"/>
      <c r="E49" s="38"/>
      <c r="F49" s="38"/>
      <c r="G49" s="38"/>
      <c r="H49" s="38"/>
      <c r="I49" s="129"/>
      <c r="J49" s="38"/>
      <c r="K49" s="38"/>
      <c r="L49" s="42"/>
    </row>
    <row r="50" spans="2:12" s="1" customFormat="1" ht="16.5" customHeight="1">
      <c r="B50" s="37"/>
      <c r="C50" s="38"/>
      <c r="D50" s="38"/>
      <c r="E50" s="63" t="str">
        <f>E9</f>
        <v>SK7602 - SO 101 Komunikace - vjezdy</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21</v>
      </c>
      <c r="D52" s="38"/>
      <c r="E52" s="38"/>
      <c r="F52" s="26" t="str">
        <f>F12</f>
        <v xml:space="preserve"> </v>
      </c>
      <c r="G52" s="38"/>
      <c r="H52" s="38"/>
      <c r="I52" s="131" t="s">
        <v>23</v>
      </c>
      <c r="J52" s="66" t="str">
        <f>IF(J12="","",J12)</f>
        <v>10. 10. 2018</v>
      </c>
      <c r="K52" s="38"/>
      <c r="L52" s="42"/>
    </row>
    <row r="53" spans="2:12" s="1" customFormat="1" ht="6.95" customHeight="1">
      <c r="B53" s="37"/>
      <c r="C53" s="38"/>
      <c r="D53" s="38"/>
      <c r="E53" s="38"/>
      <c r="F53" s="38"/>
      <c r="G53" s="38"/>
      <c r="H53" s="38"/>
      <c r="I53" s="129"/>
      <c r="J53" s="38"/>
      <c r="K53" s="38"/>
      <c r="L53" s="42"/>
    </row>
    <row r="54" spans="2:12" s="1" customFormat="1" ht="24.9" customHeight="1">
      <c r="B54" s="37"/>
      <c r="C54" s="31" t="s">
        <v>25</v>
      </c>
      <c r="D54" s="38"/>
      <c r="E54" s="38"/>
      <c r="F54" s="26" t="str">
        <f>E15</f>
        <v>SÚS Rokycany</v>
      </c>
      <c r="G54" s="38"/>
      <c r="H54" s="38"/>
      <c r="I54" s="131" t="s">
        <v>32</v>
      </c>
      <c r="J54" s="35" t="str">
        <f>E21</f>
        <v>Projekční kancelář Ing.Škubalová</v>
      </c>
      <c r="K54" s="38"/>
      <c r="L54" s="42"/>
    </row>
    <row r="55" spans="2:12" s="1" customFormat="1" ht="13.65" customHeight="1">
      <c r="B55" s="37"/>
      <c r="C55" s="31" t="s">
        <v>30</v>
      </c>
      <c r="D55" s="38"/>
      <c r="E55" s="38"/>
      <c r="F55" s="26" t="str">
        <f>IF(E18="","",E18)</f>
        <v>Vyplň údaj</v>
      </c>
      <c r="G55" s="38"/>
      <c r="H55" s="38"/>
      <c r="I55" s="131" t="s">
        <v>37</v>
      </c>
      <c r="J55" s="35" t="str">
        <f>E24</f>
        <v>Straka</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107</v>
      </c>
      <c r="D57" s="159"/>
      <c r="E57" s="159"/>
      <c r="F57" s="159"/>
      <c r="G57" s="159"/>
      <c r="H57" s="159"/>
      <c r="I57" s="160"/>
      <c r="J57" s="161" t="s">
        <v>108</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75</v>
      </c>
      <c r="D59" s="38"/>
      <c r="E59" s="38"/>
      <c r="F59" s="38"/>
      <c r="G59" s="38"/>
      <c r="H59" s="38"/>
      <c r="I59" s="129"/>
      <c r="J59" s="96">
        <f>J86</f>
        <v>0</v>
      </c>
      <c r="K59" s="38"/>
      <c r="L59" s="42"/>
      <c r="AU59" s="16" t="s">
        <v>109</v>
      </c>
    </row>
    <row r="60" spans="2:12" s="7" customFormat="1" ht="24.95" customHeight="1">
      <c r="B60" s="163"/>
      <c r="C60" s="164"/>
      <c r="D60" s="165" t="s">
        <v>110</v>
      </c>
      <c r="E60" s="166"/>
      <c r="F60" s="166"/>
      <c r="G60" s="166"/>
      <c r="H60" s="166"/>
      <c r="I60" s="167"/>
      <c r="J60" s="168">
        <f>J87</f>
        <v>0</v>
      </c>
      <c r="K60" s="164"/>
      <c r="L60" s="169"/>
    </row>
    <row r="61" spans="2:12" s="8" customFormat="1" ht="19.9" customHeight="1">
      <c r="B61" s="170"/>
      <c r="C61" s="171"/>
      <c r="D61" s="172" t="s">
        <v>111</v>
      </c>
      <c r="E61" s="173"/>
      <c r="F61" s="173"/>
      <c r="G61" s="173"/>
      <c r="H61" s="173"/>
      <c r="I61" s="174"/>
      <c r="J61" s="175">
        <f>J88</f>
        <v>0</v>
      </c>
      <c r="K61" s="171"/>
      <c r="L61" s="176"/>
    </row>
    <row r="62" spans="2:12" s="8" customFormat="1" ht="19.9" customHeight="1">
      <c r="B62" s="170"/>
      <c r="C62" s="171"/>
      <c r="D62" s="172" t="s">
        <v>114</v>
      </c>
      <c r="E62" s="173"/>
      <c r="F62" s="173"/>
      <c r="G62" s="173"/>
      <c r="H62" s="173"/>
      <c r="I62" s="174"/>
      <c r="J62" s="175">
        <f>J125</f>
        <v>0</v>
      </c>
      <c r="K62" s="171"/>
      <c r="L62" s="176"/>
    </row>
    <row r="63" spans="2:12" s="8" customFormat="1" ht="19.9" customHeight="1">
      <c r="B63" s="170"/>
      <c r="C63" s="171"/>
      <c r="D63" s="172" t="s">
        <v>115</v>
      </c>
      <c r="E63" s="173"/>
      <c r="F63" s="173"/>
      <c r="G63" s="173"/>
      <c r="H63" s="173"/>
      <c r="I63" s="174"/>
      <c r="J63" s="175">
        <f>J153</f>
        <v>0</v>
      </c>
      <c r="K63" s="171"/>
      <c r="L63" s="176"/>
    </row>
    <row r="64" spans="2:12" s="8" customFormat="1" ht="19.9" customHeight="1">
      <c r="B64" s="170"/>
      <c r="C64" s="171"/>
      <c r="D64" s="172" t="s">
        <v>116</v>
      </c>
      <c r="E64" s="173"/>
      <c r="F64" s="173"/>
      <c r="G64" s="173"/>
      <c r="H64" s="173"/>
      <c r="I64" s="174"/>
      <c r="J64" s="175">
        <f>J154</f>
        <v>0</v>
      </c>
      <c r="K64" s="171"/>
      <c r="L64" s="176"/>
    </row>
    <row r="65" spans="2:12" s="8" customFormat="1" ht="19.9" customHeight="1">
      <c r="B65" s="170"/>
      <c r="C65" s="171"/>
      <c r="D65" s="172" t="s">
        <v>117</v>
      </c>
      <c r="E65" s="173"/>
      <c r="F65" s="173"/>
      <c r="G65" s="173"/>
      <c r="H65" s="173"/>
      <c r="I65" s="174"/>
      <c r="J65" s="175">
        <f>J177</f>
        <v>0</v>
      </c>
      <c r="K65" s="171"/>
      <c r="L65" s="176"/>
    </row>
    <row r="66" spans="2:12" s="8" customFormat="1" ht="19.9" customHeight="1">
      <c r="B66" s="170"/>
      <c r="C66" s="171"/>
      <c r="D66" s="172" t="s">
        <v>118</v>
      </c>
      <c r="E66" s="173"/>
      <c r="F66" s="173"/>
      <c r="G66" s="173"/>
      <c r="H66" s="173"/>
      <c r="I66" s="174"/>
      <c r="J66" s="175">
        <f>J194</f>
        <v>0</v>
      </c>
      <c r="K66" s="171"/>
      <c r="L66" s="176"/>
    </row>
    <row r="67" spans="2:12" s="1" customFormat="1" ht="21.8" customHeight="1">
      <c r="B67" s="37"/>
      <c r="C67" s="38"/>
      <c r="D67" s="38"/>
      <c r="E67" s="38"/>
      <c r="F67" s="38"/>
      <c r="G67" s="38"/>
      <c r="H67" s="38"/>
      <c r="I67" s="129"/>
      <c r="J67" s="38"/>
      <c r="K67" s="38"/>
      <c r="L67" s="42"/>
    </row>
    <row r="68" spans="2:12" s="1" customFormat="1" ht="6.95" customHeight="1">
      <c r="B68" s="56"/>
      <c r="C68" s="57"/>
      <c r="D68" s="57"/>
      <c r="E68" s="57"/>
      <c r="F68" s="57"/>
      <c r="G68" s="57"/>
      <c r="H68" s="57"/>
      <c r="I68" s="153"/>
      <c r="J68" s="57"/>
      <c r="K68" s="57"/>
      <c r="L68" s="42"/>
    </row>
    <row r="72" spans="2:12" s="1" customFormat="1" ht="6.95" customHeight="1">
      <c r="B72" s="58"/>
      <c r="C72" s="59"/>
      <c r="D72" s="59"/>
      <c r="E72" s="59"/>
      <c r="F72" s="59"/>
      <c r="G72" s="59"/>
      <c r="H72" s="59"/>
      <c r="I72" s="156"/>
      <c r="J72" s="59"/>
      <c r="K72" s="59"/>
      <c r="L72" s="42"/>
    </row>
    <row r="73" spans="2:12" s="1" customFormat="1" ht="24.95" customHeight="1">
      <c r="B73" s="37"/>
      <c r="C73" s="22" t="s">
        <v>119</v>
      </c>
      <c r="D73" s="38"/>
      <c r="E73" s="38"/>
      <c r="F73" s="38"/>
      <c r="G73" s="38"/>
      <c r="H73" s="38"/>
      <c r="I73" s="129"/>
      <c r="J73" s="38"/>
      <c r="K73" s="38"/>
      <c r="L73" s="42"/>
    </row>
    <row r="74" spans="2:12" s="1" customFormat="1" ht="6.95" customHeight="1">
      <c r="B74" s="37"/>
      <c r="C74" s="38"/>
      <c r="D74" s="38"/>
      <c r="E74" s="38"/>
      <c r="F74" s="38"/>
      <c r="G74" s="38"/>
      <c r="H74" s="38"/>
      <c r="I74" s="129"/>
      <c r="J74" s="38"/>
      <c r="K74" s="38"/>
      <c r="L74" s="42"/>
    </row>
    <row r="75" spans="2:12" s="1" customFormat="1" ht="12" customHeight="1">
      <c r="B75" s="37"/>
      <c r="C75" s="31" t="s">
        <v>15</v>
      </c>
      <c r="D75" s="38"/>
      <c r="E75" s="38"/>
      <c r="F75" s="38"/>
      <c r="G75" s="38"/>
      <c r="H75" s="38"/>
      <c r="I75" s="129"/>
      <c r="J75" s="38"/>
      <c r="K75" s="38"/>
      <c r="L75" s="42"/>
    </row>
    <row r="76" spans="2:12" s="1" customFormat="1" ht="16.5" customHeight="1">
      <c r="B76" s="37"/>
      <c r="C76" s="38"/>
      <c r="D76" s="38"/>
      <c r="E76" s="157" t="str">
        <f>E7</f>
        <v xml:space="preserve">III/117  26 Opěrná zeď v obci Strašice</v>
      </c>
      <c r="F76" s="31"/>
      <c r="G76" s="31"/>
      <c r="H76" s="31"/>
      <c r="I76" s="129"/>
      <c r="J76" s="38"/>
      <c r="K76" s="38"/>
      <c r="L76" s="42"/>
    </row>
    <row r="77" spans="2:12" s="1" customFormat="1" ht="12" customHeight="1">
      <c r="B77" s="37"/>
      <c r="C77" s="31" t="s">
        <v>104</v>
      </c>
      <c r="D77" s="38"/>
      <c r="E77" s="38"/>
      <c r="F77" s="38"/>
      <c r="G77" s="38"/>
      <c r="H77" s="38"/>
      <c r="I77" s="129"/>
      <c r="J77" s="38"/>
      <c r="K77" s="38"/>
      <c r="L77" s="42"/>
    </row>
    <row r="78" spans="2:12" s="1" customFormat="1" ht="16.5" customHeight="1">
      <c r="B78" s="37"/>
      <c r="C78" s="38"/>
      <c r="D78" s="38"/>
      <c r="E78" s="63" t="str">
        <f>E9</f>
        <v>SK7602 - SO 101 Komunikace - vjezdy</v>
      </c>
      <c r="F78" s="38"/>
      <c r="G78" s="38"/>
      <c r="H78" s="38"/>
      <c r="I78" s="129"/>
      <c r="J78" s="38"/>
      <c r="K78" s="38"/>
      <c r="L78" s="42"/>
    </row>
    <row r="79" spans="2:12" s="1" customFormat="1" ht="6.95" customHeight="1">
      <c r="B79" s="37"/>
      <c r="C79" s="38"/>
      <c r="D79" s="38"/>
      <c r="E79" s="38"/>
      <c r="F79" s="38"/>
      <c r="G79" s="38"/>
      <c r="H79" s="38"/>
      <c r="I79" s="129"/>
      <c r="J79" s="38"/>
      <c r="K79" s="38"/>
      <c r="L79" s="42"/>
    </row>
    <row r="80" spans="2:12" s="1" customFormat="1" ht="12" customHeight="1">
      <c r="B80" s="37"/>
      <c r="C80" s="31" t="s">
        <v>21</v>
      </c>
      <c r="D80" s="38"/>
      <c r="E80" s="38"/>
      <c r="F80" s="26" t="str">
        <f>F12</f>
        <v xml:space="preserve"> </v>
      </c>
      <c r="G80" s="38"/>
      <c r="H80" s="38"/>
      <c r="I80" s="131" t="s">
        <v>23</v>
      </c>
      <c r="J80" s="66" t="str">
        <f>IF(J12="","",J12)</f>
        <v>10. 10. 2018</v>
      </c>
      <c r="K80" s="38"/>
      <c r="L80" s="42"/>
    </row>
    <row r="81" spans="2:12" s="1" customFormat="1" ht="6.95" customHeight="1">
      <c r="B81" s="37"/>
      <c r="C81" s="38"/>
      <c r="D81" s="38"/>
      <c r="E81" s="38"/>
      <c r="F81" s="38"/>
      <c r="G81" s="38"/>
      <c r="H81" s="38"/>
      <c r="I81" s="129"/>
      <c r="J81" s="38"/>
      <c r="K81" s="38"/>
      <c r="L81" s="42"/>
    </row>
    <row r="82" spans="2:12" s="1" customFormat="1" ht="24.9" customHeight="1">
      <c r="B82" s="37"/>
      <c r="C82" s="31" t="s">
        <v>25</v>
      </c>
      <c r="D82" s="38"/>
      <c r="E82" s="38"/>
      <c r="F82" s="26" t="str">
        <f>E15</f>
        <v>SÚS Rokycany</v>
      </c>
      <c r="G82" s="38"/>
      <c r="H82" s="38"/>
      <c r="I82" s="131" t="s">
        <v>32</v>
      </c>
      <c r="J82" s="35" t="str">
        <f>E21</f>
        <v>Projekční kancelář Ing.Škubalová</v>
      </c>
      <c r="K82" s="38"/>
      <c r="L82" s="42"/>
    </row>
    <row r="83" spans="2:12" s="1" customFormat="1" ht="13.65" customHeight="1">
      <c r="B83" s="37"/>
      <c r="C83" s="31" t="s">
        <v>30</v>
      </c>
      <c r="D83" s="38"/>
      <c r="E83" s="38"/>
      <c r="F83" s="26" t="str">
        <f>IF(E18="","",E18)</f>
        <v>Vyplň údaj</v>
      </c>
      <c r="G83" s="38"/>
      <c r="H83" s="38"/>
      <c r="I83" s="131" t="s">
        <v>37</v>
      </c>
      <c r="J83" s="35" t="str">
        <f>E24</f>
        <v>Straka</v>
      </c>
      <c r="K83" s="38"/>
      <c r="L83" s="42"/>
    </row>
    <row r="84" spans="2:12" s="1" customFormat="1" ht="10.3" customHeight="1">
      <c r="B84" s="37"/>
      <c r="C84" s="38"/>
      <c r="D84" s="38"/>
      <c r="E84" s="38"/>
      <c r="F84" s="38"/>
      <c r="G84" s="38"/>
      <c r="H84" s="38"/>
      <c r="I84" s="129"/>
      <c r="J84" s="38"/>
      <c r="K84" s="38"/>
      <c r="L84" s="42"/>
    </row>
    <row r="85" spans="2:20" s="9" customFormat="1" ht="29.25" customHeight="1">
      <c r="B85" s="177"/>
      <c r="C85" s="178" t="s">
        <v>120</v>
      </c>
      <c r="D85" s="179" t="s">
        <v>62</v>
      </c>
      <c r="E85" s="179" t="s">
        <v>58</v>
      </c>
      <c r="F85" s="179" t="s">
        <v>59</v>
      </c>
      <c r="G85" s="179" t="s">
        <v>121</v>
      </c>
      <c r="H85" s="179" t="s">
        <v>122</v>
      </c>
      <c r="I85" s="180" t="s">
        <v>123</v>
      </c>
      <c r="J85" s="179" t="s">
        <v>108</v>
      </c>
      <c r="K85" s="181" t="s">
        <v>124</v>
      </c>
      <c r="L85" s="182"/>
      <c r="M85" s="86" t="s">
        <v>27</v>
      </c>
      <c r="N85" s="87" t="s">
        <v>47</v>
      </c>
      <c r="O85" s="87" t="s">
        <v>125</v>
      </c>
      <c r="P85" s="87" t="s">
        <v>126</v>
      </c>
      <c r="Q85" s="87" t="s">
        <v>127</v>
      </c>
      <c r="R85" s="87" t="s">
        <v>128</v>
      </c>
      <c r="S85" s="87" t="s">
        <v>129</v>
      </c>
      <c r="T85" s="88" t="s">
        <v>130</v>
      </c>
    </row>
    <row r="86" spans="2:63" s="1" customFormat="1" ht="22.8" customHeight="1">
      <c r="B86" s="37"/>
      <c r="C86" s="93" t="s">
        <v>131</v>
      </c>
      <c r="D86" s="38"/>
      <c r="E86" s="38"/>
      <c r="F86" s="38"/>
      <c r="G86" s="38"/>
      <c r="H86" s="38"/>
      <c r="I86" s="129"/>
      <c r="J86" s="183">
        <f>BK86</f>
        <v>0</v>
      </c>
      <c r="K86" s="38"/>
      <c r="L86" s="42"/>
      <c r="M86" s="89"/>
      <c r="N86" s="90"/>
      <c r="O86" s="90"/>
      <c r="P86" s="184">
        <f>P87</f>
        <v>0</v>
      </c>
      <c r="Q86" s="90"/>
      <c r="R86" s="184">
        <f>R87</f>
        <v>32.13749</v>
      </c>
      <c r="S86" s="90"/>
      <c r="T86" s="185">
        <f>T87</f>
        <v>20.335</v>
      </c>
      <c r="AT86" s="16" t="s">
        <v>76</v>
      </c>
      <c r="AU86" s="16" t="s">
        <v>109</v>
      </c>
      <c r="BK86" s="186">
        <f>BK87</f>
        <v>0</v>
      </c>
    </row>
    <row r="87" spans="2:63" s="10" customFormat="1" ht="25.9" customHeight="1">
      <c r="B87" s="187"/>
      <c r="C87" s="188"/>
      <c r="D87" s="189" t="s">
        <v>76</v>
      </c>
      <c r="E87" s="190" t="s">
        <v>132</v>
      </c>
      <c r="F87" s="190" t="s">
        <v>133</v>
      </c>
      <c r="G87" s="188"/>
      <c r="H87" s="188"/>
      <c r="I87" s="191"/>
      <c r="J87" s="192">
        <f>BK87</f>
        <v>0</v>
      </c>
      <c r="K87" s="188"/>
      <c r="L87" s="193"/>
      <c r="M87" s="194"/>
      <c r="N87" s="195"/>
      <c r="O87" s="195"/>
      <c r="P87" s="196">
        <f>P88+P125+P153+P154+P177+P194</f>
        <v>0</v>
      </c>
      <c r="Q87" s="195"/>
      <c r="R87" s="196">
        <f>R88+R125+R153+R154+R177+R194</f>
        <v>32.13749</v>
      </c>
      <c r="S87" s="195"/>
      <c r="T87" s="197">
        <f>T88+T125+T153+T154+T177+T194</f>
        <v>20.335</v>
      </c>
      <c r="AR87" s="198" t="s">
        <v>85</v>
      </c>
      <c r="AT87" s="199" t="s">
        <v>76</v>
      </c>
      <c r="AU87" s="199" t="s">
        <v>77</v>
      </c>
      <c r="AY87" s="198" t="s">
        <v>134</v>
      </c>
      <c r="BK87" s="200">
        <f>BK88+BK125+BK153+BK154+BK177+BK194</f>
        <v>0</v>
      </c>
    </row>
    <row r="88" spans="2:63" s="10" customFormat="1" ht="22.8" customHeight="1">
      <c r="B88" s="187"/>
      <c r="C88" s="188"/>
      <c r="D88" s="189" t="s">
        <v>76</v>
      </c>
      <c r="E88" s="201" t="s">
        <v>85</v>
      </c>
      <c r="F88" s="201" t="s">
        <v>135</v>
      </c>
      <c r="G88" s="188"/>
      <c r="H88" s="188"/>
      <c r="I88" s="191"/>
      <c r="J88" s="202">
        <f>BK88</f>
        <v>0</v>
      </c>
      <c r="K88" s="188"/>
      <c r="L88" s="193"/>
      <c r="M88" s="194"/>
      <c r="N88" s="195"/>
      <c r="O88" s="195"/>
      <c r="P88" s="196">
        <f>SUM(P89:P124)</f>
        <v>0</v>
      </c>
      <c r="Q88" s="195"/>
      <c r="R88" s="196">
        <f>SUM(R89:R124)</f>
        <v>0</v>
      </c>
      <c r="S88" s="195"/>
      <c r="T88" s="197">
        <f>SUM(T89:T124)</f>
        <v>20.335</v>
      </c>
      <c r="AR88" s="198" t="s">
        <v>85</v>
      </c>
      <c r="AT88" s="199" t="s">
        <v>76</v>
      </c>
      <c r="AU88" s="199" t="s">
        <v>85</v>
      </c>
      <c r="AY88" s="198" t="s">
        <v>134</v>
      </c>
      <c r="BK88" s="200">
        <f>SUM(BK89:BK124)</f>
        <v>0</v>
      </c>
    </row>
    <row r="89" spans="2:65" s="1" customFormat="1" ht="16.5" customHeight="1">
      <c r="B89" s="37"/>
      <c r="C89" s="203" t="s">
        <v>85</v>
      </c>
      <c r="D89" s="203" t="s">
        <v>136</v>
      </c>
      <c r="E89" s="204" t="s">
        <v>137</v>
      </c>
      <c r="F89" s="205" t="s">
        <v>138</v>
      </c>
      <c r="G89" s="206" t="s">
        <v>139</v>
      </c>
      <c r="H89" s="207">
        <v>50</v>
      </c>
      <c r="I89" s="208"/>
      <c r="J89" s="207">
        <f>ROUND(I89*H89,2)</f>
        <v>0</v>
      </c>
      <c r="K89" s="205" t="s">
        <v>140</v>
      </c>
      <c r="L89" s="42"/>
      <c r="M89" s="209" t="s">
        <v>27</v>
      </c>
      <c r="N89" s="210" t="s">
        <v>48</v>
      </c>
      <c r="O89" s="78"/>
      <c r="P89" s="211">
        <f>O89*H89</f>
        <v>0</v>
      </c>
      <c r="Q89" s="211">
        <v>0</v>
      </c>
      <c r="R89" s="211">
        <f>Q89*H89</f>
        <v>0</v>
      </c>
      <c r="S89" s="211">
        <v>0</v>
      </c>
      <c r="T89" s="212">
        <f>S89*H89</f>
        <v>0</v>
      </c>
      <c r="AR89" s="16" t="s">
        <v>141</v>
      </c>
      <c r="AT89" s="16" t="s">
        <v>136</v>
      </c>
      <c r="AU89" s="16" t="s">
        <v>87</v>
      </c>
      <c r="AY89" s="16" t="s">
        <v>134</v>
      </c>
      <c r="BE89" s="213">
        <f>IF(N89="základní",J89,0)</f>
        <v>0</v>
      </c>
      <c r="BF89" s="213">
        <f>IF(N89="snížená",J89,0)</f>
        <v>0</v>
      </c>
      <c r="BG89" s="213">
        <f>IF(N89="zákl. přenesená",J89,0)</f>
        <v>0</v>
      </c>
      <c r="BH89" s="213">
        <f>IF(N89="sníž. přenesená",J89,0)</f>
        <v>0</v>
      </c>
      <c r="BI89" s="213">
        <f>IF(N89="nulová",J89,0)</f>
        <v>0</v>
      </c>
      <c r="BJ89" s="16" t="s">
        <v>85</v>
      </c>
      <c r="BK89" s="213">
        <f>ROUND(I89*H89,2)</f>
        <v>0</v>
      </c>
      <c r="BL89" s="16" t="s">
        <v>141</v>
      </c>
      <c r="BM89" s="16" t="s">
        <v>142</v>
      </c>
    </row>
    <row r="90" spans="2:47" s="1" customFormat="1" ht="12">
      <c r="B90" s="37"/>
      <c r="C90" s="38"/>
      <c r="D90" s="214" t="s">
        <v>143</v>
      </c>
      <c r="E90" s="38"/>
      <c r="F90" s="215" t="s">
        <v>144</v>
      </c>
      <c r="G90" s="38"/>
      <c r="H90" s="38"/>
      <c r="I90" s="129"/>
      <c r="J90" s="38"/>
      <c r="K90" s="38"/>
      <c r="L90" s="42"/>
      <c r="M90" s="216"/>
      <c r="N90" s="78"/>
      <c r="O90" s="78"/>
      <c r="P90" s="78"/>
      <c r="Q90" s="78"/>
      <c r="R90" s="78"/>
      <c r="S90" s="78"/>
      <c r="T90" s="79"/>
      <c r="AT90" s="16" t="s">
        <v>143</v>
      </c>
      <c r="AU90" s="16" t="s">
        <v>87</v>
      </c>
    </row>
    <row r="91" spans="2:51" s="11" customFormat="1" ht="12">
      <c r="B91" s="217"/>
      <c r="C91" s="218"/>
      <c r="D91" s="214" t="s">
        <v>145</v>
      </c>
      <c r="E91" s="219" t="s">
        <v>27</v>
      </c>
      <c r="F91" s="220" t="s">
        <v>146</v>
      </c>
      <c r="G91" s="218"/>
      <c r="H91" s="221">
        <v>50</v>
      </c>
      <c r="I91" s="222"/>
      <c r="J91" s="218"/>
      <c r="K91" s="218"/>
      <c r="L91" s="223"/>
      <c r="M91" s="224"/>
      <c r="N91" s="225"/>
      <c r="O91" s="225"/>
      <c r="P91" s="225"/>
      <c r="Q91" s="225"/>
      <c r="R91" s="225"/>
      <c r="S91" s="225"/>
      <c r="T91" s="226"/>
      <c r="AT91" s="227" t="s">
        <v>145</v>
      </c>
      <c r="AU91" s="227" t="s">
        <v>87</v>
      </c>
      <c r="AV91" s="11" t="s">
        <v>87</v>
      </c>
      <c r="AW91" s="11" t="s">
        <v>36</v>
      </c>
      <c r="AX91" s="11" t="s">
        <v>77</v>
      </c>
      <c r="AY91" s="227" t="s">
        <v>134</v>
      </c>
    </row>
    <row r="92" spans="2:51" s="12" customFormat="1" ht="12">
      <c r="B92" s="228"/>
      <c r="C92" s="229"/>
      <c r="D92" s="214" t="s">
        <v>145</v>
      </c>
      <c r="E92" s="230" t="s">
        <v>27</v>
      </c>
      <c r="F92" s="231" t="s">
        <v>147</v>
      </c>
      <c r="G92" s="229"/>
      <c r="H92" s="230" t="s">
        <v>27</v>
      </c>
      <c r="I92" s="232"/>
      <c r="J92" s="229"/>
      <c r="K92" s="229"/>
      <c r="L92" s="233"/>
      <c r="M92" s="234"/>
      <c r="N92" s="235"/>
      <c r="O92" s="235"/>
      <c r="P92" s="235"/>
      <c r="Q92" s="235"/>
      <c r="R92" s="235"/>
      <c r="S92" s="235"/>
      <c r="T92" s="236"/>
      <c r="AT92" s="237" t="s">
        <v>145</v>
      </c>
      <c r="AU92" s="237" t="s">
        <v>87</v>
      </c>
      <c r="AV92" s="12" t="s">
        <v>85</v>
      </c>
      <c r="AW92" s="12" t="s">
        <v>36</v>
      </c>
      <c r="AX92" s="12" t="s">
        <v>77</v>
      </c>
      <c r="AY92" s="237" t="s">
        <v>134</v>
      </c>
    </row>
    <row r="93" spans="2:51" s="13" customFormat="1" ht="12">
      <c r="B93" s="238"/>
      <c r="C93" s="239"/>
      <c r="D93" s="214" t="s">
        <v>145</v>
      </c>
      <c r="E93" s="240" t="s">
        <v>27</v>
      </c>
      <c r="F93" s="241" t="s">
        <v>148</v>
      </c>
      <c r="G93" s="239"/>
      <c r="H93" s="242">
        <v>50</v>
      </c>
      <c r="I93" s="243"/>
      <c r="J93" s="239"/>
      <c r="K93" s="239"/>
      <c r="L93" s="244"/>
      <c r="M93" s="245"/>
      <c r="N93" s="246"/>
      <c r="O93" s="246"/>
      <c r="P93" s="246"/>
      <c r="Q93" s="246"/>
      <c r="R93" s="246"/>
      <c r="S93" s="246"/>
      <c r="T93" s="247"/>
      <c r="AT93" s="248" t="s">
        <v>145</v>
      </c>
      <c r="AU93" s="248" t="s">
        <v>87</v>
      </c>
      <c r="AV93" s="13" t="s">
        <v>141</v>
      </c>
      <c r="AW93" s="13" t="s">
        <v>36</v>
      </c>
      <c r="AX93" s="13" t="s">
        <v>85</v>
      </c>
      <c r="AY93" s="248" t="s">
        <v>134</v>
      </c>
    </row>
    <row r="94" spans="2:65" s="1" customFormat="1" ht="22.5" customHeight="1">
      <c r="B94" s="37"/>
      <c r="C94" s="203" t="s">
        <v>87</v>
      </c>
      <c r="D94" s="203" t="s">
        <v>136</v>
      </c>
      <c r="E94" s="204" t="s">
        <v>155</v>
      </c>
      <c r="F94" s="205" t="s">
        <v>156</v>
      </c>
      <c r="G94" s="206" t="s">
        <v>139</v>
      </c>
      <c r="H94" s="207">
        <v>43</v>
      </c>
      <c r="I94" s="208"/>
      <c r="J94" s="207">
        <f>ROUND(I94*H94,2)</f>
        <v>0</v>
      </c>
      <c r="K94" s="205" t="s">
        <v>140</v>
      </c>
      <c r="L94" s="42"/>
      <c r="M94" s="209" t="s">
        <v>27</v>
      </c>
      <c r="N94" s="210" t="s">
        <v>48</v>
      </c>
      <c r="O94" s="78"/>
      <c r="P94" s="211">
        <f>O94*H94</f>
        <v>0</v>
      </c>
      <c r="Q94" s="211">
        <v>0</v>
      </c>
      <c r="R94" s="211">
        <f>Q94*H94</f>
        <v>0</v>
      </c>
      <c r="S94" s="211">
        <v>0.22</v>
      </c>
      <c r="T94" s="212">
        <f>S94*H94</f>
        <v>9.46</v>
      </c>
      <c r="AR94" s="16" t="s">
        <v>141</v>
      </c>
      <c r="AT94" s="16" t="s">
        <v>136</v>
      </c>
      <c r="AU94" s="16" t="s">
        <v>87</v>
      </c>
      <c r="AY94" s="16" t="s">
        <v>134</v>
      </c>
      <c r="BE94" s="213">
        <f>IF(N94="základní",J94,0)</f>
        <v>0</v>
      </c>
      <c r="BF94" s="213">
        <f>IF(N94="snížená",J94,0)</f>
        <v>0</v>
      </c>
      <c r="BG94" s="213">
        <f>IF(N94="zákl. přenesená",J94,0)</f>
        <v>0</v>
      </c>
      <c r="BH94" s="213">
        <f>IF(N94="sníž. přenesená",J94,0)</f>
        <v>0</v>
      </c>
      <c r="BI94" s="213">
        <f>IF(N94="nulová",J94,0)</f>
        <v>0</v>
      </c>
      <c r="BJ94" s="16" t="s">
        <v>85</v>
      </c>
      <c r="BK94" s="213">
        <f>ROUND(I94*H94,2)</f>
        <v>0</v>
      </c>
      <c r="BL94" s="16" t="s">
        <v>141</v>
      </c>
      <c r="BM94" s="16" t="s">
        <v>157</v>
      </c>
    </row>
    <row r="95" spans="2:47" s="1" customFormat="1" ht="12">
      <c r="B95" s="37"/>
      <c r="C95" s="38"/>
      <c r="D95" s="214" t="s">
        <v>143</v>
      </c>
      <c r="E95" s="38"/>
      <c r="F95" s="215" t="s">
        <v>152</v>
      </c>
      <c r="G95" s="38"/>
      <c r="H95" s="38"/>
      <c r="I95" s="129"/>
      <c r="J95" s="38"/>
      <c r="K95" s="38"/>
      <c r="L95" s="42"/>
      <c r="M95" s="216"/>
      <c r="N95" s="78"/>
      <c r="O95" s="78"/>
      <c r="P95" s="78"/>
      <c r="Q95" s="78"/>
      <c r="R95" s="78"/>
      <c r="S95" s="78"/>
      <c r="T95" s="79"/>
      <c r="AT95" s="16" t="s">
        <v>143</v>
      </c>
      <c r="AU95" s="16" t="s">
        <v>87</v>
      </c>
    </row>
    <row r="96" spans="2:51" s="11" customFormat="1" ht="12">
      <c r="B96" s="217"/>
      <c r="C96" s="218"/>
      <c r="D96" s="214" t="s">
        <v>145</v>
      </c>
      <c r="E96" s="219" t="s">
        <v>27</v>
      </c>
      <c r="F96" s="220" t="s">
        <v>570</v>
      </c>
      <c r="G96" s="218"/>
      <c r="H96" s="221">
        <v>43</v>
      </c>
      <c r="I96" s="222"/>
      <c r="J96" s="218"/>
      <c r="K96" s="218"/>
      <c r="L96" s="223"/>
      <c r="M96" s="224"/>
      <c r="N96" s="225"/>
      <c r="O96" s="225"/>
      <c r="P96" s="225"/>
      <c r="Q96" s="225"/>
      <c r="R96" s="225"/>
      <c r="S96" s="225"/>
      <c r="T96" s="226"/>
      <c r="AT96" s="227" t="s">
        <v>145</v>
      </c>
      <c r="AU96" s="227" t="s">
        <v>87</v>
      </c>
      <c r="AV96" s="11" t="s">
        <v>87</v>
      </c>
      <c r="AW96" s="11" t="s">
        <v>36</v>
      </c>
      <c r="AX96" s="11" t="s">
        <v>77</v>
      </c>
      <c r="AY96" s="227" t="s">
        <v>134</v>
      </c>
    </row>
    <row r="97" spans="2:51" s="12" customFormat="1" ht="12">
      <c r="B97" s="228"/>
      <c r="C97" s="229"/>
      <c r="D97" s="214" t="s">
        <v>145</v>
      </c>
      <c r="E97" s="230" t="s">
        <v>27</v>
      </c>
      <c r="F97" s="231" t="s">
        <v>571</v>
      </c>
      <c r="G97" s="229"/>
      <c r="H97" s="230" t="s">
        <v>27</v>
      </c>
      <c r="I97" s="232"/>
      <c r="J97" s="229"/>
      <c r="K97" s="229"/>
      <c r="L97" s="233"/>
      <c r="M97" s="234"/>
      <c r="N97" s="235"/>
      <c r="O97" s="235"/>
      <c r="P97" s="235"/>
      <c r="Q97" s="235"/>
      <c r="R97" s="235"/>
      <c r="S97" s="235"/>
      <c r="T97" s="236"/>
      <c r="AT97" s="237" t="s">
        <v>145</v>
      </c>
      <c r="AU97" s="237" t="s">
        <v>87</v>
      </c>
      <c r="AV97" s="12" t="s">
        <v>85</v>
      </c>
      <c r="AW97" s="12" t="s">
        <v>36</v>
      </c>
      <c r="AX97" s="12" t="s">
        <v>77</v>
      </c>
      <c r="AY97" s="237" t="s">
        <v>134</v>
      </c>
    </row>
    <row r="98" spans="2:51" s="12" customFormat="1" ht="12">
      <c r="B98" s="228"/>
      <c r="C98" s="229"/>
      <c r="D98" s="214" t="s">
        <v>145</v>
      </c>
      <c r="E98" s="230" t="s">
        <v>27</v>
      </c>
      <c r="F98" s="231" t="s">
        <v>160</v>
      </c>
      <c r="G98" s="229"/>
      <c r="H98" s="230" t="s">
        <v>27</v>
      </c>
      <c r="I98" s="232"/>
      <c r="J98" s="229"/>
      <c r="K98" s="229"/>
      <c r="L98" s="233"/>
      <c r="M98" s="234"/>
      <c r="N98" s="235"/>
      <c r="O98" s="235"/>
      <c r="P98" s="235"/>
      <c r="Q98" s="235"/>
      <c r="R98" s="235"/>
      <c r="S98" s="235"/>
      <c r="T98" s="236"/>
      <c r="AT98" s="237" t="s">
        <v>145</v>
      </c>
      <c r="AU98" s="237" t="s">
        <v>87</v>
      </c>
      <c r="AV98" s="12" t="s">
        <v>85</v>
      </c>
      <c r="AW98" s="12" t="s">
        <v>36</v>
      </c>
      <c r="AX98" s="12" t="s">
        <v>77</v>
      </c>
      <c r="AY98" s="237" t="s">
        <v>134</v>
      </c>
    </row>
    <row r="99" spans="2:51" s="13" customFormat="1" ht="12">
      <c r="B99" s="238"/>
      <c r="C99" s="239"/>
      <c r="D99" s="214" t="s">
        <v>145</v>
      </c>
      <c r="E99" s="240" t="s">
        <v>27</v>
      </c>
      <c r="F99" s="241" t="s">
        <v>148</v>
      </c>
      <c r="G99" s="239"/>
      <c r="H99" s="242">
        <v>43</v>
      </c>
      <c r="I99" s="243"/>
      <c r="J99" s="239"/>
      <c r="K99" s="239"/>
      <c r="L99" s="244"/>
      <c r="M99" s="245"/>
      <c r="N99" s="246"/>
      <c r="O99" s="246"/>
      <c r="P99" s="246"/>
      <c r="Q99" s="246"/>
      <c r="R99" s="246"/>
      <c r="S99" s="246"/>
      <c r="T99" s="247"/>
      <c r="AT99" s="248" t="s">
        <v>145</v>
      </c>
      <c r="AU99" s="248" t="s">
        <v>87</v>
      </c>
      <c r="AV99" s="13" t="s">
        <v>141</v>
      </c>
      <c r="AW99" s="13" t="s">
        <v>36</v>
      </c>
      <c r="AX99" s="13" t="s">
        <v>85</v>
      </c>
      <c r="AY99" s="248" t="s">
        <v>134</v>
      </c>
    </row>
    <row r="100" spans="2:65" s="1" customFormat="1" ht="22.5" customHeight="1">
      <c r="B100" s="37"/>
      <c r="C100" s="203" t="s">
        <v>154</v>
      </c>
      <c r="D100" s="203" t="s">
        <v>136</v>
      </c>
      <c r="E100" s="204" t="s">
        <v>161</v>
      </c>
      <c r="F100" s="205" t="s">
        <v>162</v>
      </c>
      <c r="G100" s="206" t="s">
        <v>139</v>
      </c>
      <c r="H100" s="207">
        <v>50</v>
      </c>
      <c r="I100" s="208"/>
      <c r="J100" s="207">
        <f>ROUND(I100*H100,2)</f>
        <v>0</v>
      </c>
      <c r="K100" s="205" t="s">
        <v>140</v>
      </c>
      <c r="L100" s="42"/>
      <c r="M100" s="209" t="s">
        <v>27</v>
      </c>
      <c r="N100" s="210" t="s">
        <v>48</v>
      </c>
      <c r="O100" s="78"/>
      <c r="P100" s="211">
        <f>O100*H100</f>
        <v>0</v>
      </c>
      <c r="Q100" s="211">
        <v>0</v>
      </c>
      <c r="R100" s="211">
        <f>Q100*H100</f>
        <v>0</v>
      </c>
      <c r="S100" s="211">
        <v>0.2175</v>
      </c>
      <c r="T100" s="212">
        <f>S100*H100</f>
        <v>10.875</v>
      </c>
      <c r="AR100" s="16" t="s">
        <v>141</v>
      </c>
      <c r="AT100" s="16" t="s">
        <v>136</v>
      </c>
      <c r="AU100" s="16" t="s">
        <v>87</v>
      </c>
      <c r="AY100" s="16" t="s">
        <v>134</v>
      </c>
      <c r="BE100" s="213">
        <f>IF(N100="základní",J100,0)</f>
        <v>0</v>
      </c>
      <c r="BF100" s="213">
        <f>IF(N100="snížená",J100,0)</f>
        <v>0</v>
      </c>
      <c r="BG100" s="213">
        <f>IF(N100="zákl. přenesená",J100,0)</f>
        <v>0</v>
      </c>
      <c r="BH100" s="213">
        <f>IF(N100="sníž. přenesená",J100,0)</f>
        <v>0</v>
      </c>
      <c r="BI100" s="213">
        <f>IF(N100="nulová",J100,0)</f>
        <v>0</v>
      </c>
      <c r="BJ100" s="16" t="s">
        <v>85</v>
      </c>
      <c r="BK100" s="213">
        <f>ROUND(I100*H100,2)</f>
        <v>0</v>
      </c>
      <c r="BL100" s="16" t="s">
        <v>141</v>
      </c>
      <c r="BM100" s="16" t="s">
        <v>163</v>
      </c>
    </row>
    <row r="101" spans="2:47" s="1" customFormat="1" ht="12">
      <c r="B101" s="37"/>
      <c r="C101" s="38"/>
      <c r="D101" s="214" t="s">
        <v>143</v>
      </c>
      <c r="E101" s="38"/>
      <c r="F101" s="215" t="s">
        <v>152</v>
      </c>
      <c r="G101" s="38"/>
      <c r="H101" s="38"/>
      <c r="I101" s="129"/>
      <c r="J101" s="38"/>
      <c r="K101" s="38"/>
      <c r="L101" s="42"/>
      <c r="M101" s="216"/>
      <c r="N101" s="78"/>
      <c r="O101" s="78"/>
      <c r="P101" s="78"/>
      <c r="Q101" s="78"/>
      <c r="R101" s="78"/>
      <c r="S101" s="78"/>
      <c r="T101" s="79"/>
      <c r="AT101" s="16" t="s">
        <v>143</v>
      </c>
      <c r="AU101" s="16" t="s">
        <v>87</v>
      </c>
    </row>
    <row r="102" spans="2:51" s="11" customFormat="1" ht="12">
      <c r="B102" s="217"/>
      <c r="C102" s="218"/>
      <c r="D102" s="214" t="s">
        <v>145</v>
      </c>
      <c r="E102" s="219" t="s">
        <v>27</v>
      </c>
      <c r="F102" s="220" t="s">
        <v>146</v>
      </c>
      <c r="G102" s="218"/>
      <c r="H102" s="221">
        <v>50</v>
      </c>
      <c r="I102" s="222"/>
      <c r="J102" s="218"/>
      <c r="K102" s="218"/>
      <c r="L102" s="223"/>
      <c r="M102" s="224"/>
      <c r="N102" s="225"/>
      <c r="O102" s="225"/>
      <c r="P102" s="225"/>
      <c r="Q102" s="225"/>
      <c r="R102" s="225"/>
      <c r="S102" s="225"/>
      <c r="T102" s="226"/>
      <c r="AT102" s="227" t="s">
        <v>145</v>
      </c>
      <c r="AU102" s="227" t="s">
        <v>87</v>
      </c>
      <c r="AV102" s="11" t="s">
        <v>87</v>
      </c>
      <c r="AW102" s="11" t="s">
        <v>36</v>
      </c>
      <c r="AX102" s="11" t="s">
        <v>77</v>
      </c>
      <c r="AY102" s="227" t="s">
        <v>134</v>
      </c>
    </row>
    <row r="103" spans="2:51" s="12" customFormat="1" ht="12">
      <c r="B103" s="228"/>
      <c r="C103" s="229"/>
      <c r="D103" s="214" t="s">
        <v>145</v>
      </c>
      <c r="E103" s="230" t="s">
        <v>27</v>
      </c>
      <c r="F103" s="231" t="s">
        <v>164</v>
      </c>
      <c r="G103" s="229"/>
      <c r="H103" s="230" t="s">
        <v>27</v>
      </c>
      <c r="I103" s="232"/>
      <c r="J103" s="229"/>
      <c r="K103" s="229"/>
      <c r="L103" s="233"/>
      <c r="M103" s="234"/>
      <c r="N103" s="235"/>
      <c r="O103" s="235"/>
      <c r="P103" s="235"/>
      <c r="Q103" s="235"/>
      <c r="R103" s="235"/>
      <c r="S103" s="235"/>
      <c r="T103" s="236"/>
      <c r="AT103" s="237" t="s">
        <v>145</v>
      </c>
      <c r="AU103" s="237" t="s">
        <v>87</v>
      </c>
      <c r="AV103" s="12" t="s">
        <v>85</v>
      </c>
      <c r="AW103" s="12" t="s">
        <v>36</v>
      </c>
      <c r="AX103" s="12" t="s">
        <v>77</v>
      </c>
      <c r="AY103" s="237" t="s">
        <v>134</v>
      </c>
    </row>
    <row r="104" spans="2:51" s="13" customFormat="1" ht="12">
      <c r="B104" s="238"/>
      <c r="C104" s="239"/>
      <c r="D104" s="214" t="s">
        <v>145</v>
      </c>
      <c r="E104" s="240" t="s">
        <v>27</v>
      </c>
      <c r="F104" s="241" t="s">
        <v>148</v>
      </c>
      <c r="G104" s="239"/>
      <c r="H104" s="242">
        <v>50</v>
      </c>
      <c r="I104" s="243"/>
      <c r="J104" s="239"/>
      <c r="K104" s="239"/>
      <c r="L104" s="244"/>
      <c r="M104" s="245"/>
      <c r="N104" s="246"/>
      <c r="O104" s="246"/>
      <c r="P104" s="246"/>
      <c r="Q104" s="246"/>
      <c r="R104" s="246"/>
      <c r="S104" s="246"/>
      <c r="T104" s="247"/>
      <c r="AT104" s="248" t="s">
        <v>145</v>
      </c>
      <c r="AU104" s="248" t="s">
        <v>87</v>
      </c>
      <c r="AV104" s="13" t="s">
        <v>141</v>
      </c>
      <c r="AW104" s="13" t="s">
        <v>36</v>
      </c>
      <c r="AX104" s="13" t="s">
        <v>85</v>
      </c>
      <c r="AY104" s="248" t="s">
        <v>134</v>
      </c>
    </row>
    <row r="105" spans="2:65" s="1" customFormat="1" ht="22.5" customHeight="1">
      <c r="B105" s="37"/>
      <c r="C105" s="203" t="s">
        <v>141</v>
      </c>
      <c r="D105" s="203" t="s">
        <v>136</v>
      </c>
      <c r="E105" s="204" t="s">
        <v>572</v>
      </c>
      <c r="F105" s="205" t="s">
        <v>573</v>
      </c>
      <c r="G105" s="206" t="s">
        <v>184</v>
      </c>
      <c r="H105" s="207">
        <v>20</v>
      </c>
      <c r="I105" s="208"/>
      <c r="J105" s="207">
        <f>ROUND(I105*H105,2)</f>
        <v>0</v>
      </c>
      <c r="K105" s="205" t="s">
        <v>140</v>
      </c>
      <c r="L105" s="42"/>
      <c r="M105" s="209" t="s">
        <v>27</v>
      </c>
      <c r="N105" s="210" t="s">
        <v>48</v>
      </c>
      <c r="O105" s="78"/>
      <c r="P105" s="211">
        <f>O105*H105</f>
        <v>0</v>
      </c>
      <c r="Q105" s="211">
        <v>0</v>
      </c>
      <c r="R105" s="211">
        <f>Q105*H105</f>
        <v>0</v>
      </c>
      <c r="S105" s="211">
        <v>0</v>
      </c>
      <c r="T105" s="212">
        <f>S105*H105</f>
        <v>0</v>
      </c>
      <c r="AR105" s="16" t="s">
        <v>141</v>
      </c>
      <c r="AT105" s="16" t="s">
        <v>136</v>
      </c>
      <c r="AU105" s="16" t="s">
        <v>87</v>
      </c>
      <c r="AY105" s="16" t="s">
        <v>134</v>
      </c>
      <c r="BE105" s="213">
        <f>IF(N105="základní",J105,0)</f>
        <v>0</v>
      </c>
      <c r="BF105" s="213">
        <f>IF(N105="snížená",J105,0)</f>
        <v>0</v>
      </c>
      <c r="BG105" s="213">
        <f>IF(N105="zákl. přenesená",J105,0)</f>
        <v>0</v>
      </c>
      <c r="BH105" s="213">
        <f>IF(N105="sníž. přenesená",J105,0)</f>
        <v>0</v>
      </c>
      <c r="BI105" s="213">
        <f>IF(N105="nulová",J105,0)</f>
        <v>0</v>
      </c>
      <c r="BJ105" s="16" t="s">
        <v>85</v>
      </c>
      <c r="BK105" s="213">
        <f>ROUND(I105*H105,2)</f>
        <v>0</v>
      </c>
      <c r="BL105" s="16" t="s">
        <v>141</v>
      </c>
      <c r="BM105" s="16" t="s">
        <v>574</v>
      </c>
    </row>
    <row r="106" spans="2:47" s="1" customFormat="1" ht="12">
      <c r="B106" s="37"/>
      <c r="C106" s="38"/>
      <c r="D106" s="214" t="s">
        <v>143</v>
      </c>
      <c r="E106" s="38"/>
      <c r="F106" s="215" t="s">
        <v>213</v>
      </c>
      <c r="G106" s="38"/>
      <c r="H106" s="38"/>
      <c r="I106" s="129"/>
      <c r="J106" s="38"/>
      <c r="K106" s="38"/>
      <c r="L106" s="42"/>
      <c r="M106" s="216"/>
      <c r="N106" s="78"/>
      <c r="O106" s="78"/>
      <c r="P106" s="78"/>
      <c r="Q106" s="78"/>
      <c r="R106" s="78"/>
      <c r="S106" s="78"/>
      <c r="T106" s="79"/>
      <c r="AT106" s="16" t="s">
        <v>143</v>
      </c>
      <c r="AU106" s="16" t="s">
        <v>87</v>
      </c>
    </row>
    <row r="107" spans="2:51" s="11" customFormat="1" ht="12">
      <c r="B107" s="217"/>
      <c r="C107" s="218"/>
      <c r="D107" s="214" t="s">
        <v>145</v>
      </c>
      <c r="E107" s="219" t="s">
        <v>27</v>
      </c>
      <c r="F107" s="220" t="s">
        <v>575</v>
      </c>
      <c r="G107" s="218"/>
      <c r="H107" s="221">
        <v>20</v>
      </c>
      <c r="I107" s="222"/>
      <c r="J107" s="218"/>
      <c r="K107" s="218"/>
      <c r="L107" s="223"/>
      <c r="M107" s="224"/>
      <c r="N107" s="225"/>
      <c r="O107" s="225"/>
      <c r="P107" s="225"/>
      <c r="Q107" s="225"/>
      <c r="R107" s="225"/>
      <c r="S107" s="225"/>
      <c r="T107" s="226"/>
      <c r="AT107" s="227" t="s">
        <v>145</v>
      </c>
      <c r="AU107" s="227" t="s">
        <v>87</v>
      </c>
      <c r="AV107" s="11" t="s">
        <v>87</v>
      </c>
      <c r="AW107" s="11" t="s">
        <v>36</v>
      </c>
      <c r="AX107" s="11" t="s">
        <v>77</v>
      </c>
      <c r="AY107" s="227" t="s">
        <v>134</v>
      </c>
    </row>
    <row r="108" spans="2:51" s="12" customFormat="1" ht="12">
      <c r="B108" s="228"/>
      <c r="C108" s="229"/>
      <c r="D108" s="214" t="s">
        <v>145</v>
      </c>
      <c r="E108" s="230" t="s">
        <v>27</v>
      </c>
      <c r="F108" s="231" t="s">
        <v>164</v>
      </c>
      <c r="G108" s="229"/>
      <c r="H108" s="230" t="s">
        <v>27</v>
      </c>
      <c r="I108" s="232"/>
      <c r="J108" s="229"/>
      <c r="K108" s="229"/>
      <c r="L108" s="233"/>
      <c r="M108" s="234"/>
      <c r="N108" s="235"/>
      <c r="O108" s="235"/>
      <c r="P108" s="235"/>
      <c r="Q108" s="235"/>
      <c r="R108" s="235"/>
      <c r="S108" s="235"/>
      <c r="T108" s="236"/>
      <c r="AT108" s="237" t="s">
        <v>145</v>
      </c>
      <c r="AU108" s="237" t="s">
        <v>87</v>
      </c>
      <c r="AV108" s="12" t="s">
        <v>85</v>
      </c>
      <c r="AW108" s="12" t="s">
        <v>36</v>
      </c>
      <c r="AX108" s="12" t="s">
        <v>77</v>
      </c>
      <c r="AY108" s="237" t="s">
        <v>134</v>
      </c>
    </row>
    <row r="109" spans="2:51" s="13" customFormat="1" ht="12">
      <c r="B109" s="238"/>
      <c r="C109" s="239"/>
      <c r="D109" s="214" t="s">
        <v>145</v>
      </c>
      <c r="E109" s="240" t="s">
        <v>27</v>
      </c>
      <c r="F109" s="241" t="s">
        <v>148</v>
      </c>
      <c r="G109" s="239"/>
      <c r="H109" s="242">
        <v>20</v>
      </c>
      <c r="I109" s="243"/>
      <c r="J109" s="239"/>
      <c r="K109" s="239"/>
      <c r="L109" s="244"/>
      <c r="M109" s="245"/>
      <c r="N109" s="246"/>
      <c r="O109" s="246"/>
      <c r="P109" s="246"/>
      <c r="Q109" s="246"/>
      <c r="R109" s="246"/>
      <c r="S109" s="246"/>
      <c r="T109" s="247"/>
      <c r="AT109" s="248" t="s">
        <v>145</v>
      </c>
      <c r="AU109" s="248" t="s">
        <v>87</v>
      </c>
      <c r="AV109" s="13" t="s">
        <v>141</v>
      </c>
      <c r="AW109" s="13" t="s">
        <v>36</v>
      </c>
      <c r="AX109" s="13" t="s">
        <v>85</v>
      </c>
      <c r="AY109" s="248" t="s">
        <v>134</v>
      </c>
    </row>
    <row r="110" spans="2:65" s="1" customFormat="1" ht="22.5" customHeight="1">
      <c r="B110" s="37"/>
      <c r="C110" s="203" t="s">
        <v>165</v>
      </c>
      <c r="D110" s="203" t="s">
        <v>136</v>
      </c>
      <c r="E110" s="204" t="s">
        <v>576</v>
      </c>
      <c r="F110" s="205" t="s">
        <v>577</v>
      </c>
      <c r="G110" s="206" t="s">
        <v>184</v>
      </c>
      <c r="H110" s="207">
        <v>10</v>
      </c>
      <c r="I110" s="208"/>
      <c r="J110" s="207">
        <f>ROUND(I110*H110,2)</f>
        <v>0</v>
      </c>
      <c r="K110" s="205" t="s">
        <v>140</v>
      </c>
      <c r="L110" s="42"/>
      <c r="M110" s="209" t="s">
        <v>27</v>
      </c>
      <c r="N110" s="210" t="s">
        <v>48</v>
      </c>
      <c r="O110" s="78"/>
      <c r="P110" s="211">
        <f>O110*H110</f>
        <v>0</v>
      </c>
      <c r="Q110" s="211">
        <v>0</v>
      </c>
      <c r="R110" s="211">
        <f>Q110*H110</f>
        <v>0</v>
      </c>
      <c r="S110" s="211">
        <v>0</v>
      </c>
      <c r="T110" s="212">
        <f>S110*H110</f>
        <v>0</v>
      </c>
      <c r="AR110" s="16" t="s">
        <v>141</v>
      </c>
      <c r="AT110" s="16" t="s">
        <v>136</v>
      </c>
      <c r="AU110" s="16" t="s">
        <v>87</v>
      </c>
      <c r="AY110" s="16" t="s">
        <v>134</v>
      </c>
      <c r="BE110" s="213">
        <f>IF(N110="základní",J110,0)</f>
        <v>0</v>
      </c>
      <c r="BF110" s="213">
        <f>IF(N110="snížená",J110,0)</f>
        <v>0</v>
      </c>
      <c r="BG110" s="213">
        <f>IF(N110="zákl. přenesená",J110,0)</f>
        <v>0</v>
      </c>
      <c r="BH110" s="213">
        <f>IF(N110="sníž. přenesená",J110,0)</f>
        <v>0</v>
      </c>
      <c r="BI110" s="213">
        <f>IF(N110="nulová",J110,0)</f>
        <v>0</v>
      </c>
      <c r="BJ110" s="16" t="s">
        <v>85</v>
      </c>
      <c r="BK110" s="213">
        <f>ROUND(I110*H110,2)</f>
        <v>0</v>
      </c>
      <c r="BL110" s="16" t="s">
        <v>141</v>
      </c>
      <c r="BM110" s="16" t="s">
        <v>578</v>
      </c>
    </row>
    <row r="111" spans="2:47" s="1" customFormat="1" ht="12">
      <c r="B111" s="37"/>
      <c r="C111" s="38"/>
      <c r="D111" s="214" t="s">
        <v>143</v>
      </c>
      <c r="E111" s="38"/>
      <c r="F111" s="215" t="s">
        <v>213</v>
      </c>
      <c r="G111" s="38"/>
      <c r="H111" s="38"/>
      <c r="I111" s="129"/>
      <c r="J111" s="38"/>
      <c r="K111" s="38"/>
      <c r="L111" s="42"/>
      <c r="M111" s="216"/>
      <c r="N111" s="78"/>
      <c r="O111" s="78"/>
      <c r="P111" s="78"/>
      <c r="Q111" s="78"/>
      <c r="R111" s="78"/>
      <c r="S111" s="78"/>
      <c r="T111" s="79"/>
      <c r="AT111" s="16" t="s">
        <v>143</v>
      </c>
      <c r="AU111" s="16" t="s">
        <v>87</v>
      </c>
    </row>
    <row r="112" spans="2:51" s="11" customFormat="1" ht="12">
      <c r="B112" s="217"/>
      <c r="C112" s="218"/>
      <c r="D112" s="214" t="s">
        <v>145</v>
      </c>
      <c r="E112" s="219" t="s">
        <v>27</v>
      </c>
      <c r="F112" s="220" t="s">
        <v>579</v>
      </c>
      <c r="G112" s="218"/>
      <c r="H112" s="221">
        <v>10</v>
      </c>
      <c r="I112" s="222"/>
      <c r="J112" s="218"/>
      <c r="K112" s="218"/>
      <c r="L112" s="223"/>
      <c r="M112" s="224"/>
      <c r="N112" s="225"/>
      <c r="O112" s="225"/>
      <c r="P112" s="225"/>
      <c r="Q112" s="225"/>
      <c r="R112" s="225"/>
      <c r="S112" s="225"/>
      <c r="T112" s="226"/>
      <c r="AT112" s="227" t="s">
        <v>145</v>
      </c>
      <c r="AU112" s="227" t="s">
        <v>87</v>
      </c>
      <c r="AV112" s="11" t="s">
        <v>87</v>
      </c>
      <c r="AW112" s="11" t="s">
        <v>36</v>
      </c>
      <c r="AX112" s="11" t="s">
        <v>77</v>
      </c>
      <c r="AY112" s="227" t="s">
        <v>134</v>
      </c>
    </row>
    <row r="113" spans="2:51" s="13" customFormat="1" ht="12">
      <c r="B113" s="238"/>
      <c r="C113" s="239"/>
      <c r="D113" s="214" t="s">
        <v>145</v>
      </c>
      <c r="E113" s="240" t="s">
        <v>27</v>
      </c>
      <c r="F113" s="241" t="s">
        <v>148</v>
      </c>
      <c r="G113" s="239"/>
      <c r="H113" s="242">
        <v>10</v>
      </c>
      <c r="I113" s="243"/>
      <c r="J113" s="239"/>
      <c r="K113" s="239"/>
      <c r="L113" s="244"/>
      <c r="M113" s="245"/>
      <c r="N113" s="246"/>
      <c r="O113" s="246"/>
      <c r="P113" s="246"/>
      <c r="Q113" s="246"/>
      <c r="R113" s="246"/>
      <c r="S113" s="246"/>
      <c r="T113" s="247"/>
      <c r="AT113" s="248" t="s">
        <v>145</v>
      </c>
      <c r="AU113" s="248" t="s">
        <v>87</v>
      </c>
      <c r="AV113" s="13" t="s">
        <v>141</v>
      </c>
      <c r="AW113" s="13" t="s">
        <v>36</v>
      </c>
      <c r="AX113" s="13" t="s">
        <v>85</v>
      </c>
      <c r="AY113" s="248" t="s">
        <v>134</v>
      </c>
    </row>
    <row r="114" spans="2:65" s="1" customFormat="1" ht="16.5" customHeight="1">
      <c r="B114" s="37"/>
      <c r="C114" s="203" t="s">
        <v>171</v>
      </c>
      <c r="D114" s="203" t="s">
        <v>136</v>
      </c>
      <c r="E114" s="204" t="s">
        <v>236</v>
      </c>
      <c r="F114" s="205" t="s">
        <v>237</v>
      </c>
      <c r="G114" s="206" t="s">
        <v>184</v>
      </c>
      <c r="H114" s="207">
        <v>20</v>
      </c>
      <c r="I114" s="208"/>
      <c r="J114" s="207">
        <f>ROUND(I114*H114,2)</f>
        <v>0</v>
      </c>
      <c r="K114" s="205" t="s">
        <v>140</v>
      </c>
      <c r="L114" s="42"/>
      <c r="M114" s="209" t="s">
        <v>27</v>
      </c>
      <c r="N114" s="210" t="s">
        <v>48</v>
      </c>
      <c r="O114" s="78"/>
      <c r="P114" s="211">
        <f>O114*H114</f>
        <v>0</v>
      </c>
      <c r="Q114" s="211">
        <v>0</v>
      </c>
      <c r="R114" s="211">
        <f>Q114*H114</f>
        <v>0</v>
      </c>
      <c r="S114" s="211">
        <v>0</v>
      </c>
      <c r="T114" s="212">
        <f>S114*H114</f>
        <v>0</v>
      </c>
      <c r="AR114" s="16" t="s">
        <v>141</v>
      </c>
      <c r="AT114" s="16" t="s">
        <v>136</v>
      </c>
      <c r="AU114" s="16" t="s">
        <v>87</v>
      </c>
      <c r="AY114" s="16" t="s">
        <v>134</v>
      </c>
      <c r="BE114" s="213">
        <f>IF(N114="základní",J114,0)</f>
        <v>0</v>
      </c>
      <c r="BF114" s="213">
        <f>IF(N114="snížená",J114,0)</f>
        <v>0</v>
      </c>
      <c r="BG114" s="213">
        <f>IF(N114="zákl. přenesená",J114,0)</f>
        <v>0</v>
      </c>
      <c r="BH114" s="213">
        <f>IF(N114="sníž. přenesená",J114,0)</f>
        <v>0</v>
      </c>
      <c r="BI114" s="213">
        <f>IF(N114="nulová",J114,0)</f>
        <v>0</v>
      </c>
      <c r="BJ114" s="16" t="s">
        <v>85</v>
      </c>
      <c r="BK114" s="213">
        <f>ROUND(I114*H114,2)</f>
        <v>0</v>
      </c>
      <c r="BL114" s="16" t="s">
        <v>141</v>
      </c>
      <c r="BM114" s="16" t="s">
        <v>580</v>
      </c>
    </row>
    <row r="115" spans="2:47" s="1" customFormat="1" ht="12">
      <c r="B115" s="37"/>
      <c r="C115" s="38"/>
      <c r="D115" s="214" t="s">
        <v>143</v>
      </c>
      <c r="E115" s="38"/>
      <c r="F115" s="215" t="s">
        <v>239</v>
      </c>
      <c r="G115" s="38"/>
      <c r="H115" s="38"/>
      <c r="I115" s="129"/>
      <c r="J115" s="38"/>
      <c r="K115" s="38"/>
      <c r="L115" s="42"/>
      <c r="M115" s="216"/>
      <c r="N115" s="78"/>
      <c r="O115" s="78"/>
      <c r="P115" s="78"/>
      <c r="Q115" s="78"/>
      <c r="R115" s="78"/>
      <c r="S115" s="78"/>
      <c r="T115" s="79"/>
      <c r="AT115" s="16" t="s">
        <v>143</v>
      </c>
      <c r="AU115" s="16" t="s">
        <v>87</v>
      </c>
    </row>
    <row r="116" spans="2:65" s="1" customFormat="1" ht="22.5" customHeight="1">
      <c r="B116" s="37"/>
      <c r="C116" s="203" t="s">
        <v>176</v>
      </c>
      <c r="D116" s="203" t="s">
        <v>136</v>
      </c>
      <c r="E116" s="204" t="s">
        <v>242</v>
      </c>
      <c r="F116" s="205" t="s">
        <v>243</v>
      </c>
      <c r="G116" s="206" t="s">
        <v>244</v>
      </c>
      <c r="H116" s="207">
        <v>36</v>
      </c>
      <c r="I116" s="208"/>
      <c r="J116" s="207">
        <f>ROUND(I116*H116,2)</f>
        <v>0</v>
      </c>
      <c r="K116" s="205" t="s">
        <v>140</v>
      </c>
      <c r="L116" s="42"/>
      <c r="M116" s="209" t="s">
        <v>27</v>
      </c>
      <c r="N116" s="210" t="s">
        <v>48</v>
      </c>
      <c r="O116" s="78"/>
      <c r="P116" s="211">
        <f>O116*H116</f>
        <v>0</v>
      </c>
      <c r="Q116" s="211">
        <v>0</v>
      </c>
      <c r="R116" s="211">
        <f>Q116*H116</f>
        <v>0</v>
      </c>
      <c r="S116" s="211">
        <v>0</v>
      </c>
      <c r="T116" s="212">
        <f>S116*H116</f>
        <v>0</v>
      </c>
      <c r="AR116" s="16" t="s">
        <v>141</v>
      </c>
      <c r="AT116" s="16" t="s">
        <v>136</v>
      </c>
      <c r="AU116" s="16" t="s">
        <v>87</v>
      </c>
      <c r="AY116" s="16" t="s">
        <v>134</v>
      </c>
      <c r="BE116" s="213">
        <f>IF(N116="základní",J116,0)</f>
        <v>0</v>
      </c>
      <c r="BF116" s="213">
        <f>IF(N116="snížená",J116,0)</f>
        <v>0</v>
      </c>
      <c r="BG116" s="213">
        <f>IF(N116="zákl. přenesená",J116,0)</f>
        <v>0</v>
      </c>
      <c r="BH116" s="213">
        <f>IF(N116="sníž. přenesená",J116,0)</f>
        <v>0</v>
      </c>
      <c r="BI116" s="213">
        <f>IF(N116="nulová",J116,0)</f>
        <v>0</v>
      </c>
      <c r="BJ116" s="16" t="s">
        <v>85</v>
      </c>
      <c r="BK116" s="213">
        <f>ROUND(I116*H116,2)</f>
        <v>0</v>
      </c>
      <c r="BL116" s="16" t="s">
        <v>141</v>
      </c>
      <c r="BM116" s="16" t="s">
        <v>581</v>
      </c>
    </row>
    <row r="117" spans="2:47" s="1" customFormat="1" ht="12">
      <c r="B117" s="37"/>
      <c r="C117" s="38"/>
      <c r="D117" s="214" t="s">
        <v>143</v>
      </c>
      <c r="E117" s="38"/>
      <c r="F117" s="215" t="s">
        <v>246</v>
      </c>
      <c r="G117" s="38"/>
      <c r="H117" s="38"/>
      <c r="I117" s="129"/>
      <c r="J117" s="38"/>
      <c r="K117" s="38"/>
      <c r="L117" s="42"/>
      <c r="M117" s="216"/>
      <c r="N117" s="78"/>
      <c r="O117" s="78"/>
      <c r="P117" s="78"/>
      <c r="Q117" s="78"/>
      <c r="R117" s="78"/>
      <c r="S117" s="78"/>
      <c r="T117" s="79"/>
      <c r="AT117" s="16" t="s">
        <v>143</v>
      </c>
      <c r="AU117" s="16" t="s">
        <v>87</v>
      </c>
    </row>
    <row r="118" spans="2:51" s="11" customFormat="1" ht="12">
      <c r="B118" s="217"/>
      <c r="C118" s="218"/>
      <c r="D118" s="214" t="s">
        <v>145</v>
      </c>
      <c r="E118" s="219" t="s">
        <v>27</v>
      </c>
      <c r="F118" s="220" t="s">
        <v>582</v>
      </c>
      <c r="G118" s="218"/>
      <c r="H118" s="221">
        <v>36</v>
      </c>
      <c r="I118" s="222"/>
      <c r="J118" s="218"/>
      <c r="K118" s="218"/>
      <c r="L118" s="223"/>
      <c r="M118" s="224"/>
      <c r="N118" s="225"/>
      <c r="O118" s="225"/>
      <c r="P118" s="225"/>
      <c r="Q118" s="225"/>
      <c r="R118" s="225"/>
      <c r="S118" s="225"/>
      <c r="T118" s="226"/>
      <c r="AT118" s="227" t="s">
        <v>145</v>
      </c>
      <c r="AU118" s="227" t="s">
        <v>87</v>
      </c>
      <c r="AV118" s="11" t="s">
        <v>87</v>
      </c>
      <c r="AW118" s="11" t="s">
        <v>36</v>
      </c>
      <c r="AX118" s="11" t="s">
        <v>77</v>
      </c>
      <c r="AY118" s="227" t="s">
        <v>134</v>
      </c>
    </row>
    <row r="119" spans="2:51" s="13" customFormat="1" ht="12">
      <c r="B119" s="238"/>
      <c r="C119" s="239"/>
      <c r="D119" s="214" t="s">
        <v>145</v>
      </c>
      <c r="E119" s="240" t="s">
        <v>27</v>
      </c>
      <c r="F119" s="241" t="s">
        <v>148</v>
      </c>
      <c r="G119" s="239"/>
      <c r="H119" s="242">
        <v>36</v>
      </c>
      <c r="I119" s="243"/>
      <c r="J119" s="239"/>
      <c r="K119" s="239"/>
      <c r="L119" s="244"/>
      <c r="M119" s="245"/>
      <c r="N119" s="246"/>
      <c r="O119" s="246"/>
      <c r="P119" s="246"/>
      <c r="Q119" s="246"/>
      <c r="R119" s="246"/>
      <c r="S119" s="246"/>
      <c r="T119" s="247"/>
      <c r="AT119" s="248" t="s">
        <v>145</v>
      </c>
      <c r="AU119" s="248" t="s">
        <v>87</v>
      </c>
      <c r="AV119" s="13" t="s">
        <v>141</v>
      </c>
      <c r="AW119" s="13" t="s">
        <v>36</v>
      </c>
      <c r="AX119" s="13" t="s">
        <v>85</v>
      </c>
      <c r="AY119" s="248" t="s">
        <v>134</v>
      </c>
    </row>
    <row r="120" spans="2:65" s="1" customFormat="1" ht="16.5" customHeight="1">
      <c r="B120" s="37"/>
      <c r="C120" s="203" t="s">
        <v>181</v>
      </c>
      <c r="D120" s="203" t="s">
        <v>136</v>
      </c>
      <c r="E120" s="204" t="s">
        <v>305</v>
      </c>
      <c r="F120" s="205" t="s">
        <v>306</v>
      </c>
      <c r="G120" s="206" t="s">
        <v>139</v>
      </c>
      <c r="H120" s="207">
        <v>43</v>
      </c>
      <c r="I120" s="208"/>
      <c r="J120" s="207">
        <f>ROUND(I120*H120,2)</f>
        <v>0</v>
      </c>
      <c r="K120" s="205" t="s">
        <v>140</v>
      </c>
      <c r="L120" s="42"/>
      <c r="M120" s="209" t="s">
        <v>27</v>
      </c>
      <c r="N120" s="210" t="s">
        <v>48</v>
      </c>
      <c r="O120" s="78"/>
      <c r="P120" s="211">
        <f>O120*H120</f>
        <v>0</v>
      </c>
      <c r="Q120" s="211">
        <v>0</v>
      </c>
      <c r="R120" s="211">
        <f>Q120*H120</f>
        <v>0</v>
      </c>
      <c r="S120" s="211">
        <v>0</v>
      </c>
      <c r="T120" s="212">
        <f>S120*H120</f>
        <v>0</v>
      </c>
      <c r="AR120" s="16" t="s">
        <v>141</v>
      </c>
      <c r="AT120" s="16" t="s">
        <v>136</v>
      </c>
      <c r="AU120" s="16" t="s">
        <v>87</v>
      </c>
      <c r="AY120" s="16" t="s">
        <v>134</v>
      </c>
      <c r="BE120" s="213">
        <f>IF(N120="základní",J120,0)</f>
        <v>0</v>
      </c>
      <c r="BF120" s="213">
        <f>IF(N120="snížená",J120,0)</f>
        <v>0</v>
      </c>
      <c r="BG120" s="213">
        <f>IF(N120="zákl. přenesená",J120,0)</f>
        <v>0</v>
      </c>
      <c r="BH120" s="213">
        <f>IF(N120="sníž. přenesená",J120,0)</f>
        <v>0</v>
      </c>
      <c r="BI120" s="213">
        <f>IF(N120="nulová",J120,0)</f>
        <v>0</v>
      </c>
      <c r="BJ120" s="16" t="s">
        <v>85</v>
      </c>
      <c r="BK120" s="213">
        <f>ROUND(I120*H120,2)</f>
        <v>0</v>
      </c>
      <c r="BL120" s="16" t="s">
        <v>141</v>
      </c>
      <c r="BM120" s="16" t="s">
        <v>307</v>
      </c>
    </row>
    <row r="121" spans="2:47" s="1" customFormat="1" ht="12">
      <c r="B121" s="37"/>
      <c r="C121" s="38"/>
      <c r="D121" s="214" t="s">
        <v>143</v>
      </c>
      <c r="E121" s="38"/>
      <c r="F121" s="215" t="s">
        <v>303</v>
      </c>
      <c r="G121" s="38"/>
      <c r="H121" s="38"/>
      <c r="I121" s="129"/>
      <c r="J121" s="38"/>
      <c r="K121" s="38"/>
      <c r="L121" s="42"/>
      <c r="M121" s="216"/>
      <c r="N121" s="78"/>
      <c r="O121" s="78"/>
      <c r="P121" s="78"/>
      <c r="Q121" s="78"/>
      <c r="R121" s="78"/>
      <c r="S121" s="78"/>
      <c r="T121" s="79"/>
      <c r="AT121" s="16" t="s">
        <v>143</v>
      </c>
      <c r="AU121" s="16" t="s">
        <v>87</v>
      </c>
    </row>
    <row r="122" spans="2:51" s="11" customFormat="1" ht="12">
      <c r="B122" s="217"/>
      <c r="C122" s="218"/>
      <c r="D122" s="214" t="s">
        <v>145</v>
      </c>
      <c r="E122" s="219" t="s">
        <v>27</v>
      </c>
      <c r="F122" s="220" t="s">
        <v>379</v>
      </c>
      <c r="G122" s="218"/>
      <c r="H122" s="221">
        <v>43</v>
      </c>
      <c r="I122" s="222"/>
      <c r="J122" s="218"/>
      <c r="K122" s="218"/>
      <c r="L122" s="223"/>
      <c r="M122" s="224"/>
      <c r="N122" s="225"/>
      <c r="O122" s="225"/>
      <c r="P122" s="225"/>
      <c r="Q122" s="225"/>
      <c r="R122" s="225"/>
      <c r="S122" s="225"/>
      <c r="T122" s="226"/>
      <c r="AT122" s="227" t="s">
        <v>145</v>
      </c>
      <c r="AU122" s="227" t="s">
        <v>87</v>
      </c>
      <c r="AV122" s="11" t="s">
        <v>87</v>
      </c>
      <c r="AW122" s="11" t="s">
        <v>36</v>
      </c>
      <c r="AX122" s="11" t="s">
        <v>77</v>
      </c>
      <c r="AY122" s="227" t="s">
        <v>134</v>
      </c>
    </row>
    <row r="123" spans="2:51" s="12" customFormat="1" ht="12">
      <c r="B123" s="228"/>
      <c r="C123" s="229"/>
      <c r="D123" s="214" t="s">
        <v>145</v>
      </c>
      <c r="E123" s="230" t="s">
        <v>27</v>
      </c>
      <c r="F123" s="231" t="s">
        <v>147</v>
      </c>
      <c r="G123" s="229"/>
      <c r="H123" s="230" t="s">
        <v>27</v>
      </c>
      <c r="I123" s="232"/>
      <c r="J123" s="229"/>
      <c r="K123" s="229"/>
      <c r="L123" s="233"/>
      <c r="M123" s="234"/>
      <c r="N123" s="235"/>
      <c r="O123" s="235"/>
      <c r="P123" s="235"/>
      <c r="Q123" s="235"/>
      <c r="R123" s="235"/>
      <c r="S123" s="235"/>
      <c r="T123" s="236"/>
      <c r="AT123" s="237" t="s">
        <v>145</v>
      </c>
      <c r="AU123" s="237" t="s">
        <v>87</v>
      </c>
      <c r="AV123" s="12" t="s">
        <v>85</v>
      </c>
      <c r="AW123" s="12" t="s">
        <v>36</v>
      </c>
      <c r="AX123" s="12" t="s">
        <v>77</v>
      </c>
      <c r="AY123" s="237" t="s">
        <v>134</v>
      </c>
    </row>
    <row r="124" spans="2:51" s="13" customFormat="1" ht="12">
      <c r="B124" s="238"/>
      <c r="C124" s="239"/>
      <c r="D124" s="214" t="s">
        <v>145</v>
      </c>
      <c r="E124" s="240" t="s">
        <v>27</v>
      </c>
      <c r="F124" s="241" t="s">
        <v>148</v>
      </c>
      <c r="G124" s="239"/>
      <c r="H124" s="242">
        <v>43</v>
      </c>
      <c r="I124" s="243"/>
      <c r="J124" s="239"/>
      <c r="K124" s="239"/>
      <c r="L124" s="244"/>
      <c r="M124" s="245"/>
      <c r="N124" s="246"/>
      <c r="O124" s="246"/>
      <c r="P124" s="246"/>
      <c r="Q124" s="246"/>
      <c r="R124" s="246"/>
      <c r="S124" s="246"/>
      <c r="T124" s="247"/>
      <c r="AT124" s="248" t="s">
        <v>145</v>
      </c>
      <c r="AU124" s="248" t="s">
        <v>87</v>
      </c>
      <c r="AV124" s="13" t="s">
        <v>141</v>
      </c>
      <c r="AW124" s="13" t="s">
        <v>36</v>
      </c>
      <c r="AX124" s="13" t="s">
        <v>85</v>
      </c>
      <c r="AY124" s="248" t="s">
        <v>134</v>
      </c>
    </row>
    <row r="125" spans="2:63" s="10" customFormat="1" ht="22.8" customHeight="1">
      <c r="B125" s="187"/>
      <c r="C125" s="188"/>
      <c r="D125" s="189" t="s">
        <v>76</v>
      </c>
      <c r="E125" s="201" t="s">
        <v>165</v>
      </c>
      <c r="F125" s="201" t="s">
        <v>333</v>
      </c>
      <c r="G125" s="188"/>
      <c r="H125" s="188"/>
      <c r="I125" s="191"/>
      <c r="J125" s="202">
        <f>BK125</f>
        <v>0</v>
      </c>
      <c r="K125" s="188"/>
      <c r="L125" s="193"/>
      <c r="M125" s="194"/>
      <c r="N125" s="195"/>
      <c r="O125" s="195"/>
      <c r="P125" s="196">
        <f>SUM(P126:P152)</f>
        <v>0</v>
      </c>
      <c r="Q125" s="195"/>
      <c r="R125" s="196">
        <f>SUM(R126:R152)</f>
        <v>0</v>
      </c>
      <c r="S125" s="195"/>
      <c r="T125" s="197">
        <f>SUM(T126:T152)</f>
        <v>0</v>
      </c>
      <c r="AR125" s="198" t="s">
        <v>85</v>
      </c>
      <c r="AT125" s="199" t="s">
        <v>76</v>
      </c>
      <c r="AU125" s="199" t="s">
        <v>85</v>
      </c>
      <c r="AY125" s="198" t="s">
        <v>134</v>
      </c>
      <c r="BK125" s="200">
        <f>SUM(BK126:BK152)</f>
        <v>0</v>
      </c>
    </row>
    <row r="126" spans="2:65" s="1" customFormat="1" ht="16.5" customHeight="1">
      <c r="B126" s="37"/>
      <c r="C126" s="203" t="s">
        <v>188</v>
      </c>
      <c r="D126" s="203" t="s">
        <v>136</v>
      </c>
      <c r="E126" s="204" t="s">
        <v>335</v>
      </c>
      <c r="F126" s="205" t="s">
        <v>336</v>
      </c>
      <c r="G126" s="206" t="s">
        <v>139</v>
      </c>
      <c r="H126" s="207">
        <v>43</v>
      </c>
      <c r="I126" s="208"/>
      <c r="J126" s="207">
        <f>ROUND(I126*H126,2)</f>
        <v>0</v>
      </c>
      <c r="K126" s="205" t="s">
        <v>140</v>
      </c>
      <c r="L126" s="42"/>
      <c r="M126" s="209" t="s">
        <v>27</v>
      </c>
      <c r="N126" s="210" t="s">
        <v>48</v>
      </c>
      <c r="O126" s="78"/>
      <c r="P126" s="211">
        <f>O126*H126</f>
        <v>0</v>
      </c>
      <c r="Q126" s="211">
        <v>0</v>
      </c>
      <c r="R126" s="211">
        <f>Q126*H126</f>
        <v>0</v>
      </c>
      <c r="S126" s="211">
        <v>0</v>
      </c>
      <c r="T126" s="212">
        <f>S126*H126</f>
        <v>0</v>
      </c>
      <c r="AR126" s="16" t="s">
        <v>141</v>
      </c>
      <c r="AT126" s="16" t="s">
        <v>136</v>
      </c>
      <c r="AU126" s="16" t="s">
        <v>87</v>
      </c>
      <c r="AY126" s="16" t="s">
        <v>134</v>
      </c>
      <c r="BE126" s="213">
        <f>IF(N126="základní",J126,0)</f>
        <v>0</v>
      </c>
      <c r="BF126" s="213">
        <f>IF(N126="snížená",J126,0)</f>
        <v>0</v>
      </c>
      <c r="BG126" s="213">
        <f>IF(N126="zákl. přenesená",J126,0)</f>
        <v>0</v>
      </c>
      <c r="BH126" s="213">
        <f>IF(N126="sníž. přenesená",J126,0)</f>
        <v>0</v>
      </c>
      <c r="BI126" s="213">
        <f>IF(N126="nulová",J126,0)</f>
        <v>0</v>
      </c>
      <c r="BJ126" s="16" t="s">
        <v>85</v>
      </c>
      <c r="BK126" s="213">
        <f>ROUND(I126*H126,2)</f>
        <v>0</v>
      </c>
      <c r="BL126" s="16" t="s">
        <v>141</v>
      </c>
      <c r="BM126" s="16" t="s">
        <v>337</v>
      </c>
    </row>
    <row r="127" spans="2:51" s="11" customFormat="1" ht="12">
      <c r="B127" s="217"/>
      <c r="C127" s="218"/>
      <c r="D127" s="214" t="s">
        <v>145</v>
      </c>
      <c r="E127" s="219" t="s">
        <v>27</v>
      </c>
      <c r="F127" s="220" t="s">
        <v>379</v>
      </c>
      <c r="G127" s="218"/>
      <c r="H127" s="221">
        <v>43</v>
      </c>
      <c r="I127" s="222"/>
      <c r="J127" s="218"/>
      <c r="K127" s="218"/>
      <c r="L127" s="223"/>
      <c r="M127" s="224"/>
      <c r="N127" s="225"/>
      <c r="O127" s="225"/>
      <c r="P127" s="225"/>
      <c r="Q127" s="225"/>
      <c r="R127" s="225"/>
      <c r="S127" s="225"/>
      <c r="T127" s="226"/>
      <c r="AT127" s="227" t="s">
        <v>145</v>
      </c>
      <c r="AU127" s="227" t="s">
        <v>87</v>
      </c>
      <c r="AV127" s="11" t="s">
        <v>87</v>
      </c>
      <c r="AW127" s="11" t="s">
        <v>36</v>
      </c>
      <c r="AX127" s="11" t="s">
        <v>77</v>
      </c>
      <c r="AY127" s="227" t="s">
        <v>134</v>
      </c>
    </row>
    <row r="128" spans="2:51" s="12" customFormat="1" ht="12">
      <c r="B128" s="228"/>
      <c r="C128" s="229"/>
      <c r="D128" s="214" t="s">
        <v>145</v>
      </c>
      <c r="E128" s="230" t="s">
        <v>27</v>
      </c>
      <c r="F128" s="231" t="s">
        <v>147</v>
      </c>
      <c r="G128" s="229"/>
      <c r="H128" s="230" t="s">
        <v>27</v>
      </c>
      <c r="I128" s="232"/>
      <c r="J128" s="229"/>
      <c r="K128" s="229"/>
      <c r="L128" s="233"/>
      <c r="M128" s="234"/>
      <c r="N128" s="235"/>
      <c r="O128" s="235"/>
      <c r="P128" s="235"/>
      <c r="Q128" s="235"/>
      <c r="R128" s="235"/>
      <c r="S128" s="235"/>
      <c r="T128" s="236"/>
      <c r="AT128" s="237" t="s">
        <v>145</v>
      </c>
      <c r="AU128" s="237" t="s">
        <v>87</v>
      </c>
      <c r="AV128" s="12" t="s">
        <v>85</v>
      </c>
      <c r="AW128" s="12" t="s">
        <v>36</v>
      </c>
      <c r="AX128" s="12" t="s">
        <v>77</v>
      </c>
      <c r="AY128" s="237" t="s">
        <v>134</v>
      </c>
    </row>
    <row r="129" spans="2:51" s="13" customFormat="1" ht="12">
      <c r="B129" s="238"/>
      <c r="C129" s="239"/>
      <c r="D129" s="214" t="s">
        <v>145</v>
      </c>
      <c r="E129" s="240" t="s">
        <v>27</v>
      </c>
      <c r="F129" s="241" t="s">
        <v>148</v>
      </c>
      <c r="G129" s="239"/>
      <c r="H129" s="242">
        <v>43</v>
      </c>
      <c r="I129" s="243"/>
      <c r="J129" s="239"/>
      <c r="K129" s="239"/>
      <c r="L129" s="244"/>
      <c r="M129" s="245"/>
      <c r="N129" s="246"/>
      <c r="O129" s="246"/>
      <c r="P129" s="246"/>
      <c r="Q129" s="246"/>
      <c r="R129" s="246"/>
      <c r="S129" s="246"/>
      <c r="T129" s="247"/>
      <c r="AT129" s="248" t="s">
        <v>145</v>
      </c>
      <c r="AU129" s="248" t="s">
        <v>87</v>
      </c>
      <c r="AV129" s="13" t="s">
        <v>141</v>
      </c>
      <c r="AW129" s="13" t="s">
        <v>36</v>
      </c>
      <c r="AX129" s="13" t="s">
        <v>85</v>
      </c>
      <c r="AY129" s="248" t="s">
        <v>134</v>
      </c>
    </row>
    <row r="130" spans="2:65" s="1" customFormat="1" ht="16.5" customHeight="1">
      <c r="B130" s="37"/>
      <c r="C130" s="203" t="s">
        <v>191</v>
      </c>
      <c r="D130" s="203" t="s">
        <v>136</v>
      </c>
      <c r="E130" s="204" t="s">
        <v>345</v>
      </c>
      <c r="F130" s="205" t="s">
        <v>346</v>
      </c>
      <c r="G130" s="206" t="s">
        <v>139</v>
      </c>
      <c r="H130" s="207">
        <v>43</v>
      </c>
      <c r="I130" s="208"/>
      <c r="J130" s="207">
        <f>ROUND(I130*H130,2)</f>
        <v>0</v>
      </c>
      <c r="K130" s="205" t="s">
        <v>140</v>
      </c>
      <c r="L130" s="42"/>
      <c r="M130" s="209" t="s">
        <v>27</v>
      </c>
      <c r="N130" s="210" t="s">
        <v>48</v>
      </c>
      <c r="O130" s="78"/>
      <c r="P130" s="211">
        <f>O130*H130</f>
        <v>0</v>
      </c>
      <c r="Q130" s="211">
        <v>0</v>
      </c>
      <c r="R130" s="211">
        <f>Q130*H130</f>
        <v>0</v>
      </c>
      <c r="S130" s="211">
        <v>0</v>
      </c>
      <c r="T130" s="212">
        <f>S130*H130</f>
        <v>0</v>
      </c>
      <c r="AR130" s="16" t="s">
        <v>141</v>
      </c>
      <c r="AT130" s="16" t="s">
        <v>136</v>
      </c>
      <c r="AU130" s="16" t="s">
        <v>87</v>
      </c>
      <c r="AY130" s="16" t="s">
        <v>134</v>
      </c>
      <c r="BE130" s="213">
        <f>IF(N130="základní",J130,0)</f>
        <v>0</v>
      </c>
      <c r="BF130" s="213">
        <f>IF(N130="snížená",J130,0)</f>
        <v>0</v>
      </c>
      <c r="BG130" s="213">
        <f>IF(N130="zákl. přenesená",J130,0)</f>
        <v>0</v>
      </c>
      <c r="BH130" s="213">
        <f>IF(N130="sníž. přenesená",J130,0)</f>
        <v>0</v>
      </c>
      <c r="BI130" s="213">
        <f>IF(N130="nulová",J130,0)</f>
        <v>0</v>
      </c>
      <c r="BJ130" s="16" t="s">
        <v>85</v>
      </c>
      <c r="BK130" s="213">
        <f>ROUND(I130*H130,2)</f>
        <v>0</v>
      </c>
      <c r="BL130" s="16" t="s">
        <v>141</v>
      </c>
      <c r="BM130" s="16" t="s">
        <v>347</v>
      </c>
    </row>
    <row r="131" spans="2:47" s="1" customFormat="1" ht="12">
      <c r="B131" s="37"/>
      <c r="C131" s="38"/>
      <c r="D131" s="214" t="s">
        <v>143</v>
      </c>
      <c r="E131" s="38"/>
      <c r="F131" s="215" t="s">
        <v>348</v>
      </c>
      <c r="G131" s="38"/>
      <c r="H131" s="38"/>
      <c r="I131" s="129"/>
      <c r="J131" s="38"/>
      <c r="K131" s="38"/>
      <c r="L131" s="42"/>
      <c r="M131" s="216"/>
      <c r="N131" s="78"/>
      <c r="O131" s="78"/>
      <c r="P131" s="78"/>
      <c r="Q131" s="78"/>
      <c r="R131" s="78"/>
      <c r="S131" s="78"/>
      <c r="T131" s="79"/>
      <c r="AT131" s="16" t="s">
        <v>143</v>
      </c>
      <c r="AU131" s="16" t="s">
        <v>87</v>
      </c>
    </row>
    <row r="132" spans="2:51" s="11" customFormat="1" ht="12">
      <c r="B132" s="217"/>
      <c r="C132" s="218"/>
      <c r="D132" s="214" t="s">
        <v>145</v>
      </c>
      <c r="E132" s="219" t="s">
        <v>27</v>
      </c>
      <c r="F132" s="220" t="s">
        <v>379</v>
      </c>
      <c r="G132" s="218"/>
      <c r="H132" s="221">
        <v>43</v>
      </c>
      <c r="I132" s="222"/>
      <c r="J132" s="218"/>
      <c r="K132" s="218"/>
      <c r="L132" s="223"/>
      <c r="M132" s="224"/>
      <c r="N132" s="225"/>
      <c r="O132" s="225"/>
      <c r="P132" s="225"/>
      <c r="Q132" s="225"/>
      <c r="R132" s="225"/>
      <c r="S132" s="225"/>
      <c r="T132" s="226"/>
      <c r="AT132" s="227" t="s">
        <v>145</v>
      </c>
      <c r="AU132" s="227" t="s">
        <v>87</v>
      </c>
      <c r="AV132" s="11" t="s">
        <v>87</v>
      </c>
      <c r="AW132" s="11" t="s">
        <v>36</v>
      </c>
      <c r="AX132" s="11" t="s">
        <v>77</v>
      </c>
      <c r="AY132" s="227" t="s">
        <v>134</v>
      </c>
    </row>
    <row r="133" spans="2:51" s="12" customFormat="1" ht="12">
      <c r="B133" s="228"/>
      <c r="C133" s="229"/>
      <c r="D133" s="214" t="s">
        <v>145</v>
      </c>
      <c r="E133" s="230" t="s">
        <v>27</v>
      </c>
      <c r="F133" s="231" t="s">
        <v>147</v>
      </c>
      <c r="G133" s="229"/>
      <c r="H133" s="230" t="s">
        <v>27</v>
      </c>
      <c r="I133" s="232"/>
      <c r="J133" s="229"/>
      <c r="K133" s="229"/>
      <c r="L133" s="233"/>
      <c r="M133" s="234"/>
      <c r="N133" s="235"/>
      <c r="O133" s="235"/>
      <c r="P133" s="235"/>
      <c r="Q133" s="235"/>
      <c r="R133" s="235"/>
      <c r="S133" s="235"/>
      <c r="T133" s="236"/>
      <c r="AT133" s="237" t="s">
        <v>145</v>
      </c>
      <c r="AU133" s="237" t="s">
        <v>87</v>
      </c>
      <c r="AV133" s="12" t="s">
        <v>85</v>
      </c>
      <c r="AW133" s="12" t="s">
        <v>36</v>
      </c>
      <c r="AX133" s="12" t="s">
        <v>77</v>
      </c>
      <c r="AY133" s="237" t="s">
        <v>134</v>
      </c>
    </row>
    <row r="134" spans="2:51" s="13" customFormat="1" ht="12">
      <c r="B134" s="238"/>
      <c r="C134" s="239"/>
      <c r="D134" s="214" t="s">
        <v>145</v>
      </c>
      <c r="E134" s="240" t="s">
        <v>27</v>
      </c>
      <c r="F134" s="241" t="s">
        <v>148</v>
      </c>
      <c r="G134" s="239"/>
      <c r="H134" s="242">
        <v>43</v>
      </c>
      <c r="I134" s="243"/>
      <c r="J134" s="239"/>
      <c r="K134" s="239"/>
      <c r="L134" s="244"/>
      <c r="M134" s="245"/>
      <c r="N134" s="246"/>
      <c r="O134" s="246"/>
      <c r="P134" s="246"/>
      <c r="Q134" s="246"/>
      <c r="R134" s="246"/>
      <c r="S134" s="246"/>
      <c r="T134" s="247"/>
      <c r="AT134" s="248" t="s">
        <v>145</v>
      </c>
      <c r="AU134" s="248" t="s">
        <v>87</v>
      </c>
      <c r="AV134" s="13" t="s">
        <v>141</v>
      </c>
      <c r="AW134" s="13" t="s">
        <v>36</v>
      </c>
      <c r="AX134" s="13" t="s">
        <v>85</v>
      </c>
      <c r="AY134" s="248" t="s">
        <v>134</v>
      </c>
    </row>
    <row r="135" spans="2:65" s="1" customFormat="1" ht="22.5" customHeight="1">
      <c r="B135" s="37"/>
      <c r="C135" s="203" t="s">
        <v>197</v>
      </c>
      <c r="D135" s="203" t="s">
        <v>136</v>
      </c>
      <c r="E135" s="204" t="s">
        <v>350</v>
      </c>
      <c r="F135" s="205" t="s">
        <v>351</v>
      </c>
      <c r="G135" s="206" t="s">
        <v>139</v>
      </c>
      <c r="H135" s="207">
        <v>43</v>
      </c>
      <c r="I135" s="208"/>
      <c r="J135" s="207">
        <f>ROUND(I135*H135,2)</f>
        <v>0</v>
      </c>
      <c r="K135" s="205" t="s">
        <v>140</v>
      </c>
      <c r="L135" s="42"/>
      <c r="M135" s="209" t="s">
        <v>27</v>
      </c>
      <c r="N135" s="210" t="s">
        <v>48</v>
      </c>
      <c r="O135" s="78"/>
      <c r="P135" s="211">
        <f>O135*H135</f>
        <v>0</v>
      </c>
      <c r="Q135" s="211">
        <v>0</v>
      </c>
      <c r="R135" s="211">
        <f>Q135*H135</f>
        <v>0</v>
      </c>
      <c r="S135" s="211">
        <v>0</v>
      </c>
      <c r="T135" s="212">
        <f>S135*H135</f>
        <v>0</v>
      </c>
      <c r="AR135" s="16" t="s">
        <v>141</v>
      </c>
      <c r="AT135" s="16" t="s">
        <v>136</v>
      </c>
      <c r="AU135" s="16" t="s">
        <v>87</v>
      </c>
      <c r="AY135" s="16" t="s">
        <v>134</v>
      </c>
      <c r="BE135" s="213">
        <f>IF(N135="základní",J135,0)</f>
        <v>0</v>
      </c>
      <c r="BF135" s="213">
        <f>IF(N135="snížená",J135,0)</f>
        <v>0</v>
      </c>
      <c r="BG135" s="213">
        <f>IF(N135="zákl. přenesená",J135,0)</f>
        <v>0</v>
      </c>
      <c r="BH135" s="213">
        <f>IF(N135="sníž. přenesená",J135,0)</f>
        <v>0</v>
      </c>
      <c r="BI135" s="213">
        <f>IF(N135="nulová",J135,0)</f>
        <v>0</v>
      </c>
      <c r="BJ135" s="16" t="s">
        <v>85</v>
      </c>
      <c r="BK135" s="213">
        <f>ROUND(I135*H135,2)</f>
        <v>0</v>
      </c>
      <c r="BL135" s="16" t="s">
        <v>141</v>
      </c>
      <c r="BM135" s="16" t="s">
        <v>352</v>
      </c>
    </row>
    <row r="136" spans="2:47" s="1" customFormat="1" ht="12">
      <c r="B136" s="37"/>
      <c r="C136" s="38"/>
      <c r="D136" s="214" t="s">
        <v>143</v>
      </c>
      <c r="E136" s="38"/>
      <c r="F136" s="215" t="s">
        <v>353</v>
      </c>
      <c r="G136" s="38"/>
      <c r="H136" s="38"/>
      <c r="I136" s="129"/>
      <c r="J136" s="38"/>
      <c r="K136" s="38"/>
      <c r="L136" s="42"/>
      <c r="M136" s="216"/>
      <c r="N136" s="78"/>
      <c r="O136" s="78"/>
      <c r="P136" s="78"/>
      <c r="Q136" s="78"/>
      <c r="R136" s="78"/>
      <c r="S136" s="78"/>
      <c r="T136" s="79"/>
      <c r="AT136" s="16" t="s">
        <v>143</v>
      </c>
      <c r="AU136" s="16" t="s">
        <v>87</v>
      </c>
    </row>
    <row r="137" spans="2:51" s="11" customFormat="1" ht="12">
      <c r="B137" s="217"/>
      <c r="C137" s="218"/>
      <c r="D137" s="214" t="s">
        <v>145</v>
      </c>
      <c r="E137" s="219" t="s">
        <v>27</v>
      </c>
      <c r="F137" s="220" t="s">
        <v>379</v>
      </c>
      <c r="G137" s="218"/>
      <c r="H137" s="221">
        <v>43</v>
      </c>
      <c r="I137" s="222"/>
      <c r="J137" s="218"/>
      <c r="K137" s="218"/>
      <c r="L137" s="223"/>
      <c r="M137" s="224"/>
      <c r="N137" s="225"/>
      <c r="O137" s="225"/>
      <c r="P137" s="225"/>
      <c r="Q137" s="225"/>
      <c r="R137" s="225"/>
      <c r="S137" s="225"/>
      <c r="T137" s="226"/>
      <c r="AT137" s="227" t="s">
        <v>145</v>
      </c>
      <c r="AU137" s="227" t="s">
        <v>87</v>
      </c>
      <c r="AV137" s="11" t="s">
        <v>87</v>
      </c>
      <c r="AW137" s="11" t="s">
        <v>36</v>
      </c>
      <c r="AX137" s="11" t="s">
        <v>77</v>
      </c>
      <c r="AY137" s="227" t="s">
        <v>134</v>
      </c>
    </row>
    <row r="138" spans="2:51" s="12" customFormat="1" ht="12">
      <c r="B138" s="228"/>
      <c r="C138" s="229"/>
      <c r="D138" s="214" t="s">
        <v>145</v>
      </c>
      <c r="E138" s="230" t="s">
        <v>27</v>
      </c>
      <c r="F138" s="231" t="s">
        <v>147</v>
      </c>
      <c r="G138" s="229"/>
      <c r="H138" s="230" t="s">
        <v>27</v>
      </c>
      <c r="I138" s="232"/>
      <c r="J138" s="229"/>
      <c r="K138" s="229"/>
      <c r="L138" s="233"/>
      <c r="M138" s="234"/>
      <c r="N138" s="235"/>
      <c r="O138" s="235"/>
      <c r="P138" s="235"/>
      <c r="Q138" s="235"/>
      <c r="R138" s="235"/>
      <c r="S138" s="235"/>
      <c r="T138" s="236"/>
      <c r="AT138" s="237" t="s">
        <v>145</v>
      </c>
      <c r="AU138" s="237" t="s">
        <v>87</v>
      </c>
      <c r="AV138" s="12" t="s">
        <v>85</v>
      </c>
      <c r="AW138" s="12" t="s">
        <v>36</v>
      </c>
      <c r="AX138" s="12" t="s">
        <v>77</v>
      </c>
      <c r="AY138" s="237" t="s">
        <v>134</v>
      </c>
    </row>
    <row r="139" spans="2:51" s="13" customFormat="1" ht="12">
      <c r="B139" s="238"/>
      <c r="C139" s="239"/>
      <c r="D139" s="214" t="s">
        <v>145</v>
      </c>
      <c r="E139" s="240" t="s">
        <v>27</v>
      </c>
      <c r="F139" s="241" t="s">
        <v>148</v>
      </c>
      <c r="G139" s="239"/>
      <c r="H139" s="242">
        <v>43</v>
      </c>
      <c r="I139" s="243"/>
      <c r="J139" s="239"/>
      <c r="K139" s="239"/>
      <c r="L139" s="244"/>
      <c r="M139" s="245"/>
      <c r="N139" s="246"/>
      <c r="O139" s="246"/>
      <c r="P139" s="246"/>
      <c r="Q139" s="246"/>
      <c r="R139" s="246"/>
      <c r="S139" s="246"/>
      <c r="T139" s="247"/>
      <c r="AT139" s="248" t="s">
        <v>145</v>
      </c>
      <c r="AU139" s="248" t="s">
        <v>87</v>
      </c>
      <c r="AV139" s="13" t="s">
        <v>141</v>
      </c>
      <c r="AW139" s="13" t="s">
        <v>36</v>
      </c>
      <c r="AX139" s="13" t="s">
        <v>85</v>
      </c>
      <c r="AY139" s="248" t="s">
        <v>134</v>
      </c>
    </row>
    <row r="140" spans="2:65" s="1" customFormat="1" ht="16.5" customHeight="1">
      <c r="B140" s="37"/>
      <c r="C140" s="203" t="s">
        <v>202</v>
      </c>
      <c r="D140" s="203" t="s">
        <v>136</v>
      </c>
      <c r="E140" s="204" t="s">
        <v>372</v>
      </c>
      <c r="F140" s="205" t="s">
        <v>373</v>
      </c>
      <c r="G140" s="206" t="s">
        <v>139</v>
      </c>
      <c r="H140" s="207">
        <v>43</v>
      </c>
      <c r="I140" s="208"/>
      <c r="J140" s="207">
        <f>ROUND(I140*H140,2)</f>
        <v>0</v>
      </c>
      <c r="K140" s="205" t="s">
        <v>140</v>
      </c>
      <c r="L140" s="42"/>
      <c r="M140" s="209" t="s">
        <v>27</v>
      </c>
      <c r="N140" s="210" t="s">
        <v>48</v>
      </c>
      <c r="O140" s="78"/>
      <c r="P140" s="211">
        <f>O140*H140</f>
        <v>0</v>
      </c>
      <c r="Q140" s="211">
        <v>0</v>
      </c>
      <c r="R140" s="211">
        <f>Q140*H140</f>
        <v>0</v>
      </c>
      <c r="S140" s="211">
        <v>0</v>
      </c>
      <c r="T140" s="212">
        <f>S140*H140</f>
        <v>0</v>
      </c>
      <c r="AR140" s="16" t="s">
        <v>141</v>
      </c>
      <c r="AT140" s="16" t="s">
        <v>136</v>
      </c>
      <c r="AU140" s="16" t="s">
        <v>87</v>
      </c>
      <c r="AY140" s="16" t="s">
        <v>134</v>
      </c>
      <c r="BE140" s="213">
        <f>IF(N140="základní",J140,0)</f>
        <v>0</v>
      </c>
      <c r="BF140" s="213">
        <f>IF(N140="snížená",J140,0)</f>
        <v>0</v>
      </c>
      <c r="BG140" s="213">
        <f>IF(N140="zákl. přenesená",J140,0)</f>
        <v>0</v>
      </c>
      <c r="BH140" s="213">
        <f>IF(N140="sníž. přenesená",J140,0)</f>
        <v>0</v>
      </c>
      <c r="BI140" s="213">
        <f>IF(N140="nulová",J140,0)</f>
        <v>0</v>
      </c>
      <c r="BJ140" s="16" t="s">
        <v>85</v>
      </c>
      <c r="BK140" s="213">
        <f>ROUND(I140*H140,2)</f>
        <v>0</v>
      </c>
      <c r="BL140" s="16" t="s">
        <v>141</v>
      </c>
      <c r="BM140" s="16" t="s">
        <v>374</v>
      </c>
    </row>
    <row r="141" spans="2:51" s="11" customFormat="1" ht="12">
      <c r="B141" s="217"/>
      <c r="C141" s="218"/>
      <c r="D141" s="214" t="s">
        <v>145</v>
      </c>
      <c r="E141" s="219" t="s">
        <v>27</v>
      </c>
      <c r="F141" s="220" t="s">
        <v>379</v>
      </c>
      <c r="G141" s="218"/>
      <c r="H141" s="221">
        <v>43</v>
      </c>
      <c r="I141" s="222"/>
      <c r="J141" s="218"/>
      <c r="K141" s="218"/>
      <c r="L141" s="223"/>
      <c r="M141" s="224"/>
      <c r="N141" s="225"/>
      <c r="O141" s="225"/>
      <c r="P141" s="225"/>
      <c r="Q141" s="225"/>
      <c r="R141" s="225"/>
      <c r="S141" s="225"/>
      <c r="T141" s="226"/>
      <c r="AT141" s="227" t="s">
        <v>145</v>
      </c>
      <c r="AU141" s="227" t="s">
        <v>87</v>
      </c>
      <c r="AV141" s="11" t="s">
        <v>87</v>
      </c>
      <c r="AW141" s="11" t="s">
        <v>36</v>
      </c>
      <c r="AX141" s="11" t="s">
        <v>77</v>
      </c>
      <c r="AY141" s="227" t="s">
        <v>134</v>
      </c>
    </row>
    <row r="142" spans="2:51" s="12" customFormat="1" ht="12">
      <c r="B142" s="228"/>
      <c r="C142" s="229"/>
      <c r="D142" s="214" t="s">
        <v>145</v>
      </c>
      <c r="E142" s="230" t="s">
        <v>27</v>
      </c>
      <c r="F142" s="231" t="s">
        <v>147</v>
      </c>
      <c r="G142" s="229"/>
      <c r="H142" s="230" t="s">
        <v>27</v>
      </c>
      <c r="I142" s="232"/>
      <c r="J142" s="229"/>
      <c r="K142" s="229"/>
      <c r="L142" s="233"/>
      <c r="M142" s="234"/>
      <c r="N142" s="235"/>
      <c r="O142" s="235"/>
      <c r="P142" s="235"/>
      <c r="Q142" s="235"/>
      <c r="R142" s="235"/>
      <c r="S142" s="235"/>
      <c r="T142" s="236"/>
      <c r="AT142" s="237" t="s">
        <v>145</v>
      </c>
      <c r="AU142" s="237" t="s">
        <v>87</v>
      </c>
      <c r="AV142" s="12" t="s">
        <v>85</v>
      </c>
      <c r="AW142" s="12" t="s">
        <v>36</v>
      </c>
      <c r="AX142" s="12" t="s">
        <v>77</v>
      </c>
      <c r="AY142" s="237" t="s">
        <v>134</v>
      </c>
    </row>
    <row r="143" spans="2:51" s="13" customFormat="1" ht="12">
      <c r="B143" s="238"/>
      <c r="C143" s="239"/>
      <c r="D143" s="214" t="s">
        <v>145</v>
      </c>
      <c r="E143" s="240" t="s">
        <v>27</v>
      </c>
      <c r="F143" s="241" t="s">
        <v>148</v>
      </c>
      <c r="G143" s="239"/>
      <c r="H143" s="242">
        <v>43</v>
      </c>
      <c r="I143" s="243"/>
      <c r="J143" s="239"/>
      <c r="K143" s="239"/>
      <c r="L143" s="244"/>
      <c r="M143" s="245"/>
      <c r="N143" s="246"/>
      <c r="O143" s="246"/>
      <c r="P143" s="246"/>
      <c r="Q143" s="246"/>
      <c r="R143" s="246"/>
      <c r="S143" s="246"/>
      <c r="T143" s="247"/>
      <c r="AT143" s="248" t="s">
        <v>145</v>
      </c>
      <c r="AU143" s="248" t="s">
        <v>87</v>
      </c>
      <c r="AV143" s="13" t="s">
        <v>141</v>
      </c>
      <c r="AW143" s="13" t="s">
        <v>36</v>
      </c>
      <c r="AX143" s="13" t="s">
        <v>85</v>
      </c>
      <c r="AY143" s="248" t="s">
        <v>134</v>
      </c>
    </row>
    <row r="144" spans="2:65" s="1" customFormat="1" ht="16.5" customHeight="1">
      <c r="B144" s="37"/>
      <c r="C144" s="203" t="s">
        <v>209</v>
      </c>
      <c r="D144" s="203" t="s">
        <v>136</v>
      </c>
      <c r="E144" s="204" t="s">
        <v>376</v>
      </c>
      <c r="F144" s="205" t="s">
        <v>377</v>
      </c>
      <c r="G144" s="206" t="s">
        <v>139</v>
      </c>
      <c r="H144" s="207">
        <v>43</v>
      </c>
      <c r="I144" s="208"/>
      <c r="J144" s="207">
        <f>ROUND(I144*H144,2)</f>
        <v>0</v>
      </c>
      <c r="K144" s="205" t="s">
        <v>140</v>
      </c>
      <c r="L144" s="42"/>
      <c r="M144" s="209" t="s">
        <v>27</v>
      </c>
      <c r="N144" s="210" t="s">
        <v>48</v>
      </c>
      <c r="O144" s="78"/>
      <c r="P144" s="211">
        <f>O144*H144</f>
        <v>0</v>
      </c>
      <c r="Q144" s="211">
        <v>0</v>
      </c>
      <c r="R144" s="211">
        <f>Q144*H144</f>
        <v>0</v>
      </c>
      <c r="S144" s="211">
        <v>0</v>
      </c>
      <c r="T144" s="212">
        <f>S144*H144</f>
        <v>0</v>
      </c>
      <c r="AR144" s="16" t="s">
        <v>141</v>
      </c>
      <c r="AT144" s="16" t="s">
        <v>136</v>
      </c>
      <c r="AU144" s="16" t="s">
        <v>87</v>
      </c>
      <c r="AY144" s="16" t="s">
        <v>134</v>
      </c>
      <c r="BE144" s="213">
        <f>IF(N144="základní",J144,0)</f>
        <v>0</v>
      </c>
      <c r="BF144" s="213">
        <f>IF(N144="snížená",J144,0)</f>
        <v>0</v>
      </c>
      <c r="BG144" s="213">
        <f>IF(N144="zákl. přenesená",J144,0)</f>
        <v>0</v>
      </c>
      <c r="BH144" s="213">
        <f>IF(N144="sníž. přenesená",J144,0)</f>
        <v>0</v>
      </c>
      <c r="BI144" s="213">
        <f>IF(N144="nulová",J144,0)</f>
        <v>0</v>
      </c>
      <c r="BJ144" s="16" t="s">
        <v>85</v>
      </c>
      <c r="BK144" s="213">
        <f>ROUND(I144*H144,2)</f>
        <v>0</v>
      </c>
      <c r="BL144" s="16" t="s">
        <v>141</v>
      </c>
      <c r="BM144" s="16" t="s">
        <v>378</v>
      </c>
    </row>
    <row r="145" spans="2:51" s="11" customFormat="1" ht="12">
      <c r="B145" s="217"/>
      <c r="C145" s="218"/>
      <c r="D145" s="214" t="s">
        <v>145</v>
      </c>
      <c r="E145" s="219" t="s">
        <v>27</v>
      </c>
      <c r="F145" s="220" t="s">
        <v>379</v>
      </c>
      <c r="G145" s="218"/>
      <c r="H145" s="221">
        <v>43</v>
      </c>
      <c r="I145" s="222"/>
      <c r="J145" s="218"/>
      <c r="K145" s="218"/>
      <c r="L145" s="223"/>
      <c r="M145" s="224"/>
      <c r="N145" s="225"/>
      <c r="O145" s="225"/>
      <c r="P145" s="225"/>
      <c r="Q145" s="225"/>
      <c r="R145" s="225"/>
      <c r="S145" s="225"/>
      <c r="T145" s="226"/>
      <c r="AT145" s="227" t="s">
        <v>145</v>
      </c>
      <c r="AU145" s="227" t="s">
        <v>87</v>
      </c>
      <c r="AV145" s="11" t="s">
        <v>87</v>
      </c>
      <c r="AW145" s="11" t="s">
        <v>36</v>
      </c>
      <c r="AX145" s="11" t="s">
        <v>77</v>
      </c>
      <c r="AY145" s="227" t="s">
        <v>134</v>
      </c>
    </row>
    <row r="146" spans="2:51" s="12" customFormat="1" ht="12">
      <c r="B146" s="228"/>
      <c r="C146" s="229"/>
      <c r="D146" s="214" t="s">
        <v>145</v>
      </c>
      <c r="E146" s="230" t="s">
        <v>27</v>
      </c>
      <c r="F146" s="231" t="s">
        <v>147</v>
      </c>
      <c r="G146" s="229"/>
      <c r="H146" s="230" t="s">
        <v>27</v>
      </c>
      <c r="I146" s="232"/>
      <c r="J146" s="229"/>
      <c r="K146" s="229"/>
      <c r="L146" s="233"/>
      <c r="M146" s="234"/>
      <c r="N146" s="235"/>
      <c r="O146" s="235"/>
      <c r="P146" s="235"/>
      <c r="Q146" s="235"/>
      <c r="R146" s="235"/>
      <c r="S146" s="235"/>
      <c r="T146" s="236"/>
      <c r="AT146" s="237" t="s">
        <v>145</v>
      </c>
      <c r="AU146" s="237" t="s">
        <v>87</v>
      </c>
      <c r="AV146" s="12" t="s">
        <v>85</v>
      </c>
      <c r="AW146" s="12" t="s">
        <v>36</v>
      </c>
      <c r="AX146" s="12" t="s">
        <v>77</v>
      </c>
      <c r="AY146" s="237" t="s">
        <v>134</v>
      </c>
    </row>
    <row r="147" spans="2:51" s="13" customFormat="1" ht="12">
      <c r="B147" s="238"/>
      <c r="C147" s="239"/>
      <c r="D147" s="214" t="s">
        <v>145</v>
      </c>
      <c r="E147" s="240" t="s">
        <v>27</v>
      </c>
      <c r="F147" s="241" t="s">
        <v>148</v>
      </c>
      <c r="G147" s="239"/>
      <c r="H147" s="242">
        <v>43</v>
      </c>
      <c r="I147" s="243"/>
      <c r="J147" s="239"/>
      <c r="K147" s="239"/>
      <c r="L147" s="244"/>
      <c r="M147" s="245"/>
      <c r="N147" s="246"/>
      <c r="O147" s="246"/>
      <c r="P147" s="246"/>
      <c r="Q147" s="246"/>
      <c r="R147" s="246"/>
      <c r="S147" s="246"/>
      <c r="T147" s="247"/>
      <c r="AT147" s="248" t="s">
        <v>145</v>
      </c>
      <c r="AU147" s="248" t="s">
        <v>87</v>
      </c>
      <c r="AV147" s="13" t="s">
        <v>141</v>
      </c>
      <c r="AW147" s="13" t="s">
        <v>36</v>
      </c>
      <c r="AX147" s="13" t="s">
        <v>85</v>
      </c>
      <c r="AY147" s="248" t="s">
        <v>134</v>
      </c>
    </row>
    <row r="148" spans="2:65" s="1" customFormat="1" ht="22.5" customHeight="1">
      <c r="B148" s="37"/>
      <c r="C148" s="203" t="s">
        <v>220</v>
      </c>
      <c r="D148" s="203" t="s">
        <v>136</v>
      </c>
      <c r="E148" s="204" t="s">
        <v>380</v>
      </c>
      <c r="F148" s="205" t="s">
        <v>381</v>
      </c>
      <c r="G148" s="206" t="s">
        <v>139</v>
      </c>
      <c r="H148" s="207">
        <v>43</v>
      </c>
      <c r="I148" s="208"/>
      <c r="J148" s="207">
        <f>ROUND(I148*H148,2)</f>
        <v>0</v>
      </c>
      <c r="K148" s="205" t="s">
        <v>140</v>
      </c>
      <c r="L148" s="42"/>
      <c r="M148" s="209" t="s">
        <v>27</v>
      </c>
      <c r="N148" s="210" t="s">
        <v>48</v>
      </c>
      <c r="O148" s="78"/>
      <c r="P148" s="211">
        <f>O148*H148</f>
        <v>0</v>
      </c>
      <c r="Q148" s="211">
        <v>0</v>
      </c>
      <c r="R148" s="211">
        <f>Q148*H148</f>
        <v>0</v>
      </c>
      <c r="S148" s="211">
        <v>0</v>
      </c>
      <c r="T148" s="212">
        <f>S148*H148</f>
        <v>0</v>
      </c>
      <c r="AR148" s="16" t="s">
        <v>141</v>
      </c>
      <c r="AT148" s="16" t="s">
        <v>136</v>
      </c>
      <c r="AU148" s="16" t="s">
        <v>87</v>
      </c>
      <c r="AY148" s="16" t="s">
        <v>134</v>
      </c>
      <c r="BE148" s="213">
        <f>IF(N148="základní",J148,0)</f>
        <v>0</v>
      </c>
      <c r="BF148" s="213">
        <f>IF(N148="snížená",J148,0)</f>
        <v>0</v>
      </c>
      <c r="BG148" s="213">
        <f>IF(N148="zákl. přenesená",J148,0)</f>
        <v>0</v>
      </c>
      <c r="BH148" s="213">
        <f>IF(N148="sníž. přenesená",J148,0)</f>
        <v>0</v>
      </c>
      <c r="BI148" s="213">
        <f>IF(N148="nulová",J148,0)</f>
        <v>0</v>
      </c>
      <c r="BJ148" s="16" t="s">
        <v>85</v>
      </c>
      <c r="BK148" s="213">
        <f>ROUND(I148*H148,2)</f>
        <v>0</v>
      </c>
      <c r="BL148" s="16" t="s">
        <v>141</v>
      </c>
      <c r="BM148" s="16" t="s">
        <v>382</v>
      </c>
    </row>
    <row r="149" spans="2:47" s="1" customFormat="1" ht="12">
      <c r="B149" s="37"/>
      <c r="C149" s="38"/>
      <c r="D149" s="214" t="s">
        <v>143</v>
      </c>
      <c r="E149" s="38"/>
      <c r="F149" s="215" t="s">
        <v>383</v>
      </c>
      <c r="G149" s="38"/>
      <c r="H149" s="38"/>
      <c r="I149" s="129"/>
      <c r="J149" s="38"/>
      <c r="K149" s="38"/>
      <c r="L149" s="42"/>
      <c r="M149" s="216"/>
      <c r="N149" s="78"/>
      <c r="O149" s="78"/>
      <c r="P149" s="78"/>
      <c r="Q149" s="78"/>
      <c r="R149" s="78"/>
      <c r="S149" s="78"/>
      <c r="T149" s="79"/>
      <c r="AT149" s="16" t="s">
        <v>143</v>
      </c>
      <c r="AU149" s="16" t="s">
        <v>87</v>
      </c>
    </row>
    <row r="150" spans="2:51" s="11" customFormat="1" ht="12">
      <c r="B150" s="217"/>
      <c r="C150" s="218"/>
      <c r="D150" s="214" t="s">
        <v>145</v>
      </c>
      <c r="E150" s="219" t="s">
        <v>27</v>
      </c>
      <c r="F150" s="220" t="s">
        <v>379</v>
      </c>
      <c r="G150" s="218"/>
      <c r="H150" s="221">
        <v>43</v>
      </c>
      <c r="I150" s="222"/>
      <c r="J150" s="218"/>
      <c r="K150" s="218"/>
      <c r="L150" s="223"/>
      <c r="M150" s="224"/>
      <c r="N150" s="225"/>
      <c r="O150" s="225"/>
      <c r="P150" s="225"/>
      <c r="Q150" s="225"/>
      <c r="R150" s="225"/>
      <c r="S150" s="225"/>
      <c r="T150" s="226"/>
      <c r="AT150" s="227" t="s">
        <v>145</v>
      </c>
      <c r="AU150" s="227" t="s">
        <v>87</v>
      </c>
      <c r="AV150" s="11" t="s">
        <v>87</v>
      </c>
      <c r="AW150" s="11" t="s">
        <v>36</v>
      </c>
      <c r="AX150" s="11" t="s">
        <v>77</v>
      </c>
      <c r="AY150" s="227" t="s">
        <v>134</v>
      </c>
    </row>
    <row r="151" spans="2:51" s="12" customFormat="1" ht="12">
      <c r="B151" s="228"/>
      <c r="C151" s="229"/>
      <c r="D151" s="214" t="s">
        <v>145</v>
      </c>
      <c r="E151" s="230" t="s">
        <v>27</v>
      </c>
      <c r="F151" s="231" t="s">
        <v>147</v>
      </c>
      <c r="G151" s="229"/>
      <c r="H151" s="230" t="s">
        <v>27</v>
      </c>
      <c r="I151" s="232"/>
      <c r="J151" s="229"/>
      <c r="K151" s="229"/>
      <c r="L151" s="233"/>
      <c r="M151" s="234"/>
      <c r="N151" s="235"/>
      <c r="O151" s="235"/>
      <c r="P151" s="235"/>
      <c r="Q151" s="235"/>
      <c r="R151" s="235"/>
      <c r="S151" s="235"/>
      <c r="T151" s="236"/>
      <c r="AT151" s="237" t="s">
        <v>145</v>
      </c>
      <c r="AU151" s="237" t="s">
        <v>87</v>
      </c>
      <c r="AV151" s="12" t="s">
        <v>85</v>
      </c>
      <c r="AW151" s="12" t="s">
        <v>36</v>
      </c>
      <c r="AX151" s="12" t="s">
        <v>77</v>
      </c>
      <c r="AY151" s="237" t="s">
        <v>134</v>
      </c>
    </row>
    <row r="152" spans="2:51" s="13" customFormat="1" ht="12">
      <c r="B152" s="238"/>
      <c r="C152" s="239"/>
      <c r="D152" s="214" t="s">
        <v>145</v>
      </c>
      <c r="E152" s="240" t="s">
        <v>27</v>
      </c>
      <c r="F152" s="241" t="s">
        <v>148</v>
      </c>
      <c r="G152" s="239"/>
      <c r="H152" s="242">
        <v>43</v>
      </c>
      <c r="I152" s="243"/>
      <c r="J152" s="239"/>
      <c r="K152" s="239"/>
      <c r="L152" s="244"/>
      <c r="M152" s="245"/>
      <c r="N152" s="246"/>
      <c r="O152" s="246"/>
      <c r="P152" s="246"/>
      <c r="Q152" s="246"/>
      <c r="R152" s="246"/>
      <c r="S152" s="246"/>
      <c r="T152" s="247"/>
      <c r="AT152" s="248" t="s">
        <v>145</v>
      </c>
      <c r="AU152" s="248" t="s">
        <v>87</v>
      </c>
      <c r="AV152" s="13" t="s">
        <v>141</v>
      </c>
      <c r="AW152" s="13" t="s">
        <v>36</v>
      </c>
      <c r="AX152" s="13" t="s">
        <v>85</v>
      </c>
      <c r="AY152" s="248" t="s">
        <v>134</v>
      </c>
    </row>
    <row r="153" spans="2:63" s="10" customFormat="1" ht="22.8" customHeight="1">
      <c r="B153" s="187"/>
      <c r="C153" s="188"/>
      <c r="D153" s="189" t="s">
        <v>76</v>
      </c>
      <c r="E153" s="201" t="s">
        <v>181</v>
      </c>
      <c r="F153" s="201" t="s">
        <v>398</v>
      </c>
      <c r="G153" s="188"/>
      <c r="H153" s="188"/>
      <c r="I153" s="191"/>
      <c r="J153" s="202">
        <f>BK153</f>
        <v>0</v>
      </c>
      <c r="K153" s="188"/>
      <c r="L153" s="193"/>
      <c r="M153" s="194"/>
      <c r="N153" s="195"/>
      <c r="O153" s="195"/>
      <c r="P153" s="196">
        <v>0</v>
      </c>
      <c r="Q153" s="195"/>
      <c r="R153" s="196">
        <v>0</v>
      </c>
      <c r="S153" s="195"/>
      <c r="T153" s="197">
        <v>0</v>
      </c>
      <c r="AR153" s="198" t="s">
        <v>85</v>
      </c>
      <c r="AT153" s="199" t="s">
        <v>76</v>
      </c>
      <c r="AU153" s="199" t="s">
        <v>85</v>
      </c>
      <c r="AY153" s="198" t="s">
        <v>134</v>
      </c>
      <c r="BK153" s="200">
        <v>0</v>
      </c>
    </row>
    <row r="154" spans="2:63" s="10" customFormat="1" ht="22.8" customHeight="1">
      <c r="B154" s="187"/>
      <c r="C154" s="188"/>
      <c r="D154" s="189" t="s">
        <v>76</v>
      </c>
      <c r="E154" s="201" t="s">
        <v>188</v>
      </c>
      <c r="F154" s="201" t="s">
        <v>453</v>
      </c>
      <c r="G154" s="188"/>
      <c r="H154" s="188"/>
      <c r="I154" s="191"/>
      <c r="J154" s="202">
        <f>BK154</f>
        <v>0</v>
      </c>
      <c r="K154" s="188"/>
      <c r="L154" s="193"/>
      <c r="M154" s="194"/>
      <c r="N154" s="195"/>
      <c r="O154" s="195"/>
      <c r="P154" s="196">
        <f>SUM(P155:P176)</f>
        <v>0</v>
      </c>
      <c r="Q154" s="195"/>
      <c r="R154" s="196">
        <f>SUM(R155:R176)</f>
        <v>32.13749</v>
      </c>
      <c r="S154" s="195"/>
      <c r="T154" s="197">
        <f>SUM(T155:T176)</f>
        <v>0</v>
      </c>
      <c r="AR154" s="198" t="s">
        <v>85</v>
      </c>
      <c r="AT154" s="199" t="s">
        <v>76</v>
      </c>
      <c r="AU154" s="199" t="s">
        <v>85</v>
      </c>
      <c r="AY154" s="198" t="s">
        <v>134</v>
      </c>
      <c r="BK154" s="200">
        <f>SUM(BK155:BK176)</f>
        <v>0</v>
      </c>
    </row>
    <row r="155" spans="2:65" s="1" customFormat="1" ht="22.5" customHeight="1">
      <c r="B155" s="37"/>
      <c r="C155" s="203" t="s">
        <v>8</v>
      </c>
      <c r="D155" s="203" t="s">
        <v>136</v>
      </c>
      <c r="E155" s="204" t="s">
        <v>583</v>
      </c>
      <c r="F155" s="205" t="s">
        <v>584</v>
      </c>
      <c r="G155" s="206" t="s">
        <v>402</v>
      </c>
      <c r="H155" s="207">
        <v>35.8</v>
      </c>
      <c r="I155" s="208"/>
      <c r="J155" s="207">
        <f>ROUND(I155*H155,2)</f>
        <v>0</v>
      </c>
      <c r="K155" s="205" t="s">
        <v>140</v>
      </c>
      <c r="L155" s="42"/>
      <c r="M155" s="209" t="s">
        <v>27</v>
      </c>
      <c r="N155" s="210" t="s">
        <v>48</v>
      </c>
      <c r="O155" s="78"/>
      <c r="P155" s="211">
        <f>O155*H155</f>
        <v>0</v>
      </c>
      <c r="Q155" s="211">
        <v>0.1295</v>
      </c>
      <c r="R155" s="211">
        <f>Q155*H155</f>
        <v>4.6361</v>
      </c>
      <c r="S155" s="211">
        <v>0</v>
      </c>
      <c r="T155" s="212">
        <f>S155*H155</f>
        <v>0</v>
      </c>
      <c r="AR155" s="16" t="s">
        <v>141</v>
      </c>
      <c r="AT155" s="16" t="s">
        <v>136</v>
      </c>
      <c r="AU155" s="16" t="s">
        <v>87</v>
      </c>
      <c r="AY155" s="16" t="s">
        <v>134</v>
      </c>
      <c r="BE155" s="213">
        <f>IF(N155="základní",J155,0)</f>
        <v>0</v>
      </c>
      <c r="BF155" s="213">
        <f>IF(N155="snížená",J155,0)</f>
        <v>0</v>
      </c>
      <c r="BG155" s="213">
        <f>IF(N155="zákl. přenesená",J155,0)</f>
        <v>0</v>
      </c>
      <c r="BH155" s="213">
        <f>IF(N155="sníž. přenesená",J155,0)</f>
        <v>0</v>
      </c>
      <c r="BI155" s="213">
        <f>IF(N155="nulová",J155,0)</f>
        <v>0</v>
      </c>
      <c r="BJ155" s="16" t="s">
        <v>85</v>
      </c>
      <c r="BK155" s="213">
        <f>ROUND(I155*H155,2)</f>
        <v>0</v>
      </c>
      <c r="BL155" s="16" t="s">
        <v>141</v>
      </c>
      <c r="BM155" s="16" t="s">
        <v>585</v>
      </c>
    </row>
    <row r="156" spans="2:47" s="1" customFormat="1" ht="12">
      <c r="B156" s="37"/>
      <c r="C156" s="38"/>
      <c r="D156" s="214" t="s">
        <v>143</v>
      </c>
      <c r="E156" s="38"/>
      <c r="F156" s="215" t="s">
        <v>586</v>
      </c>
      <c r="G156" s="38"/>
      <c r="H156" s="38"/>
      <c r="I156" s="129"/>
      <c r="J156" s="38"/>
      <c r="K156" s="38"/>
      <c r="L156" s="42"/>
      <c r="M156" s="216"/>
      <c r="N156" s="78"/>
      <c r="O156" s="78"/>
      <c r="P156" s="78"/>
      <c r="Q156" s="78"/>
      <c r="R156" s="78"/>
      <c r="S156" s="78"/>
      <c r="T156" s="79"/>
      <c r="AT156" s="16" t="s">
        <v>143</v>
      </c>
      <c r="AU156" s="16" t="s">
        <v>87</v>
      </c>
    </row>
    <row r="157" spans="2:51" s="11" customFormat="1" ht="12">
      <c r="B157" s="217"/>
      <c r="C157" s="218"/>
      <c r="D157" s="214" t="s">
        <v>145</v>
      </c>
      <c r="E157" s="219" t="s">
        <v>27</v>
      </c>
      <c r="F157" s="220" t="s">
        <v>587</v>
      </c>
      <c r="G157" s="218"/>
      <c r="H157" s="221">
        <v>35.8</v>
      </c>
      <c r="I157" s="222"/>
      <c r="J157" s="218"/>
      <c r="K157" s="218"/>
      <c r="L157" s="223"/>
      <c r="M157" s="224"/>
      <c r="N157" s="225"/>
      <c r="O157" s="225"/>
      <c r="P157" s="225"/>
      <c r="Q157" s="225"/>
      <c r="R157" s="225"/>
      <c r="S157" s="225"/>
      <c r="T157" s="226"/>
      <c r="AT157" s="227" t="s">
        <v>145</v>
      </c>
      <c r="AU157" s="227" t="s">
        <v>87</v>
      </c>
      <c r="AV157" s="11" t="s">
        <v>87</v>
      </c>
      <c r="AW157" s="11" t="s">
        <v>36</v>
      </c>
      <c r="AX157" s="11" t="s">
        <v>77</v>
      </c>
      <c r="AY157" s="227" t="s">
        <v>134</v>
      </c>
    </row>
    <row r="158" spans="2:51" s="12" customFormat="1" ht="12">
      <c r="B158" s="228"/>
      <c r="C158" s="229"/>
      <c r="D158" s="214" t="s">
        <v>145</v>
      </c>
      <c r="E158" s="230" t="s">
        <v>27</v>
      </c>
      <c r="F158" s="231" t="s">
        <v>147</v>
      </c>
      <c r="G158" s="229"/>
      <c r="H158" s="230" t="s">
        <v>27</v>
      </c>
      <c r="I158" s="232"/>
      <c r="J158" s="229"/>
      <c r="K158" s="229"/>
      <c r="L158" s="233"/>
      <c r="M158" s="234"/>
      <c r="N158" s="235"/>
      <c r="O158" s="235"/>
      <c r="P158" s="235"/>
      <c r="Q158" s="235"/>
      <c r="R158" s="235"/>
      <c r="S158" s="235"/>
      <c r="T158" s="236"/>
      <c r="AT158" s="237" t="s">
        <v>145</v>
      </c>
      <c r="AU158" s="237" t="s">
        <v>87</v>
      </c>
      <c r="AV158" s="12" t="s">
        <v>85</v>
      </c>
      <c r="AW158" s="12" t="s">
        <v>36</v>
      </c>
      <c r="AX158" s="12" t="s">
        <v>77</v>
      </c>
      <c r="AY158" s="237" t="s">
        <v>134</v>
      </c>
    </row>
    <row r="159" spans="2:51" s="13" customFormat="1" ht="12">
      <c r="B159" s="238"/>
      <c r="C159" s="239"/>
      <c r="D159" s="214" t="s">
        <v>145</v>
      </c>
      <c r="E159" s="240" t="s">
        <v>27</v>
      </c>
      <c r="F159" s="241" t="s">
        <v>148</v>
      </c>
      <c r="G159" s="239"/>
      <c r="H159" s="242">
        <v>35.8</v>
      </c>
      <c r="I159" s="243"/>
      <c r="J159" s="239"/>
      <c r="K159" s="239"/>
      <c r="L159" s="244"/>
      <c r="M159" s="245"/>
      <c r="N159" s="246"/>
      <c r="O159" s="246"/>
      <c r="P159" s="246"/>
      <c r="Q159" s="246"/>
      <c r="R159" s="246"/>
      <c r="S159" s="246"/>
      <c r="T159" s="247"/>
      <c r="AT159" s="248" t="s">
        <v>145</v>
      </c>
      <c r="AU159" s="248" t="s">
        <v>87</v>
      </c>
      <c r="AV159" s="13" t="s">
        <v>141</v>
      </c>
      <c r="AW159" s="13" t="s">
        <v>36</v>
      </c>
      <c r="AX159" s="13" t="s">
        <v>85</v>
      </c>
      <c r="AY159" s="248" t="s">
        <v>134</v>
      </c>
    </row>
    <row r="160" spans="2:65" s="1" customFormat="1" ht="16.5" customHeight="1">
      <c r="B160" s="37"/>
      <c r="C160" s="249" t="s">
        <v>230</v>
      </c>
      <c r="D160" s="249" t="s">
        <v>256</v>
      </c>
      <c r="E160" s="250" t="s">
        <v>588</v>
      </c>
      <c r="F160" s="251" t="s">
        <v>589</v>
      </c>
      <c r="G160" s="252" t="s">
        <v>402</v>
      </c>
      <c r="H160" s="253">
        <v>72.32</v>
      </c>
      <c r="I160" s="254"/>
      <c r="J160" s="253">
        <f>ROUND(I160*H160,2)</f>
        <v>0</v>
      </c>
      <c r="K160" s="251" t="s">
        <v>140</v>
      </c>
      <c r="L160" s="255"/>
      <c r="M160" s="256" t="s">
        <v>27</v>
      </c>
      <c r="N160" s="257" t="s">
        <v>48</v>
      </c>
      <c r="O160" s="78"/>
      <c r="P160" s="211">
        <f>O160*H160</f>
        <v>0</v>
      </c>
      <c r="Q160" s="211">
        <v>0.048</v>
      </c>
      <c r="R160" s="211">
        <f>Q160*H160</f>
        <v>3.47136</v>
      </c>
      <c r="S160" s="211">
        <v>0</v>
      </c>
      <c r="T160" s="212">
        <f>S160*H160</f>
        <v>0</v>
      </c>
      <c r="AR160" s="16" t="s">
        <v>181</v>
      </c>
      <c r="AT160" s="16" t="s">
        <v>256</v>
      </c>
      <c r="AU160" s="16" t="s">
        <v>87</v>
      </c>
      <c r="AY160" s="16" t="s">
        <v>134</v>
      </c>
      <c r="BE160" s="213">
        <f>IF(N160="základní",J160,0)</f>
        <v>0</v>
      </c>
      <c r="BF160" s="213">
        <f>IF(N160="snížená",J160,0)</f>
        <v>0</v>
      </c>
      <c r="BG160" s="213">
        <f>IF(N160="zákl. přenesená",J160,0)</f>
        <v>0</v>
      </c>
      <c r="BH160" s="213">
        <f>IF(N160="sníž. přenesená",J160,0)</f>
        <v>0</v>
      </c>
      <c r="BI160" s="213">
        <f>IF(N160="nulová",J160,0)</f>
        <v>0</v>
      </c>
      <c r="BJ160" s="16" t="s">
        <v>85</v>
      </c>
      <c r="BK160" s="213">
        <f>ROUND(I160*H160,2)</f>
        <v>0</v>
      </c>
      <c r="BL160" s="16" t="s">
        <v>141</v>
      </c>
      <c r="BM160" s="16" t="s">
        <v>590</v>
      </c>
    </row>
    <row r="161" spans="2:51" s="11" customFormat="1" ht="12">
      <c r="B161" s="217"/>
      <c r="C161" s="218"/>
      <c r="D161" s="214" t="s">
        <v>145</v>
      </c>
      <c r="E161" s="219" t="s">
        <v>27</v>
      </c>
      <c r="F161" s="220" t="s">
        <v>591</v>
      </c>
      <c r="G161" s="218"/>
      <c r="H161" s="221">
        <v>72.32</v>
      </c>
      <c r="I161" s="222"/>
      <c r="J161" s="218"/>
      <c r="K161" s="218"/>
      <c r="L161" s="223"/>
      <c r="M161" s="224"/>
      <c r="N161" s="225"/>
      <c r="O161" s="225"/>
      <c r="P161" s="225"/>
      <c r="Q161" s="225"/>
      <c r="R161" s="225"/>
      <c r="S161" s="225"/>
      <c r="T161" s="226"/>
      <c r="AT161" s="227" t="s">
        <v>145</v>
      </c>
      <c r="AU161" s="227" t="s">
        <v>87</v>
      </c>
      <c r="AV161" s="11" t="s">
        <v>87</v>
      </c>
      <c r="AW161" s="11" t="s">
        <v>36</v>
      </c>
      <c r="AX161" s="11" t="s">
        <v>77</v>
      </c>
      <c r="AY161" s="227" t="s">
        <v>134</v>
      </c>
    </row>
    <row r="162" spans="2:51" s="13" customFormat="1" ht="12">
      <c r="B162" s="238"/>
      <c r="C162" s="239"/>
      <c r="D162" s="214" t="s">
        <v>145</v>
      </c>
      <c r="E162" s="240" t="s">
        <v>27</v>
      </c>
      <c r="F162" s="241" t="s">
        <v>148</v>
      </c>
      <c r="G162" s="239"/>
      <c r="H162" s="242">
        <v>72.32</v>
      </c>
      <c r="I162" s="243"/>
      <c r="J162" s="239"/>
      <c r="K162" s="239"/>
      <c r="L162" s="244"/>
      <c r="M162" s="245"/>
      <c r="N162" s="246"/>
      <c r="O162" s="246"/>
      <c r="P162" s="246"/>
      <c r="Q162" s="246"/>
      <c r="R162" s="246"/>
      <c r="S162" s="246"/>
      <c r="T162" s="247"/>
      <c r="AT162" s="248" t="s">
        <v>145</v>
      </c>
      <c r="AU162" s="248" t="s">
        <v>87</v>
      </c>
      <c r="AV162" s="13" t="s">
        <v>141</v>
      </c>
      <c r="AW162" s="13" t="s">
        <v>36</v>
      </c>
      <c r="AX162" s="13" t="s">
        <v>85</v>
      </c>
      <c r="AY162" s="248" t="s">
        <v>134</v>
      </c>
    </row>
    <row r="163" spans="2:65" s="1" customFormat="1" ht="22.5" customHeight="1">
      <c r="B163" s="37"/>
      <c r="C163" s="203" t="s">
        <v>235</v>
      </c>
      <c r="D163" s="203" t="s">
        <v>136</v>
      </c>
      <c r="E163" s="204" t="s">
        <v>592</v>
      </c>
      <c r="F163" s="205" t="s">
        <v>593</v>
      </c>
      <c r="G163" s="206" t="s">
        <v>402</v>
      </c>
      <c r="H163" s="207">
        <v>18.6</v>
      </c>
      <c r="I163" s="208"/>
      <c r="J163" s="207">
        <f>ROUND(I163*H163,2)</f>
        <v>0</v>
      </c>
      <c r="K163" s="205" t="s">
        <v>140</v>
      </c>
      <c r="L163" s="42"/>
      <c r="M163" s="209" t="s">
        <v>27</v>
      </c>
      <c r="N163" s="210" t="s">
        <v>48</v>
      </c>
      <c r="O163" s="78"/>
      <c r="P163" s="211">
        <f>O163*H163</f>
        <v>0</v>
      </c>
      <c r="Q163" s="211">
        <v>0.10095</v>
      </c>
      <c r="R163" s="211">
        <f>Q163*H163</f>
        <v>1.8776700000000002</v>
      </c>
      <c r="S163" s="211">
        <v>0</v>
      </c>
      <c r="T163" s="212">
        <f>S163*H163</f>
        <v>0</v>
      </c>
      <c r="AR163" s="16" t="s">
        <v>141</v>
      </c>
      <c r="AT163" s="16" t="s">
        <v>136</v>
      </c>
      <c r="AU163" s="16" t="s">
        <v>87</v>
      </c>
      <c r="AY163" s="16" t="s">
        <v>134</v>
      </c>
      <c r="BE163" s="213">
        <f>IF(N163="základní",J163,0)</f>
        <v>0</v>
      </c>
      <c r="BF163" s="213">
        <f>IF(N163="snížená",J163,0)</f>
        <v>0</v>
      </c>
      <c r="BG163" s="213">
        <f>IF(N163="zákl. přenesená",J163,0)</f>
        <v>0</v>
      </c>
      <c r="BH163" s="213">
        <f>IF(N163="sníž. přenesená",J163,0)</f>
        <v>0</v>
      </c>
      <c r="BI163" s="213">
        <f>IF(N163="nulová",J163,0)</f>
        <v>0</v>
      </c>
      <c r="BJ163" s="16" t="s">
        <v>85</v>
      </c>
      <c r="BK163" s="213">
        <f>ROUND(I163*H163,2)</f>
        <v>0</v>
      </c>
      <c r="BL163" s="16" t="s">
        <v>141</v>
      </c>
      <c r="BM163" s="16" t="s">
        <v>594</v>
      </c>
    </row>
    <row r="164" spans="2:47" s="1" customFormat="1" ht="12">
      <c r="B164" s="37"/>
      <c r="C164" s="38"/>
      <c r="D164" s="214" t="s">
        <v>143</v>
      </c>
      <c r="E164" s="38"/>
      <c r="F164" s="215" t="s">
        <v>595</v>
      </c>
      <c r="G164" s="38"/>
      <c r="H164" s="38"/>
      <c r="I164" s="129"/>
      <c r="J164" s="38"/>
      <c r="K164" s="38"/>
      <c r="L164" s="42"/>
      <c r="M164" s="216"/>
      <c r="N164" s="78"/>
      <c r="O164" s="78"/>
      <c r="P164" s="78"/>
      <c r="Q164" s="78"/>
      <c r="R164" s="78"/>
      <c r="S164" s="78"/>
      <c r="T164" s="79"/>
      <c r="AT164" s="16" t="s">
        <v>143</v>
      </c>
      <c r="AU164" s="16" t="s">
        <v>87</v>
      </c>
    </row>
    <row r="165" spans="2:51" s="11" customFormat="1" ht="12">
      <c r="B165" s="217"/>
      <c r="C165" s="218"/>
      <c r="D165" s="214" t="s">
        <v>145</v>
      </c>
      <c r="E165" s="219" t="s">
        <v>27</v>
      </c>
      <c r="F165" s="220" t="s">
        <v>596</v>
      </c>
      <c r="G165" s="218"/>
      <c r="H165" s="221">
        <v>18.6</v>
      </c>
      <c r="I165" s="222"/>
      <c r="J165" s="218"/>
      <c r="K165" s="218"/>
      <c r="L165" s="223"/>
      <c r="M165" s="224"/>
      <c r="N165" s="225"/>
      <c r="O165" s="225"/>
      <c r="P165" s="225"/>
      <c r="Q165" s="225"/>
      <c r="R165" s="225"/>
      <c r="S165" s="225"/>
      <c r="T165" s="226"/>
      <c r="AT165" s="227" t="s">
        <v>145</v>
      </c>
      <c r="AU165" s="227" t="s">
        <v>87</v>
      </c>
      <c r="AV165" s="11" t="s">
        <v>87</v>
      </c>
      <c r="AW165" s="11" t="s">
        <v>36</v>
      </c>
      <c r="AX165" s="11" t="s">
        <v>77</v>
      </c>
      <c r="AY165" s="227" t="s">
        <v>134</v>
      </c>
    </row>
    <row r="166" spans="2:51" s="12" customFormat="1" ht="12">
      <c r="B166" s="228"/>
      <c r="C166" s="229"/>
      <c r="D166" s="214" t="s">
        <v>145</v>
      </c>
      <c r="E166" s="230" t="s">
        <v>27</v>
      </c>
      <c r="F166" s="231" t="s">
        <v>147</v>
      </c>
      <c r="G166" s="229"/>
      <c r="H166" s="230" t="s">
        <v>27</v>
      </c>
      <c r="I166" s="232"/>
      <c r="J166" s="229"/>
      <c r="K166" s="229"/>
      <c r="L166" s="233"/>
      <c r="M166" s="234"/>
      <c r="N166" s="235"/>
      <c r="O166" s="235"/>
      <c r="P166" s="235"/>
      <c r="Q166" s="235"/>
      <c r="R166" s="235"/>
      <c r="S166" s="235"/>
      <c r="T166" s="236"/>
      <c r="AT166" s="237" t="s">
        <v>145</v>
      </c>
      <c r="AU166" s="237" t="s">
        <v>87</v>
      </c>
      <c r="AV166" s="12" t="s">
        <v>85</v>
      </c>
      <c r="AW166" s="12" t="s">
        <v>36</v>
      </c>
      <c r="AX166" s="12" t="s">
        <v>77</v>
      </c>
      <c r="AY166" s="237" t="s">
        <v>134</v>
      </c>
    </row>
    <row r="167" spans="2:51" s="13" customFormat="1" ht="12">
      <c r="B167" s="238"/>
      <c r="C167" s="239"/>
      <c r="D167" s="214" t="s">
        <v>145</v>
      </c>
      <c r="E167" s="240" t="s">
        <v>27</v>
      </c>
      <c r="F167" s="241" t="s">
        <v>148</v>
      </c>
      <c r="G167" s="239"/>
      <c r="H167" s="242">
        <v>18.6</v>
      </c>
      <c r="I167" s="243"/>
      <c r="J167" s="239"/>
      <c r="K167" s="239"/>
      <c r="L167" s="244"/>
      <c r="M167" s="245"/>
      <c r="N167" s="246"/>
      <c r="O167" s="246"/>
      <c r="P167" s="246"/>
      <c r="Q167" s="246"/>
      <c r="R167" s="246"/>
      <c r="S167" s="246"/>
      <c r="T167" s="247"/>
      <c r="AT167" s="248" t="s">
        <v>145</v>
      </c>
      <c r="AU167" s="248" t="s">
        <v>87</v>
      </c>
      <c r="AV167" s="13" t="s">
        <v>141</v>
      </c>
      <c r="AW167" s="13" t="s">
        <v>36</v>
      </c>
      <c r="AX167" s="13" t="s">
        <v>85</v>
      </c>
      <c r="AY167" s="248" t="s">
        <v>134</v>
      </c>
    </row>
    <row r="168" spans="2:65" s="1" customFormat="1" ht="16.5" customHeight="1">
      <c r="B168" s="37"/>
      <c r="C168" s="249" t="s">
        <v>241</v>
      </c>
      <c r="D168" s="249" t="s">
        <v>256</v>
      </c>
      <c r="E168" s="250" t="s">
        <v>597</v>
      </c>
      <c r="F168" s="251" t="s">
        <v>598</v>
      </c>
      <c r="G168" s="252" t="s">
        <v>402</v>
      </c>
      <c r="H168" s="253">
        <v>37.57</v>
      </c>
      <c r="I168" s="254"/>
      <c r="J168" s="253">
        <f>ROUND(I168*H168,2)</f>
        <v>0</v>
      </c>
      <c r="K168" s="251" t="s">
        <v>140</v>
      </c>
      <c r="L168" s="255"/>
      <c r="M168" s="256" t="s">
        <v>27</v>
      </c>
      <c r="N168" s="257" t="s">
        <v>48</v>
      </c>
      <c r="O168" s="78"/>
      <c r="P168" s="211">
        <f>O168*H168</f>
        <v>0</v>
      </c>
      <c r="Q168" s="211">
        <v>0.028</v>
      </c>
      <c r="R168" s="211">
        <f>Q168*H168</f>
        <v>1.05196</v>
      </c>
      <c r="S168" s="211">
        <v>0</v>
      </c>
      <c r="T168" s="212">
        <f>S168*H168</f>
        <v>0</v>
      </c>
      <c r="AR168" s="16" t="s">
        <v>181</v>
      </c>
      <c r="AT168" s="16" t="s">
        <v>256</v>
      </c>
      <c r="AU168" s="16" t="s">
        <v>87</v>
      </c>
      <c r="AY168" s="16" t="s">
        <v>134</v>
      </c>
      <c r="BE168" s="213">
        <f>IF(N168="základní",J168,0)</f>
        <v>0</v>
      </c>
      <c r="BF168" s="213">
        <f>IF(N168="snížená",J168,0)</f>
        <v>0</v>
      </c>
      <c r="BG168" s="213">
        <f>IF(N168="zákl. přenesená",J168,0)</f>
        <v>0</v>
      </c>
      <c r="BH168" s="213">
        <f>IF(N168="sníž. přenesená",J168,0)</f>
        <v>0</v>
      </c>
      <c r="BI168" s="213">
        <f>IF(N168="nulová",J168,0)</f>
        <v>0</v>
      </c>
      <c r="BJ168" s="16" t="s">
        <v>85</v>
      </c>
      <c r="BK168" s="213">
        <f>ROUND(I168*H168,2)</f>
        <v>0</v>
      </c>
      <c r="BL168" s="16" t="s">
        <v>141</v>
      </c>
      <c r="BM168" s="16" t="s">
        <v>599</v>
      </c>
    </row>
    <row r="169" spans="2:51" s="11" customFormat="1" ht="12">
      <c r="B169" s="217"/>
      <c r="C169" s="218"/>
      <c r="D169" s="214" t="s">
        <v>145</v>
      </c>
      <c r="E169" s="219" t="s">
        <v>27</v>
      </c>
      <c r="F169" s="220" t="s">
        <v>600</v>
      </c>
      <c r="G169" s="218"/>
      <c r="H169" s="221">
        <v>37.57</v>
      </c>
      <c r="I169" s="222"/>
      <c r="J169" s="218"/>
      <c r="K169" s="218"/>
      <c r="L169" s="223"/>
      <c r="M169" s="224"/>
      <c r="N169" s="225"/>
      <c r="O169" s="225"/>
      <c r="P169" s="225"/>
      <c r="Q169" s="225"/>
      <c r="R169" s="225"/>
      <c r="S169" s="225"/>
      <c r="T169" s="226"/>
      <c r="AT169" s="227" t="s">
        <v>145</v>
      </c>
      <c r="AU169" s="227" t="s">
        <v>87</v>
      </c>
      <c r="AV169" s="11" t="s">
        <v>87</v>
      </c>
      <c r="AW169" s="11" t="s">
        <v>36</v>
      </c>
      <c r="AX169" s="11" t="s">
        <v>77</v>
      </c>
      <c r="AY169" s="227" t="s">
        <v>134</v>
      </c>
    </row>
    <row r="170" spans="2:51" s="13" customFormat="1" ht="12">
      <c r="B170" s="238"/>
      <c r="C170" s="239"/>
      <c r="D170" s="214" t="s">
        <v>145</v>
      </c>
      <c r="E170" s="240" t="s">
        <v>27</v>
      </c>
      <c r="F170" s="241" t="s">
        <v>148</v>
      </c>
      <c r="G170" s="239"/>
      <c r="H170" s="242">
        <v>37.57</v>
      </c>
      <c r="I170" s="243"/>
      <c r="J170" s="239"/>
      <c r="K170" s="239"/>
      <c r="L170" s="244"/>
      <c r="M170" s="245"/>
      <c r="N170" s="246"/>
      <c r="O170" s="246"/>
      <c r="P170" s="246"/>
      <c r="Q170" s="246"/>
      <c r="R170" s="246"/>
      <c r="S170" s="246"/>
      <c r="T170" s="247"/>
      <c r="AT170" s="248" t="s">
        <v>145</v>
      </c>
      <c r="AU170" s="248" t="s">
        <v>87</v>
      </c>
      <c r="AV170" s="13" t="s">
        <v>141</v>
      </c>
      <c r="AW170" s="13" t="s">
        <v>36</v>
      </c>
      <c r="AX170" s="13" t="s">
        <v>85</v>
      </c>
      <c r="AY170" s="248" t="s">
        <v>134</v>
      </c>
    </row>
    <row r="171" spans="2:65" s="1" customFormat="1" ht="16.5" customHeight="1">
      <c r="B171" s="37"/>
      <c r="C171" s="203" t="s">
        <v>248</v>
      </c>
      <c r="D171" s="203" t="s">
        <v>136</v>
      </c>
      <c r="E171" s="204" t="s">
        <v>601</v>
      </c>
      <c r="F171" s="205" t="s">
        <v>602</v>
      </c>
      <c r="G171" s="206" t="s">
        <v>402</v>
      </c>
      <c r="H171" s="207">
        <v>20</v>
      </c>
      <c r="I171" s="208"/>
      <c r="J171" s="207">
        <f>ROUND(I171*H171,2)</f>
        <v>0</v>
      </c>
      <c r="K171" s="205" t="s">
        <v>140</v>
      </c>
      <c r="L171" s="42"/>
      <c r="M171" s="209" t="s">
        <v>27</v>
      </c>
      <c r="N171" s="210" t="s">
        <v>48</v>
      </c>
      <c r="O171" s="78"/>
      <c r="P171" s="211">
        <f>O171*H171</f>
        <v>0</v>
      </c>
      <c r="Q171" s="211">
        <v>0.95352</v>
      </c>
      <c r="R171" s="211">
        <f>Q171*H171</f>
        <v>19.0704</v>
      </c>
      <c r="S171" s="211">
        <v>0</v>
      </c>
      <c r="T171" s="212">
        <f>S171*H171</f>
        <v>0</v>
      </c>
      <c r="AR171" s="16" t="s">
        <v>141</v>
      </c>
      <c r="AT171" s="16" t="s">
        <v>136</v>
      </c>
      <c r="AU171" s="16" t="s">
        <v>87</v>
      </c>
      <c r="AY171" s="16" t="s">
        <v>134</v>
      </c>
      <c r="BE171" s="213">
        <f>IF(N171="základní",J171,0)</f>
        <v>0</v>
      </c>
      <c r="BF171" s="213">
        <f>IF(N171="snížená",J171,0)</f>
        <v>0</v>
      </c>
      <c r="BG171" s="213">
        <f>IF(N171="zákl. přenesená",J171,0)</f>
        <v>0</v>
      </c>
      <c r="BH171" s="213">
        <f>IF(N171="sníž. přenesená",J171,0)</f>
        <v>0</v>
      </c>
      <c r="BI171" s="213">
        <f>IF(N171="nulová",J171,0)</f>
        <v>0</v>
      </c>
      <c r="BJ171" s="16" t="s">
        <v>85</v>
      </c>
      <c r="BK171" s="213">
        <f>ROUND(I171*H171,2)</f>
        <v>0</v>
      </c>
      <c r="BL171" s="16" t="s">
        <v>141</v>
      </c>
      <c r="BM171" s="16" t="s">
        <v>603</v>
      </c>
    </row>
    <row r="172" spans="2:47" s="1" customFormat="1" ht="12">
      <c r="B172" s="37"/>
      <c r="C172" s="38"/>
      <c r="D172" s="214" t="s">
        <v>143</v>
      </c>
      <c r="E172" s="38"/>
      <c r="F172" s="215" t="s">
        <v>604</v>
      </c>
      <c r="G172" s="38"/>
      <c r="H172" s="38"/>
      <c r="I172" s="129"/>
      <c r="J172" s="38"/>
      <c r="K172" s="38"/>
      <c r="L172" s="42"/>
      <c r="M172" s="216"/>
      <c r="N172" s="78"/>
      <c r="O172" s="78"/>
      <c r="P172" s="78"/>
      <c r="Q172" s="78"/>
      <c r="R172" s="78"/>
      <c r="S172" s="78"/>
      <c r="T172" s="79"/>
      <c r="AT172" s="16" t="s">
        <v>143</v>
      </c>
      <c r="AU172" s="16" t="s">
        <v>87</v>
      </c>
    </row>
    <row r="173" spans="2:51" s="11" customFormat="1" ht="12">
      <c r="B173" s="217"/>
      <c r="C173" s="218"/>
      <c r="D173" s="214" t="s">
        <v>145</v>
      </c>
      <c r="E173" s="219" t="s">
        <v>27</v>
      </c>
      <c r="F173" s="220" t="s">
        <v>255</v>
      </c>
      <c r="G173" s="218"/>
      <c r="H173" s="221">
        <v>20</v>
      </c>
      <c r="I173" s="222"/>
      <c r="J173" s="218"/>
      <c r="K173" s="218"/>
      <c r="L173" s="223"/>
      <c r="M173" s="224"/>
      <c r="N173" s="225"/>
      <c r="O173" s="225"/>
      <c r="P173" s="225"/>
      <c r="Q173" s="225"/>
      <c r="R173" s="225"/>
      <c r="S173" s="225"/>
      <c r="T173" s="226"/>
      <c r="AT173" s="227" t="s">
        <v>145</v>
      </c>
      <c r="AU173" s="227" t="s">
        <v>87</v>
      </c>
      <c r="AV173" s="11" t="s">
        <v>87</v>
      </c>
      <c r="AW173" s="11" t="s">
        <v>36</v>
      </c>
      <c r="AX173" s="11" t="s">
        <v>77</v>
      </c>
      <c r="AY173" s="227" t="s">
        <v>134</v>
      </c>
    </row>
    <row r="174" spans="2:51" s="12" customFormat="1" ht="12">
      <c r="B174" s="228"/>
      <c r="C174" s="229"/>
      <c r="D174" s="214" t="s">
        <v>145</v>
      </c>
      <c r="E174" s="230" t="s">
        <v>27</v>
      </c>
      <c r="F174" s="231" t="s">
        <v>147</v>
      </c>
      <c r="G174" s="229"/>
      <c r="H174" s="230" t="s">
        <v>27</v>
      </c>
      <c r="I174" s="232"/>
      <c r="J174" s="229"/>
      <c r="K174" s="229"/>
      <c r="L174" s="233"/>
      <c r="M174" s="234"/>
      <c r="N174" s="235"/>
      <c r="O174" s="235"/>
      <c r="P174" s="235"/>
      <c r="Q174" s="235"/>
      <c r="R174" s="235"/>
      <c r="S174" s="235"/>
      <c r="T174" s="236"/>
      <c r="AT174" s="237" t="s">
        <v>145</v>
      </c>
      <c r="AU174" s="237" t="s">
        <v>87</v>
      </c>
      <c r="AV174" s="12" t="s">
        <v>85</v>
      </c>
      <c r="AW174" s="12" t="s">
        <v>36</v>
      </c>
      <c r="AX174" s="12" t="s">
        <v>77</v>
      </c>
      <c r="AY174" s="237" t="s">
        <v>134</v>
      </c>
    </row>
    <row r="175" spans="2:51" s="13" customFormat="1" ht="12">
      <c r="B175" s="238"/>
      <c r="C175" s="239"/>
      <c r="D175" s="214" t="s">
        <v>145</v>
      </c>
      <c r="E175" s="240" t="s">
        <v>27</v>
      </c>
      <c r="F175" s="241" t="s">
        <v>148</v>
      </c>
      <c r="G175" s="239"/>
      <c r="H175" s="242">
        <v>20</v>
      </c>
      <c r="I175" s="243"/>
      <c r="J175" s="239"/>
      <c r="K175" s="239"/>
      <c r="L175" s="244"/>
      <c r="M175" s="245"/>
      <c r="N175" s="246"/>
      <c r="O175" s="246"/>
      <c r="P175" s="246"/>
      <c r="Q175" s="246"/>
      <c r="R175" s="246"/>
      <c r="S175" s="246"/>
      <c r="T175" s="247"/>
      <c r="AT175" s="248" t="s">
        <v>145</v>
      </c>
      <c r="AU175" s="248" t="s">
        <v>87</v>
      </c>
      <c r="AV175" s="13" t="s">
        <v>141</v>
      </c>
      <c r="AW175" s="13" t="s">
        <v>36</v>
      </c>
      <c r="AX175" s="13" t="s">
        <v>85</v>
      </c>
      <c r="AY175" s="248" t="s">
        <v>134</v>
      </c>
    </row>
    <row r="176" spans="2:65" s="1" customFormat="1" ht="16.5" customHeight="1">
      <c r="B176" s="37"/>
      <c r="C176" s="249" t="s">
        <v>255</v>
      </c>
      <c r="D176" s="249" t="s">
        <v>256</v>
      </c>
      <c r="E176" s="250" t="s">
        <v>605</v>
      </c>
      <c r="F176" s="251" t="s">
        <v>606</v>
      </c>
      <c r="G176" s="252" t="s">
        <v>402</v>
      </c>
      <c r="H176" s="253">
        <v>20</v>
      </c>
      <c r="I176" s="254"/>
      <c r="J176" s="253">
        <f>ROUND(I176*H176,2)</f>
        <v>0</v>
      </c>
      <c r="K176" s="251" t="s">
        <v>140</v>
      </c>
      <c r="L176" s="255"/>
      <c r="M176" s="256" t="s">
        <v>27</v>
      </c>
      <c r="N176" s="257" t="s">
        <v>48</v>
      </c>
      <c r="O176" s="78"/>
      <c r="P176" s="211">
        <f>O176*H176</f>
        <v>0</v>
      </c>
      <c r="Q176" s="211">
        <v>0.1015</v>
      </c>
      <c r="R176" s="211">
        <f>Q176*H176</f>
        <v>2.0300000000000002</v>
      </c>
      <c r="S176" s="211">
        <v>0</v>
      </c>
      <c r="T176" s="212">
        <f>S176*H176</f>
        <v>0</v>
      </c>
      <c r="AR176" s="16" t="s">
        <v>181</v>
      </c>
      <c r="AT176" s="16" t="s">
        <v>256</v>
      </c>
      <c r="AU176" s="16" t="s">
        <v>87</v>
      </c>
      <c r="AY176" s="16" t="s">
        <v>134</v>
      </c>
      <c r="BE176" s="213">
        <f>IF(N176="základní",J176,0)</f>
        <v>0</v>
      </c>
      <c r="BF176" s="213">
        <f>IF(N176="snížená",J176,0)</f>
        <v>0</v>
      </c>
      <c r="BG176" s="213">
        <f>IF(N176="zákl. přenesená",J176,0)</f>
        <v>0</v>
      </c>
      <c r="BH176" s="213">
        <f>IF(N176="sníž. přenesená",J176,0)</f>
        <v>0</v>
      </c>
      <c r="BI176" s="213">
        <f>IF(N176="nulová",J176,0)</f>
        <v>0</v>
      </c>
      <c r="BJ176" s="16" t="s">
        <v>85</v>
      </c>
      <c r="BK176" s="213">
        <f>ROUND(I176*H176,2)</f>
        <v>0</v>
      </c>
      <c r="BL176" s="16" t="s">
        <v>141</v>
      </c>
      <c r="BM176" s="16" t="s">
        <v>607</v>
      </c>
    </row>
    <row r="177" spans="2:63" s="10" customFormat="1" ht="22.8" customHeight="1">
      <c r="B177" s="187"/>
      <c r="C177" s="188"/>
      <c r="D177" s="189" t="s">
        <v>76</v>
      </c>
      <c r="E177" s="201" t="s">
        <v>531</v>
      </c>
      <c r="F177" s="201" t="s">
        <v>532</v>
      </c>
      <c r="G177" s="188"/>
      <c r="H177" s="188"/>
      <c r="I177" s="191"/>
      <c r="J177" s="202">
        <f>BK177</f>
        <v>0</v>
      </c>
      <c r="K177" s="188"/>
      <c r="L177" s="193"/>
      <c r="M177" s="194"/>
      <c r="N177" s="195"/>
      <c r="O177" s="195"/>
      <c r="P177" s="196">
        <f>SUM(P178:P193)</f>
        <v>0</v>
      </c>
      <c r="Q177" s="195"/>
      <c r="R177" s="196">
        <f>SUM(R178:R193)</f>
        <v>0</v>
      </c>
      <c r="S177" s="195"/>
      <c r="T177" s="197">
        <f>SUM(T178:T193)</f>
        <v>0</v>
      </c>
      <c r="AR177" s="198" t="s">
        <v>85</v>
      </c>
      <c r="AT177" s="199" t="s">
        <v>76</v>
      </c>
      <c r="AU177" s="199" t="s">
        <v>85</v>
      </c>
      <c r="AY177" s="198" t="s">
        <v>134</v>
      </c>
      <c r="BK177" s="200">
        <f>SUM(BK178:BK193)</f>
        <v>0</v>
      </c>
    </row>
    <row r="178" spans="2:65" s="1" customFormat="1" ht="16.5" customHeight="1">
      <c r="B178" s="37"/>
      <c r="C178" s="203" t="s">
        <v>7</v>
      </c>
      <c r="D178" s="203" t="s">
        <v>136</v>
      </c>
      <c r="E178" s="204" t="s">
        <v>534</v>
      </c>
      <c r="F178" s="205" t="s">
        <v>535</v>
      </c>
      <c r="G178" s="206" t="s">
        <v>244</v>
      </c>
      <c r="H178" s="207">
        <v>20.34</v>
      </c>
      <c r="I178" s="208"/>
      <c r="J178" s="207">
        <f>ROUND(I178*H178,2)</f>
        <v>0</v>
      </c>
      <c r="K178" s="205" t="s">
        <v>140</v>
      </c>
      <c r="L178" s="42"/>
      <c r="M178" s="209" t="s">
        <v>27</v>
      </c>
      <c r="N178" s="210" t="s">
        <v>48</v>
      </c>
      <c r="O178" s="78"/>
      <c r="P178" s="211">
        <f>O178*H178</f>
        <v>0</v>
      </c>
      <c r="Q178" s="211">
        <v>0</v>
      </c>
      <c r="R178" s="211">
        <f>Q178*H178</f>
        <v>0</v>
      </c>
      <c r="S178" s="211">
        <v>0</v>
      </c>
      <c r="T178" s="212">
        <f>S178*H178</f>
        <v>0</v>
      </c>
      <c r="AR178" s="16" t="s">
        <v>141</v>
      </c>
      <c r="AT178" s="16" t="s">
        <v>136</v>
      </c>
      <c r="AU178" s="16" t="s">
        <v>87</v>
      </c>
      <c r="AY178" s="16" t="s">
        <v>134</v>
      </c>
      <c r="BE178" s="213">
        <f>IF(N178="základní",J178,0)</f>
        <v>0</v>
      </c>
      <c r="BF178" s="213">
        <f>IF(N178="snížená",J178,0)</f>
        <v>0</v>
      </c>
      <c r="BG178" s="213">
        <f>IF(N178="zákl. přenesená",J178,0)</f>
        <v>0</v>
      </c>
      <c r="BH178" s="213">
        <f>IF(N178="sníž. přenesená",J178,0)</f>
        <v>0</v>
      </c>
      <c r="BI178" s="213">
        <f>IF(N178="nulová",J178,0)</f>
        <v>0</v>
      </c>
      <c r="BJ178" s="16" t="s">
        <v>85</v>
      </c>
      <c r="BK178" s="213">
        <f>ROUND(I178*H178,2)</f>
        <v>0</v>
      </c>
      <c r="BL178" s="16" t="s">
        <v>141</v>
      </c>
      <c r="BM178" s="16" t="s">
        <v>608</v>
      </c>
    </row>
    <row r="179" spans="2:47" s="1" customFormat="1" ht="12">
      <c r="B179" s="37"/>
      <c r="C179" s="38"/>
      <c r="D179" s="214" t="s">
        <v>143</v>
      </c>
      <c r="E179" s="38"/>
      <c r="F179" s="215" t="s">
        <v>537</v>
      </c>
      <c r="G179" s="38"/>
      <c r="H179" s="38"/>
      <c r="I179" s="129"/>
      <c r="J179" s="38"/>
      <c r="K179" s="38"/>
      <c r="L179" s="42"/>
      <c r="M179" s="216"/>
      <c r="N179" s="78"/>
      <c r="O179" s="78"/>
      <c r="P179" s="78"/>
      <c r="Q179" s="78"/>
      <c r="R179" s="78"/>
      <c r="S179" s="78"/>
      <c r="T179" s="79"/>
      <c r="AT179" s="16" t="s">
        <v>143</v>
      </c>
      <c r="AU179" s="16" t="s">
        <v>87</v>
      </c>
    </row>
    <row r="180" spans="2:65" s="1" customFormat="1" ht="22.5" customHeight="1">
      <c r="B180" s="37"/>
      <c r="C180" s="203" t="s">
        <v>264</v>
      </c>
      <c r="D180" s="203" t="s">
        <v>136</v>
      </c>
      <c r="E180" s="204" t="s">
        <v>538</v>
      </c>
      <c r="F180" s="205" t="s">
        <v>539</v>
      </c>
      <c r="G180" s="206" t="s">
        <v>244</v>
      </c>
      <c r="H180" s="207">
        <v>284.76</v>
      </c>
      <c r="I180" s="208"/>
      <c r="J180" s="207">
        <f>ROUND(I180*H180,2)</f>
        <v>0</v>
      </c>
      <c r="K180" s="205" t="s">
        <v>140</v>
      </c>
      <c r="L180" s="42"/>
      <c r="M180" s="209" t="s">
        <v>27</v>
      </c>
      <c r="N180" s="210" t="s">
        <v>48</v>
      </c>
      <c r="O180" s="78"/>
      <c r="P180" s="211">
        <f>O180*H180</f>
        <v>0</v>
      </c>
      <c r="Q180" s="211">
        <v>0</v>
      </c>
      <c r="R180" s="211">
        <f>Q180*H180</f>
        <v>0</v>
      </c>
      <c r="S180" s="211">
        <v>0</v>
      </c>
      <c r="T180" s="212">
        <f>S180*H180</f>
        <v>0</v>
      </c>
      <c r="AR180" s="16" t="s">
        <v>141</v>
      </c>
      <c r="AT180" s="16" t="s">
        <v>136</v>
      </c>
      <c r="AU180" s="16" t="s">
        <v>87</v>
      </c>
      <c r="AY180" s="16" t="s">
        <v>134</v>
      </c>
      <c r="BE180" s="213">
        <f>IF(N180="základní",J180,0)</f>
        <v>0</v>
      </c>
      <c r="BF180" s="213">
        <f>IF(N180="snížená",J180,0)</f>
        <v>0</v>
      </c>
      <c r="BG180" s="213">
        <f>IF(N180="zákl. přenesená",J180,0)</f>
        <v>0</v>
      </c>
      <c r="BH180" s="213">
        <f>IF(N180="sníž. přenesená",J180,0)</f>
        <v>0</v>
      </c>
      <c r="BI180" s="213">
        <f>IF(N180="nulová",J180,0)</f>
        <v>0</v>
      </c>
      <c r="BJ180" s="16" t="s">
        <v>85</v>
      </c>
      <c r="BK180" s="213">
        <f>ROUND(I180*H180,2)</f>
        <v>0</v>
      </c>
      <c r="BL180" s="16" t="s">
        <v>141</v>
      </c>
      <c r="BM180" s="16" t="s">
        <v>540</v>
      </c>
    </row>
    <row r="181" spans="2:47" s="1" customFormat="1" ht="12">
      <c r="B181" s="37"/>
      <c r="C181" s="38"/>
      <c r="D181" s="214" t="s">
        <v>143</v>
      </c>
      <c r="E181" s="38"/>
      <c r="F181" s="215" t="s">
        <v>537</v>
      </c>
      <c r="G181" s="38"/>
      <c r="H181" s="38"/>
      <c r="I181" s="129"/>
      <c r="J181" s="38"/>
      <c r="K181" s="38"/>
      <c r="L181" s="42"/>
      <c r="M181" s="216"/>
      <c r="N181" s="78"/>
      <c r="O181" s="78"/>
      <c r="P181" s="78"/>
      <c r="Q181" s="78"/>
      <c r="R181" s="78"/>
      <c r="S181" s="78"/>
      <c r="T181" s="79"/>
      <c r="AT181" s="16" t="s">
        <v>143</v>
      </c>
      <c r="AU181" s="16" t="s">
        <v>87</v>
      </c>
    </row>
    <row r="182" spans="2:51" s="11" customFormat="1" ht="12">
      <c r="B182" s="217"/>
      <c r="C182" s="218"/>
      <c r="D182" s="214" t="s">
        <v>145</v>
      </c>
      <c r="E182" s="219" t="s">
        <v>27</v>
      </c>
      <c r="F182" s="220" t="s">
        <v>609</v>
      </c>
      <c r="G182" s="218"/>
      <c r="H182" s="221">
        <v>284.76</v>
      </c>
      <c r="I182" s="222"/>
      <c r="J182" s="218"/>
      <c r="K182" s="218"/>
      <c r="L182" s="223"/>
      <c r="M182" s="224"/>
      <c r="N182" s="225"/>
      <c r="O182" s="225"/>
      <c r="P182" s="225"/>
      <c r="Q182" s="225"/>
      <c r="R182" s="225"/>
      <c r="S182" s="225"/>
      <c r="T182" s="226"/>
      <c r="AT182" s="227" t="s">
        <v>145</v>
      </c>
      <c r="AU182" s="227" t="s">
        <v>87</v>
      </c>
      <c r="AV182" s="11" t="s">
        <v>87</v>
      </c>
      <c r="AW182" s="11" t="s">
        <v>36</v>
      </c>
      <c r="AX182" s="11" t="s">
        <v>77</v>
      </c>
      <c r="AY182" s="227" t="s">
        <v>134</v>
      </c>
    </row>
    <row r="183" spans="2:51" s="13" customFormat="1" ht="12">
      <c r="B183" s="238"/>
      <c r="C183" s="239"/>
      <c r="D183" s="214" t="s">
        <v>145</v>
      </c>
      <c r="E183" s="240" t="s">
        <v>27</v>
      </c>
      <c r="F183" s="241" t="s">
        <v>148</v>
      </c>
      <c r="G183" s="239"/>
      <c r="H183" s="242">
        <v>284.76</v>
      </c>
      <c r="I183" s="243"/>
      <c r="J183" s="239"/>
      <c r="K183" s="239"/>
      <c r="L183" s="244"/>
      <c r="M183" s="245"/>
      <c r="N183" s="246"/>
      <c r="O183" s="246"/>
      <c r="P183" s="246"/>
      <c r="Q183" s="246"/>
      <c r="R183" s="246"/>
      <c r="S183" s="246"/>
      <c r="T183" s="247"/>
      <c r="AT183" s="248" t="s">
        <v>145</v>
      </c>
      <c r="AU183" s="248" t="s">
        <v>87</v>
      </c>
      <c r="AV183" s="13" t="s">
        <v>141</v>
      </c>
      <c r="AW183" s="13" t="s">
        <v>36</v>
      </c>
      <c r="AX183" s="13" t="s">
        <v>85</v>
      </c>
      <c r="AY183" s="248" t="s">
        <v>134</v>
      </c>
    </row>
    <row r="184" spans="2:65" s="1" customFormat="1" ht="16.5" customHeight="1">
      <c r="B184" s="37"/>
      <c r="C184" s="203" t="s">
        <v>267</v>
      </c>
      <c r="D184" s="203" t="s">
        <v>136</v>
      </c>
      <c r="E184" s="204" t="s">
        <v>543</v>
      </c>
      <c r="F184" s="205" t="s">
        <v>544</v>
      </c>
      <c r="G184" s="206" t="s">
        <v>244</v>
      </c>
      <c r="H184" s="207">
        <v>20.34</v>
      </c>
      <c r="I184" s="208"/>
      <c r="J184" s="207">
        <f>ROUND(I184*H184,2)</f>
        <v>0</v>
      </c>
      <c r="K184" s="205" t="s">
        <v>140</v>
      </c>
      <c r="L184" s="42"/>
      <c r="M184" s="209" t="s">
        <v>27</v>
      </c>
      <c r="N184" s="210" t="s">
        <v>48</v>
      </c>
      <c r="O184" s="78"/>
      <c r="P184" s="211">
        <f>O184*H184</f>
        <v>0</v>
      </c>
      <c r="Q184" s="211">
        <v>0</v>
      </c>
      <c r="R184" s="211">
        <f>Q184*H184</f>
        <v>0</v>
      </c>
      <c r="S184" s="211">
        <v>0</v>
      </c>
      <c r="T184" s="212">
        <f>S184*H184</f>
        <v>0</v>
      </c>
      <c r="AR184" s="16" t="s">
        <v>141</v>
      </c>
      <c r="AT184" s="16" t="s">
        <v>136</v>
      </c>
      <c r="AU184" s="16" t="s">
        <v>87</v>
      </c>
      <c r="AY184" s="16" t="s">
        <v>134</v>
      </c>
      <c r="BE184" s="213">
        <f>IF(N184="základní",J184,0)</f>
        <v>0</v>
      </c>
      <c r="BF184" s="213">
        <f>IF(N184="snížená",J184,0)</f>
        <v>0</v>
      </c>
      <c r="BG184" s="213">
        <f>IF(N184="zákl. přenesená",J184,0)</f>
        <v>0</v>
      </c>
      <c r="BH184" s="213">
        <f>IF(N184="sníž. přenesená",J184,0)</f>
        <v>0</v>
      </c>
      <c r="BI184" s="213">
        <f>IF(N184="nulová",J184,0)</f>
        <v>0</v>
      </c>
      <c r="BJ184" s="16" t="s">
        <v>85</v>
      </c>
      <c r="BK184" s="213">
        <f>ROUND(I184*H184,2)</f>
        <v>0</v>
      </c>
      <c r="BL184" s="16" t="s">
        <v>141</v>
      </c>
      <c r="BM184" s="16" t="s">
        <v>545</v>
      </c>
    </row>
    <row r="185" spans="2:47" s="1" customFormat="1" ht="12">
      <c r="B185" s="37"/>
      <c r="C185" s="38"/>
      <c r="D185" s="214" t="s">
        <v>143</v>
      </c>
      <c r="E185" s="38"/>
      <c r="F185" s="215" t="s">
        <v>546</v>
      </c>
      <c r="G185" s="38"/>
      <c r="H185" s="38"/>
      <c r="I185" s="129"/>
      <c r="J185" s="38"/>
      <c r="K185" s="38"/>
      <c r="L185" s="42"/>
      <c r="M185" s="216"/>
      <c r="N185" s="78"/>
      <c r="O185" s="78"/>
      <c r="P185" s="78"/>
      <c r="Q185" s="78"/>
      <c r="R185" s="78"/>
      <c r="S185" s="78"/>
      <c r="T185" s="79"/>
      <c r="AT185" s="16" t="s">
        <v>143</v>
      </c>
      <c r="AU185" s="16" t="s">
        <v>87</v>
      </c>
    </row>
    <row r="186" spans="2:65" s="1" customFormat="1" ht="22.5" customHeight="1">
      <c r="B186" s="37"/>
      <c r="C186" s="203" t="s">
        <v>276</v>
      </c>
      <c r="D186" s="203" t="s">
        <v>136</v>
      </c>
      <c r="E186" s="204" t="s">
        <v>548</v>
      </c>
      <c r="F186" s="205" t="s">
        <v>549</v>
      </c>
      <c r="G186" s="206" t="s">
        <v>244</v>
      </c>
      <c r="H186" s="207">
        <v>9.46</v>
      </c>
      <c r="I186" s="208"/>
      <c r="J186" s="207">
        <f>ROUND(I186*H186,2)</f>
        <v>0</v>
      </c>
      <c r="K186" s="205" t="s">
        <v>140</v>
      </c>
      <c r="L186" s="42"/>
      <c r="M186" s="209" t="s">
        <v>27</v>
      </c>
      <c r="N186" s="210" t="s">
        <v>48</v>
      </c>
      <c r="O186" s="78"/>
      <c r="P186" s="211">
        <f>O186*H186</f>
        <v>0</v>
      </c>
      <c r="Q186" s="211">
        <v>0</v>
      </c>
      <c r="R186" s="211">
        <f>Q186*H186</f>
        <v>0</v>
      </c>
      <c r="S186" s="211">
        <v>0</v>
      </c>
      <c r="T186" s="212">
        <f>S186*H186</f>
        <v>0</v>
      </c>
      <c r="AR186" s="16" t="s">
        <v>141</v>
      </c>
      <c r="AT186" s="16" t="s">
        <v>136</v>
      </c>
      <c r="AU186" s="16" t="s">
        <v>87</v>
      </c>
      <c r="AY186" s="16" t="s">
        <v>134</v>
      </c>
      <c r="BE186" s="213">
        <f>IF(N186="základní",J186,0)</f>
        <v>0</v>
      </c>
      <c r="BF186" s="213">
        <f>IF(N186="snížená",J186,0)</f>
        <v>0</v>
      </c>
      <c r="BG186" s="213">
        <f>IF(N186="zákl. přenesená",J186,0)</f>
        <v>0</v>
      </c>
      <c r="BH186" s="213">
        <f>IF(N186="sníž. přenesená",J186,0)</f>
        <v>0</v>
      </c>
      <c r="BI186" s="213">
        <f>IF(N186="nulová",J186,0)</f>
        <v>0</v>
      </c>
      <c r="BJ186" s="16" t="s">
        <v>85</v>
      </c>
      <c r="BK186" s="213">
        <f>ROUND(I186*H186,2)</f>
        <v>0</v>
      </c>
      <c r="BL186" s="16" t="s">
        <v>141</v>
      </c>
      <c r="BM186" s="16" t="s">
        <v>550</v>
      </c>
    </row>
    <row r="187" spans="2:47" s="1" customFormat="1" ht="12">
      <c r="B187" s="37"/>
      <c r="C187" s="38"/>
      <c r="D187" s="214" t="s">
        <v>143</v>
      </c>
      <c r="E187" s="38"/>
      <c r="F187" s="215" t="s">
        <v>551</v>
      </c>
      <c r="G187" s="38"/>
      <c r="H187" s="38"/>
      <c r="I187" s="129"/>
      <c r="J187" s="38"/>
      <c r="K187" s="38"/>
      <c r="L187" s="42"/>
      <c r="M187" s="216"/>
      <c r="N187" s="78"/>
      <c r="O187" s="78"/>
      <c r="P187" s="78"/>
      <c r="Q187" s="78"/>
      <c r="R187" s="78"/>
      <c r="S187" s="78"/>
      <c r="T187" s="79"/>
      <c r="AT187" s="16" t="s">
        <v>143</v>
      </c>
      <c r="AU187" s="16" t="s">
        <v>87</v>
      </c>
    </row>
    <row r="188" spans="2:51" s="11" customFormat="1" ht="12">
      <c r="B188" s="217"/>
      <c r="C188" s="218"/>
      <c r="D188" s="214" t="s">
        <v>145</v>
      </c>
      <c r="E188" s="219" t="s">
        <v>27</v>
      </c>
      <c r="F188" s="220" t="s">
        <v>610</v>
      </c>
      <c r="G188" s="218"/>
      <c r="H188" s="221">
        <v>9.46</v>
      </c>
      <c r="I188" s="222"/>
      <c r="J188" s="218"/>
      <c r="K188" s="218"/>
      <c r="L188" s="223"/>
      <c r="M188" s="224"/>
      <c r="N188" s="225"/>
      <c r="O188" s="225"/>
      <c r="P188" s="225"/>
      <c r="Q188" s="225"/>
      <c r="R188" s="225"/>
      <c r="S188" s="225"/>
      <c r="T188" s="226"/>
      <c r="AT188" s="227" t="s">
        <v>145</v>
      </c>
      <c r="AU188" s="227" t="s">
        <v>87</v>
      </c>
      <c r="AV188" s="11" t="s">
        <v>87</v>
      </c>
      <c r="AW188" s="11" t="s">
        <v>36</v>
      </c>
      <c r="AX188" s="11" t="s">
        <v>77</v>
      </c>
      <c r="AY188" s="227" t="s">
        <v>134</v>
      </c>
    </row>
    <row r="189" spans="2:51" s="13" customFormat="1" ht="12">
      <c r="B189" s="238"/>
      <c r="C189" s="239"/>
      <c r="D189" s="214" t="s">
        <v>145</v>
      </c>
      <c r="E189" s="240" t="s">
        <v>27</v>
      </c>
      <c r="F189" s="241" t="s">
        <v>148</v>
      </c>
      <c r="G189" s="239"/>
      <c r="H189" s="242">
        <v>9.46</v>
      </c>
      <c r="I189" s="243"/>
      <c r="J189" s="239"/>
      <c r="K189" s="239"/>
      <c r="L189" s="244"/>
      <c r="M189" s="245"/>
      <c r="N189" s="246"/>
      <c r="O189" s="246"/>
      <c r="P189" s="246"/>
      <c r="Q189" s="246"/>
      <c r="R189" s="246"/>
      <c r="S189" s="246"/>
      <c r="T189" s="247"/>
      <c r="AT189" s="248" t="s">
        <v>145</v>
      </c>
      <c r="AU189" s="248" t="s">
        <v>87</v>
      </c>
      <c r="AV189" s="13" t="s">
        <v>141</v>
      </c>
      <c r="AW189" s="13" t="s">
        <v>36</v>
      </c>
      <c r="AX189" s="13" t="s">
        <v>85</v>
      </c>
      <c r="AY189" s="248" t="s">
        <v>134</v>
      </c>
    </row>
    <row r="190" spans="2:65" s="1" customFormat="1" ht="22.5" customHeight="1">
      <c r="B190" s="37"/>
      <c r="C190" s="203" t="s">
        <v>281</v>
      </c>
      <c r="D190" s="203" t="s">
        <v>136</v>
      </c>
      <c r="E190" s="204" t="s">
        <v>559</v>
      </c>
      <c r="F190" s="205" t="s">
        <v>243</v>
      </c>
      <c r="G190" s="206" t="s">
        <v>244</v>
      </c>
      <c r="H190" s="207">
        <v>10.88</v>
      </c>
      <c r="I190" s="208"/>
      <c r="J190" s="207">
        <f>ROUND(I190*H190,2)</f>
        <v>0</v>
      </c>
      <c r="K190" s="205" t="s">
        <v>140</v>
      </c>
      <c r="L190" s="42"/>
      <c r="M190" s="209" t="s">
        <v>27</v>
      </c>
      <c r="N190" s="210" t="s">
        <v>48</v>
      </c>
      <c r="O190" s="78"/>
      <c r="P190" s="211">
        <f>O190*H190</f>
        <v>0</v>
      </c>
      <c r="Q190" s="211">
        <v>0</v>
      </c>
      <c r="R190" s="211">
        <f>Q190*H190</f>
        <v>0</v>
      </c>
      <c r="S190" s="211">
        <v>0</v>
      </c>
      <c r="T190" s="212">
        <f>S190*H190</f>
        <v>0</v>
      </c>
      <c r="AR190" s="16" t="s">
        <v>141</v>
      </c>
      <c r="AT190" s="16" t="s">
        <v>136</v>
      </c>
      <c r="AU190" s="16" t="s">
        <v>87</v>
      </c>
      <c r="AY190" s="16" t="s">
        <v>134</v>
      </c>
      <c r="BE190" s="213">
        <f>IF(N190="základní",J190,0)</f>
        <v>0</v>
      </c>
      <c r="BF190" s="213">
        <f>IF(N190="snížená",J190,0)</f>
        <v>0</v>
      </c>
      <c r="BG190" s="213">
        <f>IF(N190="zákl. přenesená",J190,0)</f>
        <v>0</v>
      </c>
      <c r="BH190" s="213">
        <f>IF(N190="sníž. přenesená",J190,0)</f>
        <v>0</v>
      </c>
      <c r="BI190" s="213">
        <f>IF(N190="nulová",J190,0)</f>
        <v>0</v>
      </c>
      <c r="BJ190" s="16" t="s">
        <v>85</v>
      </c>
      <c r="BK190" s="213">
        <f>ROUND(I190*H190,2)</f>
        <v>0</v>
      </c>
      <c r="BL190" s="16" t="s">
        <v>141</v>
      </c>
      <c r="BM190" s="16" t="s">
        <v>560</v>
      </c>
    </row>
    <row r="191" spans="2:47" s="1" customFormat="1" ht="12">
      <c r="B191" s="37"/>
      <c r="C191" s="38"/>
      <c r="D191" s="214" t="s">
        <v>143</v>
      </c>
      <c r="E191" s="38"/>
      <c r="F191" s="215" t="s">
        <v>551</v>
      </c>
      <c r="G191" s="38"/>
      <c r="H191" s="38"/>
      <c r="I191" s="129"/>
      <c r="J191" s="38"/>
      <c r="K191" s="38"/>
      <c r="L191" s="42"/>
      <c r="M191" s="216"/>
      <c r="N191" s="78"/>
      <c r="O191" s="78"/>
      <c r="P191" s="78"/>
      <c r="Q191" s="78"/>
      <c r="R191" s="78"/>
      <c r="S191" s="78"/>
      <c r="T191" s="79"/>
      <c r="AT191" s="16" t="s">
        <v>143</v>
      </c>
      <c r="AU191" s="16" t="s">
        <v>87</v>
      </c>
    </row>
    <row r="192" spans="2:51" s="11" customFormat="1" ht="12">
      <c r="B192" s="217"/>
      <c r="C192" s="218"/>
      <c r="D192" s="214" t="s">
        <v>145</v>
      </c>
      <c r="E192" s="219" t="s">
        <v>27</v>
      </c>
      <c r="F192" s="220" t="s">
        <v>611</v>
      </c>
      <c r="G192" s="218"/>
      <c r="H192" s="221">
        <v>10.88</v>
      </c>
      <c r="I192" s="222"/>
      <c r="J192" s="218"/>
      <c r="K192" s="218"/>
      <c r="L192" s="223"/>
      <c r="M192" s="224"/>
      <c r="N192" s="225"/>
      <c r="O192" s="225"/>
      <c r="P192" s="225"/>
      <c r="Q192" s="225"/>
      <c r="R192" s="225"/>
      <c r="S192" s="225"/>
      <c r="T192" s="226"/>
      <c r="AT192" s="227" t="s">
        <v>145</v>
      </c>
      <c r="AU192" s="227" t="s">
        <v>87</v>
      </c>
      <c r="AV192" s="11" t="s">
        <v>87</v>
      </c>
      <c r="AW192" s="11" t="s">
        <v>36</v>
      </c>
      <c r="AX192" s="11" t="s">
        <v>77</v>
      </c>
      <c r="AY192" s="227" t="s">
        <v>134</v>
      </c>
    </row>
    <row r="193" spans="2:51" s="13" customFormat="1" ht="12">
      <c r="B193" s="238"/>
      <c r="C193" s="239"/>
      <c r="D193" s="214" t="s">
        <v>145</v>
      </c>
      <c r="E193" s="240" t="s">
        <v>27</v>
      </c>
      <c r="F193" s="241" t="s">
        <v>148</v>
      </c>
      <c r="G193" s="239"/>
      <c r="H193" s="242">
        <v>10.88</v>
      </c>
      <c r="I193" s="243"/>
      <c r="J193" s="239"/>
      <c r="K193" s="239"/>
      <c r="L193" s="244"/>
      <c r="M193" s="245"/>
      <c r="N193" s="246"/>
      <c r="O193" s="246"/>
      <c r="P193" s="246"/>
      <c r="Q193" s="246"/>
      <c r="R193" s="246"/>
      <c r="S193" s="246"/>
      <c r="T193" s="247"/>
      <c r="AT193" s="248" t="s">
        <v>145</v>
      </c>
      <c r="AU193" s="248" t="s">
        <v>87</v>
      </c>
      <c r="AV193" s="13" t="s">
        <v>141</v>
      </c>
      <c r="AW193" s="13" t="s">
        <v>36</v>
      </c>
      <c r="AX193" s="13" t="s">
        <v>85</v>
      </c>
      <c r="AY193" s="248" t="s">
        <v>134</v>
      </c>
    </row>
    <row r="194" spans="2:63" s="10" customFormat="1" ht="22.8" customHeight="1">
      <c r="B194" s="187"/>
      <c r="C194" s="188"/>
      <c r="D194" s="189" t="s">
        <v>76</v>
      </c>
      <c r="E194" s="201" t="s">
        <v>562</v>
      </c>
      <c r="F194" s="201" t="s">
        <v>563</v>
      </c>
      <c r="G194" s="188"/>
      <c r="H194" s="188"/>
      <c r="I194" s="191"/>
      <c r="J194" s="202">
        <f>BK194</f>
        <v>0</v>
      </c>
      <c r="K194" s="188"/>
      <c r="L194" s="193"/>
      <c r="M194" s="194"/>
      <c r="N194" s="195"/>
      <c r="O194" s="195"/>
      <c r="P194" s="196">
        <f>SUM(P195:P196)</f>
        <v>0</v>
      </c>
      <c r="Q194" s="195"/>
      <c r="R194" s="196">
        <f>SUM(R195:R196)</f>
        <v>0</v>
      </c>
      <c r="S194" s="195"/>
      <c r="T194" s="197">
        <f>SUM(T195:T196)</f>
        <v>0</v>
      </c>
      <c r="AR194" s="198" t="s">
        <v>85</v>
      </c>
      <c r="AT194" s="199" t="s">
        <v>76</v>
      </c>
      <c r="AU194" s="199" t="s">
        <v>85</v>
      </c>
      <c r="AY194" s="198" t="s">
        <v>134</v>
      </c>
      <c r="BK194" s="200">
        <f>SUM(BK195:BK196)</f>
        <v>0</v>
      </c>
    </row>
    <row r="195" spans="2:65" s="1" customFormat="1" ht="22.5" customHeight="1">
      <c r="B195" s="37"/>
      <c r="C195" s="203" t="s">
        <v>287</v>
      </c>
      <c r="D195" s="203" t="s">
        <v>136</v>
      </c>
      <c r="E195" s="204" t="s">
        <v>565</v>
      </c>
      <c r="F195" s="205" t="s">
        <v>566</v>
      </c>
      <c r="G195" s="206" t="s">
        <v>244</v>
      </c>
      <c r="H195" s="207">
        <v>32.14</v>
      </c>
      <c r="I195" s="208"/>
      <c r="J195" s="207">
        <f>ROUND(I195*H195,2)</f>
        <v>0</v>
      </c>
      <c r="K195" s="205" t="s">
        <v>140</v>
      </c>
      <c r="L195" s="42"/>
      <c r="M195" s="209" t="s">
        <v>27</v>
      </c>
      <c r="N195" s="210" t="s">
        <v>48</v>
      </c>
      <c r="O195" s="78"/>
      <c r="P195" s="211">
        <f>O195*H195</f>
        <v>0</v>
      </c>
      <c r="Q195" s="211">
        <v>0</v>
      </c>
      <c r="R195" s="211">
        <f>Q195*H195</f>
        <v>0</v>
      </c>
      <c r="S195" s="211">
        <v>0</v>
      </c>
      <c r="T195" s="212">
        <f>S195*H195</f>
        <v>0</v>
      </c>
      <c r="AR195" s="16" t="s">
        <v>141</v>
      </c>
      <c r="AT195" s="16" t="s">
        <v>136</v>
      </c>
      <c r="AU195" s="16" t="s">
        <v>87</v>
      </c>
      <c r="AY195" s="16" t="s">
        <v>134</v>
      </c>
      <c r="BE195" s="213">
        <f>IF(N195="základní",J195,0)</f>
        <v>0</v>
      </c>
      <c r="BF195" s="213">
        <f>IF(N195="snížená",J195,0)</f>
        <v>0</v>
      </c>
      <c r="BG195" s="213">
        <f>IF(N195="zákl. přenesená",J195,0)</f>
        <v>0</v>
      </c>
      <c r="BH195" s="213">
        <f>IF(N195="sníž. přenesená",J195,0)</f>
        <v>0</v>
      </c>
      <c r="BI195" s="213">
        <f>IF(N195="nulová",J195,0)</f>
        <v>0</v>
      </c>
      <c r="BJ195" s="16" t="s">
        <v>85</v>
      </c>
      <c r="BK195" s="213">
        <f>ROUND(I195*H195,2)</f>
        <v>0</v>
      </c>
      <c r="BL195" s="16" t="s">
        <v>141</v>
      </c>
      <c r="BM195" s="16" t="s">
        <v>567</v>
      </c>
    </row>
    <row r="196" spans="2:47" s="1" customFormat="1" ht="12">
      <c r="B196" s="37"/>
      <c r="C196" s="38"/>
      <c r="D196" s="214" t="s">
        <v>143</v>
      </c>
      <c r="E196" s="38"/>
      <c r="F196" s="215" t="s">
        <v>568</v>
      </c>
      <c r="G196" s="38"/>
      <c r="H196" s="38"/>
      <c r="I196" s="129"/>
      <c r="J196" s="38"/>
      <c r="K196" s="38"/>
      <c r="L196" s="42"/>
      <c r="M196" s="258"/>
      <c r="N196" s="259"/>
      <c r="O196" s="259"/>
      <c r="P196" s="259"/>
      <c r="Q196" s="259"/>
      <c r="R196" s="259"/>
      <c r="S196" s="259"/>
      <c r="T196" s="260"/>
      <c r="AT196" s="16" t="s">
        <v>143</v>
      </c>
      <c r="AU196" s="16" t="s">
        <v>87</v>
      </c>
    </row>
    <row r="197" spans="2:12" s="1" customFormat="1" ht="6.95" customHeight="1">
      <c r="B197" s="56"/>
      <c r="C197" s="57"/>
      <c r="D197" s="57"/>
      <c r="E197" s="57"/>
      <c r="F197" s="57"/>
      <c r="G197" s="57"/>
      <c r="H197" s="57"/>
      <c r="I197" s="153"/>
      <c r="J197" s="57"/>
      <c r="K197" s="57"/>
      <c r="L197" s="42"/>
    </row>
  </sheetData>
  <sheetProtection password="CC35" sheet="1" objects="1" scenarios="1" formatColumns="0" formatRows="0" autoFilter="0"/>
  <autoFilter ref="C85:K196"/>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38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93</v>
      </c>
    </row>
    <row r="3" spans="2:46" ht="6.95" customHeight="1">
      <c r="B3" s="123"/>
      <c r="C3" s="124"/>
      <c r="D3" s="124"/>
      <c r="E3" s="124"/>
      <c r="F3" s="124"/>
      <c r="G3" s="124"/>
      <c r="H3" s="124"/>
      <c r="I3" s="125"/>
      <c r="J3" s="124"/>
      <c r="K3" s="124"/>
      <c r="L3" s="19"/>
      <c r="AT3" s="16" t="s">
        <v>87</v>
      </c>
    </row>
    <row r="4" spans="2:46" ht="24.95" customHeight="1">
      <c r="B4" s="19"/>
      <c r="D4" s="126" t="s">
        <v>103</v>
      </c>
      <c r="L4" s="19"/>
      <c r="M4" s="23" t="s">
        <v>10</v>
      </c>
      <c r="AT4" s="16" t="s">
        <v>4</v>
      </c>
    </row>
    <row r="5" spans="2:12" ht="6.95" customHeight="1">
      <c r="B5" s="19"/>
      <c r="L5" s="19"/>
    </row>
    <row r="6" spans="2:12" ht="12" customHeight="1">
      <c r="B6" s="19"/>
      <c r="D6" s="127" t="s">
        <v>15</v>
      </c>
      <c r="L6" s="19"/>
    </row>
    <row r="7" spans="2:12" ht="16.5" customHeight="1">
      <c r="B7" s="19"/>
      <c r="E7" s="128" t="str">
        <f>'Rekapitulace stavby'!K6</f>
        <v xml:space="preserve">III/117  26 Opěrná zeď v obci Strašice</v>
      </c>
      <c r="F7" s="127"/>
      <c r="G7" s="127"/>
      <c r="H7" s="127"/>
      <c r="L7" s="19"/>
    </row>
    <row r="8" spans="2:12" s="1" customFormat="1" ht="12" customHeight="1">
      <c r="B8" s="42"/>
      <c r="D8" s="127" t="s">
        <v>104</v>
      </c>
      <c r="I8" s="129"/>
      <c r="L8" s="42"/>
    </row>
    <row r="9" spans="2:12" s="1" customFormat="1" ht="36.95" customHeight="1">
      <c r="B9" s="42"/>
      <c r="E9" s="130" t="s">
        <v>612</v>
      </c>
      <c r="F9" s="1"/>
      <c r="G9" s="1"/>
      <c r="H9" s="1"/>
      <c r="I9" s="129"/>
      <c r="L9" s="42"/>
    </row>
    <row r="10" spans="2:12" s="1" customFormat="1" ht="12">
      <c r="B10" s="42"/>
      <c r="I10" s="129"/>
      <c r="L10" s="42"/>
    </row>
    <row r="11" spans="2:12" s="1" customFormat="1" ht="12" customHeight="1">
      <c r="B11" s="42"/>
      <c r="D11" s="127" t="s">
        <v>17</v>
      </c>
      <c r="F11" s="16" t="s">
        <v>18</v>
      </c>
      <c r="I11" s="131" t="s">
        <v>19</v>
      </c>
      <c r="J11" s="16" t="s">
        <v>27</v>
      </c>
      <c r="L11" s="42"/>
    </row>
    <row r="12" spans="2:12" s="1" customFormat="1" ht="12" customHeight="1">
      <c r="B12" s="42"/>
      <c r="D12" s="127" t="s">
        <v>21</v>
      </c>
      <c r="F12" s="16" t="s">
        <v>22</v>
      </c>
      <c r="I12" s="131" t="s">
        <v>23</v>
      </c>
      <c r="J12" s="132" t="str">
        <f>'Rekapitulace stavby'!AN8</f>
        <v>10. 10. 2018</v>
      </c>
      <c r="L12" s="42"/>
    </row>
    <row r="13" spans="2:12" s="1" customFormat="1" ht="10.8" customHeight="1">
      <c r="B13" s="42"/>
      <c r="I13" s="129"/>
      <c r="L13" s="42"/>
    </row>
    <row r="14" spans="2:12" s="1" customFormat="1" ht="12" customHeight="1">
      <c r="B14" s="42"/>
      <c r="D14" s="127" t="s">
        <v>25</v>
      </c>
      <c r="I14" s="131" t="s">
        <v>26</v>
      </c>
      <c r="J14" s="16" t="s">
        <v>27</v>
      </c>
      <c r="L14" s="42"/>
    </row>
    <row r="15" spans="2:12" s="1" customFormat="1" ht="18" customHeight="1">
      <c r="B15" s="42"/>
      <c r="E15" s="16" t="s">
        <v>28</v>
      </c>
      <c r="I15" s="131" t="s">
        <v>29</v>
      </c>
      <c r="J15" s="16" t="s">
        <v>27</v>
      </c>
      <c r="L15" s="42"/>
    </row>
    <row r="16" spans="2:12" s="1" customFormat="1" ht="6.95" customHeight="1">
      <c r="B16" s="42"/>
      <c r="I16" s="129"/>
      <c r="L16" s="42"/>
    </row>
    <row r="17" spans="2:12" s="1" customFormat="1" ht="12" customHeight="1">
      <c r="B17" s="42"/>
      <c r="D17" s="127" t="s">
        <v>30</v>
      </c>
      <c r="I17" s="131" t="s">
        <v>26</v>
      </c>
      <c r="J17" s="32" t="str">
        <f>'Rekapitulace stavby'!AN13</f>
        <v>Vyplň údaj</v>
      </c>
      <c r="L17" s="42"/>
    </row>
    <row r="18" spans="2:12" s="1" customFormat="1" ht="18" customHeight="1">
      <c r="B18" s="42"/>
      <c r="E18" s="32" t="str">
        <f>'Rekapitulace stavby'!E14</f>
        <v>Vyplň údaj</v>
      </c>
      <c r="F18" s="16"/>
      <c r="G18" s="16"/>
      <c r="H18" s="16"/>
      <c r="I18" s="131" t="s">
        <v>29</v>
      </c>
      <c r="J18" s="32" t="str">
        <f>'Rekapitulace stavby'!AN14</f>
        <v>Vyplň údaj</v>
      </c>
      <c r="L18" s="42"/>
    </row>
    <row r="19" spans="2:12" s="1" customFormat="1" ht="6.95" customHeight="1">
      <c r="B19" s="42"/>
      <c r="I19" s="129"/>
      <c r="L19" s="42"/>
    </row>
    <row r="20" spans="2:12" s="1" customFormat="1" ht="12" customHeight="1">
      <c r="B20" s="42"/>
      <c r="D20" s="127" t="s">
        <v>32</v>
      </c>
      <c r="I20" s="131" t="s">
        <v>26</v>
      </c>
      <c r="J20" s="16" t="s">
        <v>33</v>
      </c>
      <c r="L20" s="42"/>
    </row>
    <row r="21" spans="2:12" s="1" customFormat="1" ht="18" customHeight="1">
      <c r="B21" s="42"/>
      <c r="E21" s="16" t="s">
        <v>34</v>
      </c>
      <c r="I21" s="131" t="s">
        <v>29</v>
      </c>
      <c r="J21" s="16" t="s">
        <v>35</v>
      </c>
      <c r="L21" s="42"/>
    </row>
    <row r="22" spans="2:12" s="1" customFormat="1" ht="6.95" customHeight="1">
      <c r="B22" s="42"/>
      <c r="I22" s="129"/>
      <c r="L22" s="42"/>
    </row>
    <row r="23" spans="2:12" s="1" customFormat="1" ht="12" customHeight="1">
      <c r="B23" s="42"/>
      <c r="D23" s="127" t="s">
        <v>37</v>
      </c>
      <c r="I23" s="131" t="s">
        <v>26</v>
      </c>
      <c r="J23" s="16" t="s">
        <v>38</v>
      </c>
      <c r="L23" s="42"/>
    </row>
    <row r="24" spans="2:12" s="1" customFormat="1" ht="18" customHeight="1">
      <c r="B24" s="42"/>
      <c r="E24" s="16" t="s">
        <v>39</v>
      </c>
      <c r="I24" s="131" t="s">
        <v>29</v>
      </c>
      <c r="J24" s="16" t="s">
        <v>40</v>
      </c>
      <c r="L24" s="42"/>
    </row>
    <row r="25" spans="2:12" s="1" customFormat="1" ht="6.95" customHeight="1">
      <c r="B25" s="42"/>
      <c r="I25" s="129"/>
      <c r="L25" s="42"/>
    </row>
    <row r="26" spans="2:12" s="1" customFormat="1" ht="12" customHeight="1">
      <c r="B26" s="42"/>
      <c r="D26" s="127" t="s">
        <v>41</v>
      </c>
      <c r="I26" s="129"/>
      <c r="L26" s="42"/>
    </row>
    <row r="27" spans="2:12" s="6" customFormat="1" ht="16.5" customHeight="1">
      <c r="B27" s="133"/>
      <c r="E27" s="134" t="s">
        <v>27</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43</v>
      </c>
      <c r="I30" s="129"/>
      <c r="J30" s="138">
        <f>ROUND(J89,2)</f>
        <v>0</v>
      </c>
      <c r="L30" s="42"/>
    </row>
    <row r="31" spans="2:12" s="1" customFormat="1" ht="6.95" customHeight="1">
      <c r="B31" s="42"/>
      <c r="D31" s="70"/>
      <c r="E31" s="70"/>
      <c r="F31" s="70"/>
      <c r="G31" s="70"/>
      <c r="H31" s="70"/>
      <c r="I31" s="136"/>
      <c r="J31" s="70"/>
      <c r="K31" s="70"/>
      <c r="L31" s="42"/>
    </row>
    <row r="32" spans="2:12" s="1" customFormat="1" ht="14.4" customHeight="1">
      <c r="B32" s="42"/>
      <c r="F32" s="139" t="s">
        <v>45</v>
      </c>
      <c r="I32" s="140" t="s">
        <v>44</v>
      </c>
      <c r="J32" s="139" t="s">
        <v>46</v>
      </c>
      <c r="L32" s="42"/>
    </row>
    <row r="33" spans="2:12" s="1" customFormat="1" ht="14.4" customHeight="1">
      <c r="B33" s="42"/>
      <c r="D33" s="127" t="s">
        <v>47</v>
      </c>
      <c r="E33" s="127" t="s">
        <v>48</v>
      </c>
      <c r="F33" s="141">
        <f>ROUND((SUM(BE89:BE383)),2)</f>
        <v>0</v>
      </c>
      <c r="I33" s="142">
        <v>0.21</v>
      </c>
      <c r="J33" s="141">
        <f>ROUND(((SUM(BE89:BE383))*I33),2)</f>
        <v>0</v>
      </c>
      <c r="L33" s="42"/>
    </row>
    <row r="34" spans="2:12" s="1" customFormat="1" ht="14.4" customHeight="1">
      <c r="B34" s="42"/>
      <c r="E34" s="127" t="s">
        <v>49</v>
      </c>
      <c r="F34" s="141">
        <f>ROUND((SUM(BF89:BF383)),2)</f>
        <v>0</v>
      </c>
      <c r="I34" s="142">
        <v>0.15</v>
      </c>
      <c r="J34" s="141">
        <f>ROUND(((SUM(BF89:BF383))*I34),2)</f>
        <v>0</v>
      </c>
      <c r="L34" s="42"/>
    </row>
    <row r="35" spans="2:12" s="1" customFormat="1" ht="14.4" customHeight="1" hidden="1">
      <c r="B35" s="42"/>
      <c r="E35" s="127" t="s">
        <v>50</v>
      </c>
      <c r="F35" s="141">
        <f>ROUND((SUM(BG89:BG383)),2)</f>
        <v>0</v>
      </c>
      <c r="I35" s="142">
        <v>0.21</v>
      </c>
      <c r="J35" s="141">
        <f>0</f>
        <v>0</v>
      </c>
      <c r="L35" s="42"/>
    </row>
    <row r="36" spans="2:12" s="1" customFormat="1" ht="14.4" customHeight="1" hidden="1">
      <c r="B36" s="42"/>
      <c r="E36" s="127" t="s">
        <v>51</v>
      </c>
      <c r="F36" s="141">
        <f>ROUND((SUM(BH89:BH383)),2)</f>
        <v>0</v>
      </c>
      <c r="I36" s="142">
        <v>0.15</v>
      </c>
      <c r="J36" s="141">
        <f>0</f>
        <v>0</v>
      </c>
      <c r="L36" s="42"/>
    </row>
    <row r="37" spans="2:12" s="1" customFormat="1" ht="14.4" customHeight="1" hidden="1">
      <c r="B37" s="42"/>
      <c r="E37" s="127" t="s">
        <v>52</v>
      </c>
      <c r="F37" s="141">
        <f>ROUND((SUM(BI89:BI383)),2)</f>
        <v>0</v>
      </c>
      <c r="I37" s="142">
        <v>0</v>
      </c>
      <c r="J37" s="141">
        <f>0</f>
        <v>0</v>
      </c>
      <c r="L37" s="42"/>
    </row>
    <row r="38" spans="2:12" s="1" customFormat="1" ht="6.95" customHeight="1">
      <c r="B38" s="42"/>
      <c r="I38" s="129"/>
      <c r="L38" s="42"/>
    </row>
    <row r="39" spans="2:12" s="1" customFormat="1" ht="25.4" customHeight="1">
      <c r="B39" s="42"/>
      <c r="C39" s="143"/>
      <c r="D39" s="144" t="s">
        <v>53</v>
      </c>
      <c r="E39" s="145"/>
      <c r="F39" s="145"/>
      <c r="G39" s="146" t="s">
        <v>54</v>
      </c>
      <c r="H39" s="147" t="s">
        <v>55</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106</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15</v>
      </c>
      <c r="D47" s="38"/>
      <c r="E47" s="38"/>
      <c r="F47" s="38"/>
      <c r="G47" s="38"/>
      <c r="H47" s="38"/>
      <c r="I47" s="129"/>
      <c r="J47" s="38"/>
      <c r="K47" s="38"/>
      <c r="L47" s="42"/>
    </row>
    <row r="48" spans="2:12" s="1" customFormat="1" ht="16.5" customHeight="1">
      <c r="B48" s="37"/>
      <c r="C48" s="38"/>
      <c r="D48" s="38"/>
      <c r="E48" s="157" t="str">
        <f>E7</f>
        <v xml:space="preserve">III/117  26 Opěrná zeď v obci Strašice</v>
      </c>
      <c r="F48" s="31"/>
      <c r="G48" s="31"/>
      <c r="H48" s="31"/>
      <c r="I48" s="129"/>
      <c r="J48" s="38"/>
      <c r="K48" s="38"/>
      <c r="L48" s="42"/>
    </row>
    <row r="49" spans="2:12" s="1" customFormat="1" ht="12" customHeight="1">
      <c r="B49" s="37"/>
      <c r="C49" s="31" t="s">
        <v>104</v>
      </c>
      <c r="D49" s="38"/>
      <c r="E49" s="38"/>
      <c r="F49" s="38"/>
      <c r="G49" s="38"/>
      <c r="H49" s="38"/>
      <c r="I49" s="129"/>
      <c r="J49" s="38"/>
      <c r="K49" s="38"/>
      <c r="L49" s="42"/>
    </row>
    <row r="50" spans="2:12" s="1" customFormat="1" ht="16.5" customHeight="1">
      <c r="B50" s="37"/>
      <c r="C50" s="38"/>
      <c r="D50" s="38"/>
      <c r="E50" s="63" t="str">
        <f>E9</f>
        <v xml:space="preserve">SK7603 - SO 201  Opěrná zeď</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21</v>
      </c>
      <c r="D52" s="38"/>
      <c r="E52" s="38"/>
      <c r="F52" s="26" t="str">
        <f>F12</f>
        <v xml:space="preserve"> </v>
      </c>
      <c r="G52" s="38"/>
      <c r="H52" s="38"/>
      <c r="I52" s="131" t="s">
        <v>23</v>
      </c>
      <c r="J52" s="66" t="str">
        <f>IF(J12="","",J12)</f>
        <v>10. 10. 2018</v>
      </c>
      <c r="K52" s="38"/>
      <c r="L52" s="42"/>
    </row>
    <row r="53" spans="2:12" s="1" customFormat="1" ht="6.95" customHeight="1">
      <c r="B53" s="37"/>
      <c r="C53" s="38"/>
      <c r="D53" s="38"/>
      <c r="E53" s="38"/>
      <c r="F53" s="38"/>
      <c r="G53" s="38"/>
      <c r="H53" s="38"/>
      <c r="I53" s="129"/>
      <c r="J53" s="38"/>
      <c r="K53" s="38"/>
      <c r="L53" s="42"/>
    </row>
    <row r="54" spans="2:12" s="1" customFormat="1" ht="24.9" customHeight="1">
      <c r="B54" s="37"/>
      <c r="C54" s="31" t="s">
        <v>25</v>
      </c>
      <c r="D54" s="38"/>
      <c r="E54" s="38"/>
      <c r="F54" s="26" t="str">
        <f>E15</f>
        <v>SÚS Rokycany</v>
      </c>
      <c r="G54" s="38"/>
      <c r="H54" s="38"/>
      <c r="I54" s="131" t="s">
        <v>32</v>
      </c>
      <c r="J54" s="35" t="str">
        <f>E21</f>
        <v>Projekční kancelář Ing.Škubalová</v>
      </c>
      <c r="K54" s="38"/>
      <c r="L54" s="42"/>
    </row>
    <row r="55" spans="2:12" s="1" customFormat="1" ht="13.65" customHeight="1">
      <c r="B55" s="37"/>
      <c r="C55" s="31" t="s">
        <v>30</v>
      </c>
      <c r="D55" s="38"/>
      <c r="E55" s="38"/>
      <c r="F55" s="26" t="str">
        <f>IF(E18="","",E18)</f>
        <v>Vyplň údaj</v>
      </c>
      <c r="G55" s="38"/>
      <c r="H55" s="38"/>
      <c r="I55" s="131" t="s">
        <v>37</v>
      </c>
      <c r="J55" s="35" t="str">
        <f>E24</f>
        <v>Straka</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107</v>
      </c>
      <c r="D57" s="159"/>
      <c r="E57" s="159"/>
      <c r="F57" s="159"/>
      <c r="G57" s="159"/>
      <c r="H57" s="159"/>
      <c r="I57" s="160"/>
      <c r="J57" s="161" t="s">
        <v>108</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75</v>
      </c>
      <c r="D59" s="38"/>
      <c r="E59" s="38"/>
      <c r="F59" s="38"/>
      <c r="G59" s="38"/>
      <c r="H59" s="38"/>
      <c r="I59" s="129"/>
      <c r="J59" s="96">
        <f>J89</f>
        <v>0</v>
      </c>
      <c r="K59" s="38"/>
      <c r="L59" s="42"/>
      <c r="AU59" s="16" t="s">
        <v>109</v>
      </c>
    </row>
    <row r="60" spans="2:12" s="7" customFormat="1" ht="24.95" customHeight="1">
      <c r="B60" s="163"/>
      <c r="C60" s="164"/>
      <c r="D60" s="165" t="s">
        <v>110</v>
      </c>
      <c r="E60" s="166"/>
      <c r="F60" s="166"/>
      <c r="G60" s="166"/>
      <c r="H60" s="166"/>
      <c r="I60" s="167"/>
      <c r="J60" s="168">
        <f>J90</f>
        <v>0</v>
      </c>
      <c r="K60" s="164"/>
      <c r="L60" s="169"/>
    </row>
    <row r="61" spans="2:12" s="8" customFormat="1" ht="19.9" customHeight="1">
      <c r="B61" s="170"/>
      <c r="C61" s="171"/>
      <c r="D61" s="172" t="s">
        <v>111</v>
      </c>
      <c r="E61" s="173"/>
      <c r="F61" s="173"/>
      <c r="G61" s="173"/>
      <c r="H61" s="173"/>
      <c r="I61" s="174"/>
      <c r="J61" s="175">
        <f>J91</f>
        <v>0</v>
      </c>
      <c r="K61" s="171"/>
      <c r="L61" s="176"/>
    </row>
    <row r="62" spans="2:12" s="8" customFormat="1" ht="19.9" customHeight="1">
      <c r="B62" s="170"/>
      <c r="C62" s="171"/>
      <c r="D62" s="172" t="s">
        <v>112</v>
      </c>
      <c r="E62" s="173"/>
      <c r="F62" s="173"/>
      <c r="G62" s="173"/>
      <c r="H62" s="173"/>
      <c r="I62" s="174"/>
      <c r="J62" s="175">
        <f>J204</f>
        <v>0</v>
      </c>
      <c r="K62" s="171"/>
      <c r="L62" s="176"/>
    </row>
    <row r="63" spans="2:12" s="8" customFormat="1" ht="19.9" customHeight="1">
      <c r="B63" s="170"/>
      <c r="C63" s="171"/>
      <c r="D63" s="172" t="s">
        <v>613</v>
      </c>
      <c r="E63" s="173"/>
      <c r="F63" s="173"/>
      <c r="G63" s="173"/>
      <c r="H63" s="173"/>
      <c r="I63" s="174"/>
      <c r="J63" s="175">
        <f>J245</f>
        <v>0</v>
      </c>
      <c r="K63" s="171"/>
      <c r="L63" s="176"/>
    </row>
    <row r="64" spans="2:12" s="8" customFormat="1" ht="19.9" customHeight="1">
      <c r="B64" s="170"/>
      <c r="C64" s="171"/>
      <c r="D64" s="172" t="s">
        <v>113</v>
      </c>
      <c r="E64" s="173"/>
      <c r="F64" s="173"/>
      <c r="G64" s="173"/>
      <c r="H64" s="173"/>
      <c r="I64" s="174"/>
      <c r="J64" s="175">
        <f>J288</f>
        <v>0</v>
      </c>
      <c r="K64" s="171"/>
      <c r="L64" s="176"/>
    </row>
    <row r="65" spans="2:12" s="8" customFormat="1" ht="19.9" customHeight="1">
      <c r="B65" s="170"/>
      <c r="C65" s="171"/>
      <c r="D65" s="172" t="s">
        <v>614</v>
      </c>
      <c r="E65" s="173"/>
      <c r="F65" s="173"/>
      <c r="G65" s="173"/>
      <c r="H65" s="173"/>
      <c r="I65" s="174"/>
      <c r="J65" s="175">
        <f>J304</f>
        <v>0</v>
      </c>
      <c r="K65" s="171"/>
      <c r="L65" s="176"/>
    </row>
    <row r="66" spans="2:12" s="8" customFormat="1" ht="19.9" customHeight="1">
      <c r="B66" s="170"/>
      <c r="C66" s="171"/>
      <c r="D66" s="172" t="s">
        <v>116</v>
      </c>
      <c r="E66" s="173"/>
      <c r="F66" s="173"/>
      <c r="G66" s="173"/>
      <c r="H66" s="173"/>
      <c r="I66" s="174"/>
      <c r="J66" s="175">
        <f>J313</f>
        <v>0</v>
      </c>
      <c r="K66" s="171"/>
      <c r="L66" s="176"/>
    </row>
    <row r="67" spans="2:12" s="8" customFormat="1" ht="19.9" customHeight="1">
      <c r="B67" s="170"/>
      <c r="C67" s="171"/>
      <c r="D67" s="172" t="s">
        <v>118</v>
      </c>
      <c r="E67" s="173"/>
      <c r="F67" s="173"/>
      <c r="G67" s="173"/>
      <c r="H67" s="173"/>
      <c r="I67" s="174"/>
      <c r="J67" s="175">
        <f>J343</f>
        <v>0</v>
      </c>
      <c r="K67" s="171"/>
      <c r="L67" s="176"/>
    </row>
    <row r="68" spans="2:12" s="7" customFormat="1" ht="24.95" customHeight="1">
      <c r="B68" s="163"/>
      <c r="C68" s="164"/>
      <c r="D68" s="165" t="s">
        <v>615</v>
      </c>
      <c r="E68" s="166"/>
      <c r="F68" s="166"/>
      <c r="G68" s="166"/>
      <c r="H68" s="166"/>
      <c r="I68" s="167"/>
      <c r="J68" s="168">
        <f>J346</f>
        <v>0</v>
      </c>
      <c r="K68" s="164"/>
      <c r="L68" s="169"/>
    </row>
    <row r="69" spans="2:12" s="8" customFormat="1" ht="19.9" customHeight="1">
      <c r="B69" s="170"/>
      <c r="C69" s="171"/>
      <c r="D69" s="172" t="s">
        <v>616</v>
      </c>
      <c r="E69" s="173"/>
      <c r="F69" s="173"/>
      <c r="G69" s="173"/>
      <c r="H69" s="173"/>
      <c r="I69" s="174"/>
      <c r="J69" s="175">
        <f>J347</f>
        <v>0</v>
      </c>
      <c r="K69" s="171"/>
      <c r="L69" s="176"/>
    </row>
    <row r="70" spans="2:12" s="1" customFormat="1" ht="21.8" customHeight="1">
      <c r="B70" s="37"/>
      <c r="C70" s="38"/>
      <c r="D70" s="38"/>
      <c r="E70" s="38"/>
      <c r="F70" s="38"/>
      <c r="G70" s="38"/>
      <c r="H70" s="38"/>
      <c r="I70" s="129"/>
      <c r="J70" s="38"/>
      <c r="K70" s="38"/>
      <c r="L70" s="42"/>
    </row>
    <row r="71" spans="2:12" s="1" customFormat="1" ht="6.95" customHeight="1">
      <c r="B71" s="56"/>
      <c r="C71" s="57"/>
      <c r="D71" s="57"/>
      <c r="E71" s="57"/>
      <c r="F71" s="57"/>
      <c r="G71" s="57"/>
      <c r="H71" s="57"/>
      <c r="I71" s="153"/>
      <c r="J71" s="57"/>
      <c r="K71" s="57"/>
      <c r="L71" s="42"/>
    </row>
    <row r="75" spans="2:12" s="1" customFormat="1" ht="6.95" customHeight="1">
      <c r="B75" s="58"/>
      <c r="C75" s="59"/>
      <c r="D75" s="59"/>
      <c r="E75" s="59"/>
      <c r="F75" s="59"/>
      <c r="G75" s="59"/>
      <c r="H75" s="59"/>
      <c r="I75" s="156"/>
      <c r="J75" s="59"/>
      <c r="K75" s="59"/>
      <c r="L75" s="42"/>
    </row>
    <row r="76" spans="2:12" s="1" customFormat="1" ht="24.95" customHeight="1">
      <c r="B76" s="37"/>
      <c r="C76" s="22" t="s">
        <v>119</v>
      </c>
      <c r="D76" s="38"/>
      <c r="E76" s="38"/>
      <c r="F76" s="38"/>
      <c r="G76" s="38"/>
      <c r="H76" s="38"/>
      <c r="I76" s="129"/>
      <c r="J76" s="38"/>
      <c r="K76" s="38"/>
      <c r="L76" s="42"/>
    </row>
    <row r="77" spans="2:12" s="1" customFormat="1" ht="6.95" customHeight="1">
      <c r="B77" s="37"/>
      <c r="C77" s="38"/>
      <c r="D77" s="38"/>
      <c r="E77" s="38"/>
      <c r="F77" s="38"/>
      <c r="G77" s="38"/>
      <c r="H77" s="38"/>
      <c r="I77" s="129"/>
      <c r="J77" s="38"/>
      <c r="K77" s="38"/>
      <c r="L77" s="42"/>
    </row>
    <row r="78" spans="2:12" s="1" customFormat="1" ht="12" customHeight="1">
      <c r="B78" s="37"/>
      <c r="C78" s="31" t="s">
        <v>15</v>
      </c>
      <c r="D78" s="38"/>
      <c r="E78" s="38"/>
      <c r="F78" s="38"/>
      <c r="G78" s="38"/>
      <c r="H78" s="38"/>
      <c r="I78" s="129"/>
      <c r="J78" s="38"/>
      <c r="K78" s="38"/>
      <c r="L78" s="42"/>
    </row>
    <row r="79" spans="2:12" s="1" customFormat="1" ht="16.5" customHeight="1">
      <c r="B79" s="37"/>
      <c r="C79" s="38"/>
      <c r="D79" s="38"/>
      <c r="E79" s="157" t="str">
        <f>E7</f>
        <v xml:space="preserve">III/117  26 Opěrná zeď v obci Strašice</v>
      </c>
      <c r="F79" s="31"/>
      <c r="G79" s="31"/>
      <c r="H79" s="31"/>
      <c r="I79" s="129"/>
      <c r="J79" s="38"/>
      <c r="K79" s="38"/>
      <c r="L79" s="42"/>
    </row>
    <row r="80" spans="2:12" s="1" customFormat="1" ht="12" customHeight="1">
      <c r="B80" s="37"/>
      <c r="C80" s="31" t="s">
        <v>104</v>
      </c>
      <c r="D80" s="38"/>
      <c r="E80" s="38"/>
      <c r="F80" s="38"/>
      <c r="G80" s="38"/>
      <c r="H80" s="38"/>
      <c r="I80" s="129"/>
      <c r="J80" s="38"/>
      <c r="K80" s="38"/>
      <c r="L80" s="42"/>
    </row>
    <row r="81" spans="2:12" s="1" customFormat="1" ht="16.5" customHeight="1">
      <c r="B81" s="37"/>
      <c r="C81" s="38"/>
      <c r="D81" s="38"/>
      <c r="E81" s="63" t="str">
        <f>E9</f>
        <v xml:space="preserve">SK7603 - SO 201  Opěrná zeď</v>
      </c>
      <c r="F81" s="38"/>
      <c r="G81" s="38"/>
      <c r="H81" s="38"/>
      <c r="I81" s="129"/>
      <c r="J81" s="38"/>
      <c r="K81" s="38"/>
      <c r="L81" s="42"/>
    </row>
    <row r="82" spans="2:12" s="1" customFormat="1" ht="6.95" customHeight="1">
      <c r="B82" s="37"/>
      <c r="C82" s="38"/>
      <c r="D82" s="38"/>
      <c r="E82" s="38"/>
      <c r="F82" s="38"/>
      <c r="G82" s="38"/>
      <c r="H82" s="38"/>
      <c r="I82" s="129"/>
      <c r="J82" s="38"/>
      <c r="K82" s="38"/>
      <c r="L82" s="42"/>
    </row>
    <row r="83" spans="2:12" s="1" customFormat="1" ht="12" customHeight="1">
      <c r="B83" s="37"/>
      <c r="C83" s="31" t="s">
        <v>21</v>
      </c>
      <c r="D83" s="38"/>
      <c r="E83" s="38"/>
      <c r="F83" s="26" t="str">
        <f>F12</f>
        <v xml:space="preserve"> </v>
      </c>
      <c r="G83" s="38"/>
      <c r="H83" s="38"/>
      <c r="I83" s="131" t="s">
        <v>23</v>
      </c>
      <c r="J83" s="66" t="str">
        <f>IF(J12="","",J12)</f>
        <v>10. 10. 2018</v>
      </c>
      <c r="K83" s="38"/>
      <c r="L83" s="42"/>
    </row>
    <row r="84" spans="2:12" s="1" customFormat="1" ht="6.95" customHeight="1">
      <c r="B84" s="37"/>
      <c r="C84" s="38"/>
      <c r="D84" s="38"/>
      <c r="E84" s="38"/>
      <c r="F84" s="38"/>
      <c r="G84" s="38"/>
      <c r="H84" s="38"/>
      <c r="I84" s="129"/>
      <c r="J84" s="38"/>
      <c r="K84" s="38"/>
      <c r="L84" s="42"/>
    </row>
    <row r="85" spans="2:12" s="1" customFormat="1" ht="24.9" customHeight="1">
      <c r="B85" s="37"/>
      <c r="C85" s="31" t="s">
        <v>25</v>
      </c>
      <c r="D85" s="38"/>
      <c r="E85" s="38"/>
      <c r="F85" s="26" t="str">
        <f>E15</f>
        <v>SÚS Rokycany</v>
      </c>
      <c r="G85" s="38"/>
      <c r="H85" s="38"/>
      <c r="I85" s="131" t="s">
        <v>32</v>
      </c>
      <c r="J85" s="35" t="str">
        <f>E21</f>
        <v>Projekční kancelář Ing.Škubalová</v>
      </c>
      <c r="K85" s="38"/>
      <c r="L85" s="42"/>
    </row>
    <row r="86" spans="2:12" s="1" customFormat="1" ht="13.65" customHeight="1">
      <c r="B86" s="37"/>
      <c r="C86" s="31" t="s">
        <v>30</v>
      </c>
      <c r="D86" s="38"/>
      <c r="E86" s="38"/>
      <c r="F86" s="26" t="str">
        <f>IF(E18="","",E18)</f>
        <v>Vyplň údaj</v>
      </c>
      <c r="G86" s="38"/>
      <c r="H86" s="38"/>
      <c r="I86" s="131" t="s">
        <v>37</v>
      </c>
      <c r="J86" s="35" t="str">
        <f>E24</f>
        <v>Straka</v>
      </c>
      <c r="K86" s="38"/>
      <c r="L86" s="42"/>
    </row>
    <row r="87" spans="2:12" s="1" customFormat="1" ht="10.3" customHeight="1">
      <c r="B87" s="37"/>
      <c r="C87" s="38"/>
      <c r="D87" s="38"/>
      <c r="E87" s="38"/>
      <c r="F87" s="38"/>
      <c r="G87" s="38"/>
      <c r="H87" s="38"/>
      <c r="I87" s="129"/>
      <c r="J87" s="38"/>
      <c r="K87" s="38"/>
      <c r="L87" s="42"/>
    </row>
    <row r="88" spans="2:20" s="9" customFormat="1" ht="29.25" customHeight="1">
      <c r="B88" s="177"/>
      <c r="C88" s="178" t="s">
        <v>120</v>
      </c>
      <c r="D88" s="179" t="s">
        <v>62</v>
      </c>
      <c r="E88" s="179" t="s">
        <v>58</v>
      </c>
      <c r="F88" s="179" t="s">
        <v>59</v>
      </c>
      <c r="G88" s="179" t="s">
        <v>121</v>
      </c>
      <c r="H88" s="179" t="s">
        <v>122</v>
      </c>
      <c r="I88" s="180" t="s">
        <v>123</v>
      </c>
      <c r="J88" s="179" t="s">
        <v>108</v>
      </c>
      <c r="K88" s="181" t="s">
        <v>124</v>
      </c>
      <c r="L88" s="182"/>
      <c r="M88" s="86" t="s">
        <v>27</v>
      </c>
      <c r="N88" s="87" t="s">
        <v>47</v>
      </c>
      <c r="O88" s="87" t="s">
        <v>125</v>
      </c>
      <c r="P88" s="87" t="s">
        <v>126</v>
      </c>
      <c r="Q88" s="87" t="s">
        <v>127</v>
      </c>
      <c r="R88" s="87" t="s">
        <v>128</v>
      </c>
      <c r="S88" s="87" t="s">
        <v>129</v>
      </c>
      <c r="T88" s="88" t="s">
        <v>130</v>
      </c>
    </row>
    <row r="89" spans="2:63" s="1" customFormat="1" ht="22.8" customHeight="1">
      <c r="B89" s="37"/>
      <c r="C89" s="93" t="s">
        <v>131</v>
      </c>
      <c r="D89" s="38"/>
      <c r="E89" s="38"/>
      <c r="F89" s="38"/>
      <c r="G89" s="38"/>
      <c r="H89" s="38"/>
      <c r="I89" s="129"/>
      <c r="J89" s="183">
        <f>BK89</f>
        <v>0</v>
      </c>
      <c r="K89" s="38"/>
      <c r="L89" s="42"/>
      <c r="M89" s="89"/>
      <c r="N89" s="90"/>
      <c r="O89" s="90"/>
      <c r="P89" s="184">
        <f>P90+P346</f>
        <v>0</v>
      </c>
      <c r="Q89" s="90"/>
      <c r="R89" s="184">
        <f>R90+R346</f>
        <v>507.5336866</v>
      </c>
      <c r="S89" s="90"/>
      <c r="T89" s="185">
        <f>T90+T346</f>
        <v>0</v>
      </c>
      <c r="AT89" s="16" t="s">
        <v>76</v>
      </c>
      <c r="AU89" s="16" t="s">
        <v>109</v>
      </c>
      <c r="BK89" s="186">
        <f>BK90+BK346</f>
        <v>0</v>
      </c>
    </row>
    <row r="90" spans="2:63" s="10" customFormat="1" ht="25.9" customHeight="1">
      <c r="B90" s="187"/>
      <c r="C90" s="188"/>
      <c r="D90" s="189" t="s">
        <v>76</v>
      </c>
      <c r="E90" s="190" t="s">
        <v>132</v>
      </c>
      <c r="F90" s="190" t="s">
        <v>133</v>
      </c>
      <c r="G90" s="188"/>
      <c r="H90" s="188"/>
      <c r="I90" s="191"/>
      <c r="J90" s="192">
        <f>BK90</f>
        <v>0</v>
      </c>
      <c r="K90" s="188"/>
      <c r="L90" s="193"/>
      <c r="M90" s="194"/>
      <c r="N90" s="195"/>
      <c r="O90" s="195"/>
      <c r="P90" s="196">
        <f>P91+P204+P245+P288+P304+P313+P343</f>
        <v>0</v>
      </c>
      <c r="Q90" s="195"/>
      <c r="R90" s="196">
        <f>R91+R204+R245+R288+R304+R313+R343</f>
        <v>505.60412360000004</v>
      </c>
      <c r="S90" s="195"/>
      <c r="T90" s="197">
        <f>T91+T204+T245+T288+T304+T313+T343</f>
        <v>0</v>
      </c>
      <c r="AR90" s="198" t="s">
        <v>85</v>
      </c>
      <c r="AT90" s="199" t="s">
        <v>76</v>
      </c>
      <c r="AU90" s="199" t="s">
        <v>77</v>
      </c>
      <c r="AY90" s="198" t="s">
        <v>134</v>
      </c>
      <c r="BK90" s="200">
        <f>BK91+BK204+BK245+BK288+BK304+BK313+BK343</f>
        <v>0</v>
      </c>
    </row>
    <row r="91" spans="2:63" s="10" customFormat="1" ht="22.8" customHeight="1">
      <c r="B91" s="187"/>
      <c r="C91" s="188"/>
      <c r="D91" s="189" t="s">
        <v>76</v>
      </c>
      <c r="E91" s="201" t="s">
        <v>85</v>
      </c>
      <c r="F91" s="201" t="s">
        <v>135</v>
      </c>
      <c r="G91" s="188"/>
      <c r="H91" s="188"/>
      <c r="I91" s="191"/>
      <c r="J91" s="202">
        <f>BK91</f>
        <v>0</v>
      </c>
      <c r="K91" s="188"/>
      <c r="L91" s="193"/>
      <c r="M91" s="194"/>
      <c r="N91" s="195"/>
      <c r="O91" s="195"/>
      <c r="P91" s="196">
        <f>SUM(P92:P203)</f>
        <v>0</v>
      </c>
      <c r="Q91" s="195"/>
      <c r="R91" s="196">
        <f>SUM(R92:R203)</f>
        <v>339.35626</v>
      </c>
      <c r="S91" s="195"/>
      <c r="T91" s="197">
        <f>SUM(T92:T203)</f>
        <v>0</v>
      </c>
      <c r="AR91" s="198" t="s">
        <v>85</v>
      </c>
      <c r="AT91" s="199" t="s">
        <v>76</v>
      </c>
      <c r="AU91" s="199" t="s">
        <v>85</v>
      </c>
      <c r="AY91" s="198" t="s">
        <v>134</v>
      </c>
      <c r="BK91" s="200">
        <f>SUM(BK92:BK203)</f>
        <v>0</v>
      </c>
    </row>
    <row r="92" spans="2:65" s="1" customFormat="1" ht="22.5" customHeight="1">
      <c r="B92" s="37"/>
      <c r="C92" s="203" t="s">
        <v>85</v>
      </c>
      <c r="D92" s="203" t="s">
        <v>136</v>
      </c>
      <c r="E92" s="204" t="s">
        <v>617</v>
      </c>
      <c r="F92" s="205" t="s">
        <v>618</v>
      </c>
      <c r="G92" s="206" t="s">
        <v>139</v>
      </c>
      <c r="H92" s="207">
        <v>40</v>
      </c>
      <c r="I92" s="208"/>
      <c r="J92" s="207">
        <f>ROUND(I92*H92,2)</f>
        <v>0</v>
      </c>
      <c r="K92" s="205" t="s">
        <v>140</v>
      </c>
      <c r="L92" s="42"/>
      <c r="M92" s="209" t="s">
        <v>27</v>
      </c>
      <c r="N92" s="210" t="s">
        <v>48</v>
      </c>
      <c r="O92" s="78"/>
      <c r="P92" s="211">
        <f>O92*H92</f>
        <v>0</v>
      </c>
      <c r="Q92" s="211">
        <v>0</v>
      </c>
      <c r="R92" s="211">
        <f>Q92*H92</f>
        <v>0</v>
      </c>
      <c r="S92" s="211">
        <v>0</v>
      </c>
      <c r="T92" s="212">
        <f>S92*H92</f>
        <v>0</v>
      </c>
      <c r="AR92" s="16" t="s">
        <v>141</v>
      </c>
      <c r="AT92" s="16" t="s">
        <v>136</v>
      </c>
      <c r="AU92" s="16" t="s">
        <v>87</v>
      </c>
      <c r="AY92" s="16" t="s">
        <v>134</v>
      </c>
      <c r="BE92" s="213">
        <f>IF(N92="základní",J92,0)</f>
        <v>0</v>
      </c>
      <c r="BF92" s="213">
        <f>IF(N92="snížená",J92,0)</f>
        <v>0</v>
      </c>
      <c r="BG92" s="213">
        <f>IF(N92="zákl. přenesená",J92,0)</f>
        <v>0</v>
      </c>
      <c r="BH92" s="213">
        <f>IF(N92="sníž. přenesená",J92,0)</f>
        <v>0</v>
      </c>
      <c r="BI92" s="213">
        <f>IF(N92="nulová",J92,0)</f>
        <v>0</v>
      </c>
      <c r="BJ92" s="16" t="s">
        <v>85</v>
      </c>
      <c r="BK92" s="213">
        <f>ROUND(I92*H92,2)</f>
        <v>0</v>
      </c>
      <c r="BL92" s="16" t="s">
        <v>141</v>
      </c>
      <c r="BM92" s="16" t="s">
        <v>619</v>
      </c>
    </row>
    <row r="93" spans="2:47" s="1" customFormat="1" ht="12">
      <c r="B93" s="37"/>
      <c r="C93" s="38"/>
      <c r="D93" s="214" t="s">
        <v>143</v>
      </c>
      <c r="E93" s="38"/>
      <c r="F93" s="215" t="s">
        <v>620</v>
      </c>
      <c r="G93" s="38"/>
      <c r="H93" s="38"/>
      <c r="I93" s="129"/>
      <c r="J93" s="38"/>
      <c r="K93" s="38"/>
      <c r="L93" s="42"/>
      <c r="M93" s="216"/>
      <c r="N93" s="78"/>
      <c r="O93" s="78"/>
      <c r="P93" s="78"/>
      <c r="Q93" s="78"/>
      <c r="R93" s="78"/>
      <c r="S93" s="78"/>
      <c r="T93" s="79"/>
      <c r="AT93" s="16" t="s">
        <v>143</v>
      </c>
      <c r="AU93" s="16" t="s">
        <v>87</v>
      </c>
    </row>
    <row r="94" spans="2:51" s="11" customFormat="1" ht="12">
      <c r="B94" s="217"/>
      <c r="C94" s="218"/>
      <c r="D94" s="214" t="s">
        <v>145</v>
      </c>
      <c r="E94" s="219" t="s">
        <v>27</v>
      </c>
      <c r="F94" s="220" t="s">
        <v>367</v>
      </c>
      <c r="G94" s="218"/>
      <c r="H94" s="221">
        <v>40</v>
      </c>
      <c r="I94" s="222"/>
      <c r="J94" s="218"/>
      <c r="K94" s="218"/>
      <c r="L94" s="223"/>
      <c r="M94" s="224"/>
      <c r="N94" s="225"/>
      <c r="O94" s="225"/>
      <c r="P94" s="225"/>
      <c r="Q94" s="225"/>
      <c r="R94" s="225"/>
      <c r="S94" s="225"/>
      <c r="T94" s="226"/>
      <c r="AT94" s="227" t="s">
        <v>145</v>
      </c>
      <c r="AU94" s="227" t="s">
        <v>87</v>
      </c>
      <c r="AV94" s="11" t="s">
        <v>87</v>
      </c>
      <c r="AW94" s="11" t="s">
        <v>36</v>
      </c>
      <c r="AX94" s="11" t="s">
        <v>77</v>
      </c>
      <c r="AY94" s="227" t="s">
        <v>134</v>
      </c>
    </row>
    <row r="95" spans="2:51" s="12" customFormat="1" ht="12">
      <c r="B95" s="228"/>
      <c r="C95" s="229"/>
      <c r="D95" s="214" t="s">
        <v>145</v>
      </c>
      <c r="E95" s="230" t="s">
        <v>27</v>
      </c>
      <c r="F95" s="231" t="s">
        <v>147</v>
      </c>
      <c r="G95" s="229"/>
      <c r="H95" s="230" t="s">
        <v>27</v>
      </c>
      <c r="I95" s="232"/>
      <c r="J95" s="229"/>
      <c r="K95" s="229"/>
      <c r="L95" s="233"/>
      <c r="M95" s="234"/>
      <c r="N95" s="235"/>
      <c r="O95" s="235"/>
      <c r="P95" s="235"/>
      <c r="Q95" s="235"/>
      <c r="R95" s="235"/>
      <c r="S95" s="235"/>
      <c r="T95" s="236"/>
      <c r="AT95" s="237" t="s">
        <v>145</v>
      </c>
      <c r="AU95" s="237" t="s">
        <v>87</v>
      </c>
      <c r="AV95" s="12" t="s">
        <v>85</v>
      </c>
      <c r="AW95" s="12" t="s">
        <v>36</v>
      </c>
      <c r="AX95" s="12" t="s">
        <v>77</v>
      </c>
      <c r="AY95" s="237" t="s">
        <v>134</v>
      </c>
    </row>
    <row r="96" spans="2:51" s="13" customFormat="1" ht="12">
      <c r="B96" s="238"/>
      <c r="C96" s="239"/>
      <c r="D96" s="214" t="s">
        <v>145</v>
      </c>
      <c r="E96" s="240" t="s">
        <v>27</v>
      </c>
      <c r="F96" s="241" t="s">
        <v>148</v>
      </c>
      <c r="G96" s="239"/>
      <c r="H96" s="242">
        <v>40</v>
      </c>
      <c r="I96" s="243"/>
      <c r="J96" s="239"/>
      <c r="K96" s="239"/>
      <c r="L96" s="244"/>
      <c r="M96" s="245"/>
      <c r="N96" s="246"/>
      <c r="O96" s="246"/>
      <c r="P96" s="246"/>
      <c r="Q96" s="246"/>
      <c r="R96" s="246"/>
      <c r="S96" s="246"/>
      <c r="T96" s="247"/>
      <c r="AT96" s="248" t="s">
        <v>145</v>
      </c>
      <c r="AU96" s="248" t="s">
        <v>87</v>
      </c>
      <c r="AV96" s="13" t="s">
        <v>141</v>
      </c>
      <c r="AW96" s="13" t="s">
        <v>36</v>
      </c>
      <c r="AX96" s="13" t="s">
        <v>85</v>
      </c>
      <c r="AY96" s="248" t="s">
        <v>134</v>
      </c>
    </row>
    <row r="97" spans="2:65" s="1" customFormat="1" ht="16.5" customHeight="1">
      <c r="B97" s="37"/>
      <c r="C97" s="203" t="s">
        <v>87</v>
      </c>
      <c r="D97" s="203" t="s">
        <v>136</v>
      </c>
      <c r="E97" s="204" t="s">
        <v>621</v>
      </c>
      <c r="F97" s="205" t="s">
        <v>622</v>
      </c>
      <c r="G97" s="206" t="s">
        <v>414</v>
      </c>
      <c r="H97" s="207">
        <v>1</v>
      </c>
      <c r="I97" s="208"/>
      <c r="J97" s="207">
        <f>ROUND(I97*H97,2)</f>
        <v>0</v>
      </c>
      <c r="K97" s="205" t="s">
        <v>140</v>
      </c>
      <c r="L97" s="42"/>
      <c r="M97" s="209" t="s">
        <v>27</v>
      </c>
      <c r="N97" s="210" t="s">
        <v>48</v>
      </c>
      <c r="O97" s="78"/>
      <c r="P97" s="211">
        <f>O97*H97</f>
        <v>0</v>
      </c>
      <c r="Q97" s="211">
        <v>0</v>
      </c>
      <c r="R97" s="211">
        <f>Q97*H97</f>
        <v>0</v>
      </c>
      <c r="S97" s="211">
        <v>0</v>
      </c>
      <c r="T97" s="212">
        <f>S97*H97</f>
        <v>0</v>
      </c>
      <c r="AR97" s="16" t="s">
        <v>141</v>
      </c>
      <c r="AT97" s="16" t="s">
        <v>136</v>
      </c>
      <c r="AU97" s="16" t="s">
        <v>87</v>
      </c>
      <c r="AY97" s="16" t="s">
        <v>134</v>
      </c>
      <c r="BE97" s="213">
        <f>IF(N97="základní",J97,0)</f>
        <v>0</v>
      </c>
      <c r="BF97" s="213">
        <f>IF(N97="snížená",J97,0)</f>
        <v>0</v>
      </c>
      <c r="BG97" s="213">
        <f>IF(N97="zákl. přenesená",J97,0)</f>
        <v>0</v>
      </c>
      <c r="BH97" s="213">
        <f>IF(N97="sníž. přenesená",J97,0)</f>
        <v>0</v>
      </c>
      <c r="BI97" s="213">
        <f>IF(N97="nulová",J97,0)</f>
        <v>0</v>
      </c>
      <c r="BJ97" s="16" t="s">
        <v>85</v>
      </c>
      <c r="BK97" s="213">
        <f>ROUND(I97*H97,2)</f>
        <v>0</v>
      </c>
      <c r="BL97" s="16" t="s">
        <v>141</v>
      </c>
      <c r="BM97" s="16" t="s">
        <v>623</v>
      </c>
    </row>
    <row r="98" spans="2:47" s="1" customFormat="1" ht="12">
      <c r="B98" s="37"/>
      <c r="C98" s="38"/>
      <c r="D98" s="214" t="s">
        <v>143</v>
      </c>
      <c r="E98" s="38"/>
      <c r="F98" s="215" t="s">
        <v>624</v>
      </c>
      <c r="G98" s="38"/>
      <c r="H98" s="38"/>
      <c r="I98" s="129"/>
      <c r="J98" s="38"/>
      <c r="K98" s="38"/>
      <c r="L98" s="42"/>
      <c r="M98" s="216"/>
      <c r="N98" s="78"/>
      <c r="O98" s="78"/>
      <c r="P98" s="78"/>
      <c r="Q98" s="78"/>
      <c r="R98" s="78"/>
      <c r="S98" s="78"/>
      <c r="T98" s="79"/>
      <c r="AT98" s="16" t="s">
        <v>143</v>
      </c>
      <c r="AU98" s="16" t="s">
        <v>87</v>
      </c>
    </row>
    <row r="99" spans="2:51" s="11" customFormat="1" ht="12">
      <c r="B99" s="217"/>
      <c r="C99" s="218"/>
      <c r="D99" s="214" t="s">
        <v>145</v>
      </c>
      <c r="E99" s="219" t="s">
        <v>27</v>
      </c>
      <c r="F99" s="220" t="s">
        <v>85</v>
      </c>
      <c r="G99" s="218"/>
      <c r="H99" s="221">
        <v>1</v>
      </c>
      <c r="I99" s="222"/>
      <c r="J99" s="218"/>
      <c r="K99" s="218"/>
      <c r="L99" s="223"/>
      <c r="M99" s="224"/>
      <c r="N99" s="225"/>
      <c r="O99" s="225"/>
      <c r="P99" s="225"/>
      <c r="Q99" s="225"/>
      <c r="R99" s="225"/>
      <c r="S99" s="225"/>
      <c r="T99" s="226"/>
      <c r="AT99" s="227" t="s">
        <v>145</v>
      </c>
      <c r="AU99" s="227" t="s">
        <v>87</v>
      </c>
      <c r="AV99" s="11" t="s">
        <v>87</v>
      </c>
      <c r="AW99" s="11" t="s">
        <v>36</v>
      </c>
      <c r="AX99" s="11" t="s">
        <v>77</v>
      </c>
      <c r="AY99" s="227" t="s">
        <v>134</v>
      </c>
    </row>
    <row r="100" spans="2:51" s="12" customFormat="1" ht="12">
      <c r="B100" s="228"/>
      <c r="C100" s="229"/>
      <c r="D100" s="214" t="s">
        <v>145</v>
      </c>
      <c r="E100" s="230" t="s">
        <v>27</v>
      </c>
      <c r="F100" s="231" t="s">
        <v>147</v>
      </c>
      <c r="G100" s="229"/>
      <c r="H100" s="230" t="s">
        <v>27</v>
      </c>
      <c r="I100" s="232"/>
      <c r="J100" s="229"/>
      <c r="K100" s="229"/>
      <c r="L100" s="233"/>
      <c r="M100" s="234"/>
      <c r="N100" s="235"/>
      <c r="O100" s="235"/>
      <c r="P100" s="235"/>
      <c r="Q100" s="235"/>
      <c r="R100" s="235"/>
      <c r="S100" s="235"/>
      <c r="T100" s="236"/>
      <c r="AT100" s="237" t="s">
        <v>145</v>
      </c>
      <c r="AU100" s="237" t="s">
        <v>87</v>
      </c>
      <c r="AV100" s="12" t="s">
        <v>85</v>
      </c>
      <c r="AW100" s="12" t="s">
        <v>36</v>
      </c>
      <c r="AX100" s="12" t="s">
        <v>77</v>
      </c>
      <c r="AY100" s="237" t="s">
        <v>134</v>
      </c>
    </row>
    <row r="101" spans="2:51" s="13" customFormat="1" ht="12">
      <c r="B101" s="238"/>
      <c r="C101" s="239"/>
      <c r="D101" s="214" t="s">
        <v>145</v>
      </c>
      <c r="E101" s="240" t="s">
        <v>27</v>
      </c>
      <c r="F101" s="241" t="s">
        <v>148</v>
      </c>
      <c r="G101" s="239"/>
      <c r="H101" s="242">
        <v>1</v>
      </c>
      <c r="I101" s="243"/>
      <c r="J101" s="239"/>
      <c r="K101" s="239"/>
      <c r="L101" s="244"/>
      <c r="M101" s="245"/>
      <c r="N101" s="246"/>
      <c r="O101" s="246"/>
      <c r="P101" s="246"/>
      <c r="Q101" s="246"/>
      <c r="R101" s="246"/>
      <c r="S101" s="246"/>
      <c r="T101" s="247"/>
      <c r="AT101" s="248" t="s">
        <v>145</v>
      </c>
      <c r="AU101" s="248" t="s">
        <v>87</v>
      </c>
      <c r="AV101" s="13" t="s">
        <v>141</v>
      </c>
      <c r="AW101" s="13" t="s">
        <v>36</v>
      </c>
      <c r="AX101" s="13" t="s">
        <v>85</v>
      </c>
      <c r="AY101" s="248" t="s">
        <v>134</v>
      </c>
    </row>
    <row r="102" spans="2:65" s="1" customFormat="1" ht="16.5" customHeight="1">
      <c r="B102" s="37"/>
      <c r="C102" s="203" t="s">
        <v>154</v>
      </c>
      <c r="D102" s="203" t="s">
        <v>136</v>
      </c>
      <c r="E102" s="204" t="s">
        <v>625</v>
      </c>
      <c r="F102" s="205" t="s">
        <v>626</v>
      </c>
      <c r="G102" s="206" t="s">
        <v>414</v>
      </c>
      <c r="H102" s="207">
        <v>1</v>
      </c>
      <c r="I102" s="208"/>
      <c r="J102" s="207">
        <f>ROUND(I102*H102,2)</f>
        <v>0</v>
      </c>
      <c r="K102" s="205" t="s">
        <v>140</v>
      </c>
      <c r="L102" s="42"/>
      <c r="M102" s="209" t="s">
        <v>27</v>
      </c>
      <c r="N102" s="210" t="s">
        <v>48</v>
      </c>
      <c r="O102" s="78"/>
      <c r="P102" s="211">
        <f>O102*H102</f>
        <v>0</v>
      </c>
      <c r="Q102" s="211">
        <v>5E-05</v>
      </c>
      <c r="R102" s="211">
        <f>Q102*H102</f>
        <v>5E-05</v>
      </c>
      <c r="S102" s="211">
        <v>0</v>
      </c>
      <c r="T102" s="212">
        <f>S102*H102</f>
        <v>0</v>
      </c>
      <c r="AR102" s="16" t="s">
        <v>141</v>
      </c>
      <c r="AT102" s="16" t="s">
        <v>136</v>
      </c>
      <c r="AU102" s="16" t="s">
        <v>87</v>
      </c>
      <c r="AY102" s="16" t="s">
        <v>134</v>
      </c>
      <c r="BE102" s="213">
        <f>IF(N102="základní",J102,0)</f>
        <v>0</v>
      </c>
      <c r="BF102" s="213">
        <f>IF(N102="snížená",J102,0)</f>
        <v>0</v>
      </c>
      <c r="BG102" s="213">
        <f>IF(N102="zákl. přenesená",J102,0)</f>
        <v>0</v>
      </c>
      <c r="BH102" s="213">
        <f>IF(N102="sníž. přenesená",J102,0)</f>
        <v>0</v>
      </c>
      <c r="BI102" s="213">
        <f>IF(N102="nulová",J102,0)</f>
        <v>0</v>
      </c>
      <c r="BJ102" s="16" t="s">
        <v>85</v>
      </c>
      <c r="BK102" s="213">
        <f>ROUND(I102*H102,2)</f>
        <v>0</v>
      </c>
      <c r="BL102" s="16" t="s">
        <v>141</v>
      </c>
      <c r="BM102" s="16" t="s">
        <v>627</v>
      </c>
    </row>
    <row r="103" spans="2:47" s="1" customFormat="1" ht="12">
      <c r="B103" s="37"/>
      <c r="C103" s="38"/>
      <c r="D103" s="214" t="s">
        <v>143</v>
      </c>
      <c r="E103" s="38"/>
      <c r="F103" s="215" t="s">
        <v>628</v>
      </c>
      <c r="G103" s="38"/>
      <c r="H103" s="38"/>
      <c r="I103" s="129"/>
      <c r="J103" s="38"/>
      <c r="K103" s="38"/>
      <c r="L103" s="42"/>
      <c r="M103" s="216"/>
      <c r="N103" s="78"/>
      <c r="O103" s="78"/>
      <c r="P103" s="78"/>
      <c r="Q103" s="78"/>
      <c r="R103" s="78"/>
      <c r="S103" s="78"/>
      <c r="T103" s="79"/>
      <c r="AT103" s="16" t="s">
        <v>143</v>
      </c>
      <c r="AU103" s="16" t="s">
        <v>87</v>
      </c>
    </row>
    <row r="104" spans="2:65" s="1" customFormat="1" ht="16.5" customHeight="1">
      <c r="B104" s="37"/>
      <c r="C104" s="203" t="s">
        <v>141</v>
      </c>
      <c r="D104" s="203" t="s">
        <v>136</v>
      </c>
      <c r="E104" s="204" t="s">
        <v>629</v>
      </c>
      <c r="F104" s="205" t="s">
        <v>630</v>
      </c>
      <c r="G104" s="206" t="s">
        <v>402</v>
      </c>
      <c r="H104" s="207">
        <v>56</v>
      </c>
      <c r="I104" s="208"/>
      <c r="J104" s="207">
        <f>ROUND(I104*H104,2)</f>
        <v>0</v>
      </c>
      <c r="K104" s="205" t="s">
        <v>140</v>
      </c>
      <c r="L104" s="42"/>
      <c r="M104" s="209" t="s">
        <v>27</v>
      </c>
      <c r="N104" s="210" t="s">
        <v>48</v>
      </c>
      <c r="O104" s="78"/>
      <c r="P104" s="211">
        <f>O104*H104</f>
        <v>0</v>
      </c>
      <c r="Q104" s="211">
        <v>0.02102</v>
      </c>
      <c r="R104" s="211">
        <f>Q104*H104</f>
        <v>1.17712</v>
      </c>
      <c r="S104" s="211">
        <v>0</v>
      </c>
      <c r="T104" s="212">
        <f>S104*H104</f>
        <v>0</v>
      </c>
      <c r="AR104" s="16" t="s">
        <v>141</v>
      </c>
      <c r="AT104" s="16" t="s">
        <v>136</v>
      </c>
      <c r="AU104" s="16" t="s">
        <v>87</v>
      </c>
      <c r="AY104" s="16" t="s">
        <v>134</v>
      </c>
      <c r="BE104" s="213">
        <f>IF(N104="základní",J104,0)</f>
        <v>0</v>
      </c>
      <c r="BF104" s="213">
        <f>IF(N104="snížená",J104,0)</f>
        <v>0</v>
      </c>
      <c r="BG104" s="213">
        <f>IF(N104="zákl. přenesená",J104,0)</f>
        <v>0</v>
      </c>
      <c r="BH104" s="213">
        <f>IF(N104="sníž. přenesená",J104,0)</f>
        <v>0</v>
      </c>
      <c r="BI104" s="213">
        <f>IF(N104="nulová",J104,0)</f>
        <v>0</v>
      </c>
      <c r="BJ104" s="16" t="s">
        <v>85</v>
      </c>
      <c r="BK104" s="213">
        <f>ROUND(I104*H104,2)</f>
        <v>0</v>
      </c>
      <c r="BL104" s="16" t="s">
        <v>141</v>
      </c>
      <c r="BM104" s="16" t="s">
        <v>631</v>
      </c>
    </row>
    <row r="105" spans="2:47" s="1" customFormat="1" ht="12">
      <c r="B105" s="37"/>
      <c r="C105" s="38"/>
      <c r="D105" s="214" t="s">
        <v>143</v>
      </c>
      <c r="E105" s="38"/>
      <c r="F105" s="215" t="s">
        <v>632</v>
      </c>
      <c r="G105" s="38"/>
      <c r="H105" s="38"/>
      <c r="I105" s="129"/>
      <c r="J105" s="38"/>
      <c r="K105" s="38"/>
      <c r="L105" s="42"/>
      <c r="M105" s="216"/>
      <c r="N105" s="78"/>
      <c r="O105" s="78"/>
      <c r="P105" s="78"/>
      <c r="Q105" s="78"/>
      <c r="R105" s="78"/>
      <c r="S105" s="78"/>
      <c r="T105" s="79"/>
      <c r="AT105" s="16" t="s">
        <v>143</v>
      </c>
      <c r="AU105" s="16" t="s">
        <v>87</v>
      </c>
    </row>
    <row r="106" spans="2:51" s="11" customFormat="1" ht="12">
      <c r="B106" s="217"/>
      <c r="C106" s="218"/>
      <c r="D106" s="214" t="s">
        <v>145</v>
      </c>
      <c r="E106" s="219" t="s">
        <v>27</v>
      </c>
      <c r="F106" s="220" t="s">
        <v>633</v>
      </c>
      <c r="G106" s="218"/>
      <c r="H106" s="221">
        <v>56</v>
      </c>
      <c r="I106" s="222"/>
      <c r="J106" s="218"/>
      <c r="K106" s="218"/>
      <c r="L106" s="223"/>
      <c r="M106" s="224"/>
      <c r="N106" s="225"/>
      <c r="O106" s="225"/>
      <c r="P106" s="225"/>
      <c r="Q106" s="225"/>
      <c r="R106" s="225"/>
      <c r="S106" s="225"/>
      <c r="T106" s="226"/>
      <c r="AT106" s="227" t="s">
        <v>145</v>
      </c>
      <c r="AU106" s="227" t="s">
        <v>87</v>
      </c>
      <c r="AV106" s="11" t="s">
        <v>87</v>
      </c>
      <c r="AW106" s="11" t="s">
        <v>36</v>
      </c>
      <c r="AX106" s="11" t="s">
        <v>77</v>
      </c>
      <c r="AY106" s="227" t="s">
        <v>134</v>
      </c>
    </row>
    <row r="107" spans="2:51" s="12" customFormat="1" ht="12">
      <c r="B107" s="228"/>
      <c r="C107" s="229"/>
      <c r="D107" s="214" t="s">
        <v>145</v>
      </c>
      <c r="E107" s="230" t="s">
        <v>27</v>
      </c>
      <c r="F107" s="231" t="s">
        <v>634</v>
      </c>
      <c r="G107" s="229"/>
      <c r="H107" s="230" t="s">
        <v>27</v>
      </c>
      <c r="I107" s="232"/>
      <c r="J107" s="229"/>
      <c r="K107" s="229"/>
      <c r="L107" s="233"/>
      <c r="M107" s="234"/>
      <c r="N107" s="235"/>
      <c r="O107" s="235"/>
      <c r="P107" s="235"/>
      <c r="Q107" s="235"/>
      <c r="R107" s="235"/>
      <c r="S107" s="235"/>
      <c r="T107" s="236"/>
      <c r="AT107" s="237" t="s">
        <v>145</v>
      </c>
      <c r="AU107" s="237" t="s">
        <v>87</v>
      </c>
      <c r="AV107" s="12" t="s">
        <v>85</v>
      </c>
      <c r="AW107" s="12" t="s">
        <v>36</v>
      </c>
      <c r="AX107" s="12" t="s">
        <v>77</v>
      </c>
      <c r="AY107" s="237" t="s">
        <v>134</v>
      </c>
    </row>
    <row r="108" spans="2:51" s="13" customFormat="1" ht="12">
      <c r="B108" s="238"/>
      <c r="C108" s="239"/>
      <c r="D108" s="214" t="s">
        <v>145</v>
      </c>
      <c r="E108" s="240" t="s">
        <v>27</v>
      </c>
      <c r="F108" s="241" t="s">
        <v>148</v>
      </c>
      <c r="G108" s="239"/>
      <c r="H108" s="242">
        <v>56</v>
      </c>
      <c r="I108" s="243"/>
      <c r="J108" s="239"/>
      <c r="K108" s="239"/>
      <c r="L108" s="244"/>
      <c r="M108" s="245"/>
      <c r="N108" s="246"/>
      <c r="O108" s="246"/>
      <c r="P108" s="246"/>
      <c r="Q108" s="246"/>
      <c r="R108" s="246"/>
      <c r="S108" s="246"/>
      <c r="T108" s="247"/>
      <c r="AT108" s="248" t="s">
        <v>145</v>
      </c>
      <c r="AU108" s="248" t="s">
        <v>87</v>
      </c>
      <c r="AV108" s="13" t="s">
        <v>141</v>
      </c>
      <c r="AW108" s="13" t="s">
        <v>36</v>
      </c>
      <c r="AX108" s="13" t="s">
        <v>85</v>
      </c>
      <c r="AY108" s="248" t="s">
        <v>134</v>
      </c>
    </row>
    <row r="109" spans="2:65" s="1" customFormat="1" ht="16.5" customHeight="1">
      <c r="B109" s="37"/>
      <c r="C109" s="203" t="s">
        <v>165</v>
      </c>
      <c r="D109" s="203" t="s">
        <v>136</v>
      </c>
      <c r="E109" s="204" t="s">
        <v>635</v>
      </c>
      <c r="F109" s="205" t="s">
        <v>636</v>
      </c>
      <c r="G109" s="206" t="s">
        <v>637</v>
      </c>
      <c r="H109" s="207">
        <v>720</v>
      </c>
      <c r="I109" s="208"/>
      <c r="J109" s="207">
        <f>ROUND(I109*H109,2)</f>
        <v>0</v>
      </c>
      <c r="K109" s="205" t="s">
        <v>140</v>
      </c>
      <c r="L109" s="42"/>
      <c r="M109" s="209" t="s">
        <v>27</v>
      </c>
      <c r="N109" s="210" t="s">
        <v>48</v>
      </c>
      <c r="O109" s="78"/>
      <c r="P109" s="211">
        <f>O109*H109</f>
        <v>0</v>
      </c>
      <c r="Q109" s="211">
        <v>0</v>
      </c>
      <c r="R109" s="211">
        <f>Q109*H109</f>
        <v>0</v>
      </c>
      <c r="S109" s="211">
        <v>0</v>
      </c>
      <c r="T109" s="212">
        <f>S109*H109</f>
        <v>0</v>
      </c>
      <c r="AR109" s="16" t="s">
        <v>141</v>
      </c>
      <c r="AT109" s="16" t="s">
        <v>136</v>
      </c>
      <c r="AU109" s="16" t="s">
        <v>87</v>
      </c>
      <c r="AY109" s="16" t="s">
        <v>134</v>
      </c>
      <c r="BE109" s="213">
        <f>IF(N109="základní",J109,0)</f>
        <v>0</v>
      </c>
      <c r="BF109" s="213">
        <f>IF(N109="snížená",J109,0)</f>
        <v>0</v>
      </c>
      <c r="BG109" s="213">
        <f>IF(N109="zákl. přenesená",J109,0)</f>
        <v>0</v>
      </c>
      <c r="BH109" s="213">
        <f>IF(N109="sníž. přenesená",J109,0)</f>
        <v>0</v>
      </c>
      <c r="BI109" s="213">
        <f>IF(N109="nulová",J109,0)</f>
        <v>0</v>
      </c>
      <c r="BJ109" s="16" t="s">
        <v>85</v>
      </c>
      <c r="BK109" s="213">
        <f>ROUND(I109*H109,2)</f>
        <v>0</v>
      </c>
      <c r="BL109" s="16" t="s">
        <v>141</v>
      </c>
      <c r="BM109" s="16" t="s">
        <v>638</v>
      </c>
    </row>
    <row r="110" spans="2:47" s="1" customFormat="1" ht="12">
      <c r="B110" s="37"/>
      <c r="C110" s="38"/>
      <c r="D110" s="214" t="s">
        <v>143</v>
      </c>
      <c r="E110" s="38"/>
      <c r="F110" s="215" t="s">
        <v>639</v>
      </c>
      <c r="G110" s="38"/>
      <c r="H110" s="38"/>
      <c r="I110" s="129"/>
      <c r="J110" s="38"/>
      <c r="K110" s="38"/>
      <c r="L110" s="42"/>
      <c r="M110" s="216"/>
      <c r="N110" s="78"/>
      <c r="O110" s="78"/>
      <c r="P110" s="78"/>
      <c r="Q110" s="78"/>
      <c r="R110" s="78"/>
      <c r="S110" s="78"/>
      <c r="T110" s="79"/>
      <c r="AT110" s="16" t="s">
        <v>143</v>
      </c>
      <c r="AU110" s="16" t="s">
        <v>87</v>
      </c>
    </row>
    <row r="111" spans="2:51" s="11" customFormat="1" ht="12">
      <c r="B111" s="217"/>
      <c r="C111" s="218"/>
      <c r="D111" s="214" t="s">
        <v>145</v>
      </c>
      <c r="E111" s="219" t="s">
        <v>27</v>
      </c>
      <c r="F111" s="220" t="s">
        <v>640</v>
      </c>
      <c r="G111" s="218"/>
      <c r="H111" s="221">
        <v>720</v>
      </c>
      <c r="I111" s="222"/>
      <c r="J111" s="218"/>
      <c r="K111" s="218"/>
      <c r="L111" s="223"/>
      <c r="M111" s="224"/>
      <c r="N111" s="225"/>
      <c r="O111" s="225"/>
      <c r="P111" s="225"/>
      <c r="Q111" s="225"/>
      <c r="R111" s="225"/>
      <c r="S111" s="225"/>
      <c r="T111" s="226"/>
      <c r="AT111" s="227" t="s">
        <v>145</v>
      </c>
      <c r="AU111" s="227" t="s">
        <v>87</v>
      </c>
      <c r="AV111" s="11" t="s">
        <v>87</v>
      </c>
      <c r="AW111" s="11" t="s">
        <v>36</v>
      </c>
      <c r="AX111" s="11" t="s">
        <v>77</v>
      </c>
      <c r="AY111" s="227" t="s">
        <v>134</v>
      </c>
    </row>
    <row r="112" spans="2:51" s="12" customFormat="1" ht="12">
      <c r="B112" s="228"/>
      <c r="C112" s="229"/>
      <c r="D112" s="214" t="s">
        <v>145</v>
      </c>
      <c r="E112" s="230" t="s">
        <v>27</v>
      </c>
      <c r="F112" s="231" t="s">
        <v>147</v>
      </c>
      <c r="G112" s="229"/>
      <c r="H112" s="230" t="s">
        <v>27</v>
      </c>
      <c r="I112" s="232"/>
      <c r="J112" s="229"/>
      <c r="K112" s="229"/>
      <c r="L112" s="233"/>
      <c r="M112" s="234"/>
      <c r="N112" s="235"/>
      <c r="O112" s="235"/>
      <c r="P112" s="235"/>
      <c r="Q112" s="235"/>
      <c r="R112" s="235"/>
      <c r="S112" s="235"/>
      <c r="T112" s="236"/>
      <c r="AT112" s="237" t="s">
        <v>145</v>
      </c>
      <c r="AU112" s="237" t="s">
        <v>87</v>
      </c>
      <c r="AV112" s="12" t="s">
        <v>85</v>
      </c>
      <c r="AW112" s="12" t="s">
        <v>36</v>
      </c>
      <c r="AX112" s="12" t="s">
        <v>77</v>
      </c>
      <c r="AY112" s="237" t="s">
        <v>134</v>
      </c>
    </row>
    <row r="113" spans="2:51" s="13" customFormat="1" ht="12">
      <c r="B113" s="238"/>
      <c r="C113" s="239"/>
      <c r="D113" s="214" t="s">
        <v>145</v>
      </c>
      <c r="E113" s="240" t="s">
        <v>27</v>
      </c>
      <c r="F113" s="241" t="s">
        <v>148</v>
      </c>
      <c r="G113" s="239"/>
      <c r="H113" s="242">
        <v>720</v>
      </c>
      <c r="I113" s="243"/>
      <c r="J113" s="239"/>
      <c r="K113" s="239"/>
      <c r="L113" s="244"/>
      <c r="M113" s="245"/>
      <c r="N113" s="246"/>
      <c r="O113" s="246"/>
      <c r="P113" s="246"/>
      <c r="Q113" s="246"/>
      <c r="R113" s="246"/>
      <c r="S113" s="246"/>
      <c r="T113" s="247"/>
      <c r="AT113" s="248" t="s">
        <v>145</v>
      </c>
      <c r="AU113" s="248" t="s">
        <v>87</v>
      </c>
      <c r="AV113" s="13" t="s">
        <v>141</v>
      </c>
      <c r="AW113" s="13" t="s">
        <v>36</v>
      </c>
      <c r="AX113" s="13" t="s">
        <v>85</v>
      </c>
      <c r="AY113" s="248" t="s">
        <v>134</v>
      </c>
    </row>
    <row r="114" spans="2:65" s="1" customFormat="1" ht="16.5" customHeight="1">
      <c r="B114" s="37"/>
      <c r="C114" s="203" t="s">
        <v>171</v>
      </c>
      <c r="D114" s="203" t="s">
        <v>136</v>
      </c>
      <c r="E114" s="204" t="s">
        <v>641</v>
      </c>
      <c r="F114" s="205" t="s">
        <v>642</v>
      </c>
      <c r="G114" s="206" t="s">
        <v>643</v>
      </c>
      <c r="H114" s="207">
        <v>60</v>
      </c>
      <c r="I114" s="208"/>
      <c r="J114" s="207">
        <f>ROUND(I114*H114,2)</f>
        <v>0</v>
      </c>
      <c r="K114" s="205" t="s">
        <v>140</v>
      </c>
      <c r="L114" s="42"/>
      <c r="M114" s="209" t="s">
        <v>27</v>
      </c>
      <c r="N114" s="210" t="s">
        <v>48</v>
      </c>
      <c r="O114" s="78"/>
      <c r="P114" s="211">
        <f>O114*H114</f>
        <v>0</v>
      </c>
      <c r="Q114" s="211">
        <v>0</v>
      </c>
      <c r="R114" s="211">
        <f>Q114*H114</f>
        <v>0</v>
      </c>
      <c r="S114" s="211">
        <v>0</v>
      </c>
      <c r="T114" s="212">
        <f>S114*H114</f>
        <v>0</v>
      </c>
      <c r="AR114" s="16" t="s">
        <v>141</v>
      </c>
      <c r="AT114" s="16" t="s">
        <v>136</v>
      </c>
      <c r="AU114" s="16" t="s">
        <v>87</v>
      </c>
      <c r="AY114" s="16" t="s">
        <v>134</v>
      </c>
      <c r="BE114" s="213">
        <f>IF(N114="základní",J114,0)</f>
        <v>0</v>
      </c>
      <c r="BF114" s="213">
        <f>IF(N114="snížená",J114,0)</f>
        <v>0</v>
      </c>
      <c r="BG114" s="213">
        <f>IF(N114="zákl. přenesená",J114,0)</f>
        <v>0</v>
      </c>
      <c r="BH114" s="213">
        <f>IF(N114="sníž. přenesená",J114,0)</f>
        <v>0</v>
      </c>
      <c r="BI114" s="213">
        <f>IF(N114="nulová",J114,0)</f>
        <v>0</v>
      </c>
      <c r="BJ114" s="16" t="s">
        <v>85</v>
      </c>
      <c r="BK114" s="213">
        <f>ROUND(I114*H114,2)</f>
        <v>0</v>
      </c>
      <c r="BL114" s="16" t="s">
        <v>141</v>
      </c>
      <c r="BM114" s="16" t="s">
        <v>644</v>
      </c>
    </row>
    <row r="115" spans="2:47" s="1" customFormat="1" ht="12">
      <c r="B115" s="37"/>
      <c r="C115" s="38"/>
      <c r="D115" s="214" t="s">
        <v>143</v>
      </c>
      <c r="E115" s="38"/>
      <c r="F115" s="215" t="s">
        <v>645</v>
      </c>
      <c r="G115" s="38"/>
      <c r="H115" s="38"/>
      <c r="I115" s="129"/>
      <c r="J115" s="38"/>
      <c r="K115" s="38"/>
      <c r="L115" s="42"/>
      <c r="M115" s="216"/>
      <c r="N115" s="78"/>
      <c r="O115" s="78"/>
      <c r="P115" s="78"/>
      <c r="Q115" s="78"/>
      <c r="R115" s="78"/>
      <c r="S115" s="78"/>
      <c r="T115" s="79"/>
      <c r="AT115" s="16" t="s">
        <v>143</v>
      </c>
      <c r="AU115" s="16" t="s">
        <v>87</v>
      </c>
    </row>
    <row r="116" spans="2:51" s="11" customFormat="1" ht="12">
      <c r="B116" s="217"/>
      <c r="C116" s="218"/>
      <c r="D116" s="214" t="s">
        <v>145</v>
      </c>
      <c r="E116" s="219" t="s">
        <v>27</v>
      </c>
      <c r="F116" s="220" t="s">
        <v>460</v>
      </c>
      <c r="G116" s="218"/>
      <c r="H116" s="221">
        <v>60</v>
      </c>
      <c r="I116" s="222"/>
      <c r="J116" s="218"/>
      <c r="K116" s="218"/>
      <c r="L116" s="223"/>
      <c r="M116" s="224"/>
      <c r="N116" s="225"/>
      <c r="O116" s="225"/>
      <c r="P116" s="225"/>
      <c r="Q116" s="225"/>
      <c r="R116" s="225"/>
      <c r="S116" s="225"/>
      <c r="T116" s="226"/>
      <c r="AT116" s="227" t="s">
        <v>145</v>
      </c>
      <c r="AU116" s="227" t="s">
        <v>87</v>
      </c>
      <c r="AV116" s="11" t="s">
        <v>87</v>
      </c>
      <c r="AW116" s="11" t="s">
        <v>36</v>
      </c>
      <c r="AX116" s="11" t="s">
        <v>77</v>
      </c>
      <c r="AY116" s="227" t="s">
        <v>134</v>
      </c>
    </row>
    <row r="117" spans="2:51" s="12" customFormat="1" ht="12">
      <c r="B117" s="228"/>
      <c r="C117" s="229"/>
      <c r="D117" s="214" t="s">
        <v>145</v>
      </c>
      <c r="E117" s="230" t="s">
        <v>27</v>
      </c>
      <c r="F117" s="231" t="s">
        <v>147</v>
      </c>
      <c r="G117" s="229"/>
      <c r="H117" s="230" t="s">
        <v>27</v>
      </c>
      <c r="I117" s="232"/>
      <c r="J117" s="229"/>
      <c r="K117" s="229"/>
      <c r="L117" s="233"/>
      <c r="M117" s="234"/>
      <c r="N117" s="235"/>
      <c r="O117" s="235"/>
      <c r="P117" s="235"/>
      <c r="Q117" s="235"/>
      <c r="R117" s="235"/>
      <c r="S117" s="235"/>
      <c r="T117" s="236"/>
      <c r="AT117" s="237" t="s">
        <v>145</v>
      </c>
      <c r="AU117" s="237" t="s">
        <v>87</v>
      </c>
      <c r="AV117" s="12" t="s">
        <v>85</v>
      </c>
      <c r="AW117" s="12" t="s">
        <v>36</v>
      </c>
      <c r="AX117" s="12" t="s">
        <v>77</v>
      </c>
      <c r="AY117" s="237" t="s">
        <v>134</v>
      </c>
    </row>
    <row r="118" spans="2:51" s="13" customFormat="1" ht="12">
      <c r="B118" s="238"/>
      <c r="C118" s="239"/>
      <c r="D118" s="214" t="s">
        <v>145</v>
      </c>
      <c r="E118" s="240" t="s">
        <v>27</v>
      </c>
      <c r="F118" s="241" t="s">
        <v>148</v>
      </c>
      <c r="G118" s="239"/>
      <c r="H118" s="242">
        <v>60</v>
      </c>
      <c r="I118" s="243"/>
      <c r="J118" s="239"/>
      <c r="K118" s="239"/>
      <c r="L118" s="244"/>
      <c r="M118" s="245"/>
      <c r="N118" s="246"/>
      <c r="O118" s="246"/>
      <c r="P118" s="246"/>
      <c r="Q118" s="246"/>
      <c r="R118" s="246"/>
      <c r="S118" s="246"/>
      <c r="T118" s="247"/>
      <c r="AT118" s="248" t="s">
        <v>145</v>
      </c>
      <c r="AU118" s="248" t="s">
        <v>87</v>
      </c>
      <c r="AV118" s="13" t="s">
        <v>141</v>
      </c>
      <c r="AW118" s="13" t="s">
        <v>36</v>
      </c>
      <c r="AX118" s="13" t="s">
        <v>85</v>
      </c>
      <c r="AY118" s="248" t="s">
        <v>134</v>
      </c>
    </row>
    <row r="119" spans="2:65" s="1" customFormat="1" ht="22.5" customHeight="1">
      <c r="B119" s="37"/>
      <c r="C119" s="203" t="s">
        <v>176</v>
      </c>
      <c r="D119" s="203" t="s">
        <v>136</v>
      </c>
      <c r="E119" s="204" t="s">
        <v>646</v>
      </c>
      <c r="F119" s="205" t="s">
        <v>647</v>
      </c>
      <c r="G119" s="206" t="s">
        <v>184</v>
      </c>
      <c r="H119" s="207">
        <v>31.5</v>
      </c>
      <c r="I119" s="208"/>
      <c r="J119" s="207">
        <f>ROUND(I119*H119,2)</f>
        <v>0</v>
      </c>
      <c r="K119" s="205" t="s">
        <v>140</v>
      </c>
      <c r="L119" s="42"/>
      <c r="M119" s="209" t="s">
        <v>27</v>
      </c>
      <c r="N119" s="210" t="s">
        <v>48</v>
      </c>
      <c r="O119" s="78"/>
      <c r="P119" s="211">
        <f>O119*H119</f>
        <v>0</v>
      </c>
      <c r="Q119" s="211">
        <v>0</v>
      </c>
      <c r="R119" s="211">
        <f>Q119*H119</f>
        <v>0</v>
      </c>
      <c r="S119" s="211">
        <v>0</v>
      </c>
      <c r="T119" s="212">
        <f>S119*H119</f>
        <v>0</v>
      </c>
      <c r="AR119" s="16" t="s">
        <v>141</v>
      </c>
      <c r="AT119" s="16" t="s">
        <v>136</v>
      </c>
      <c r="AU119" s="16" t="s">
        <v>87</v>
      </c>
      <c r="AY119" s="16" t="s">
        <v>134</v>
      </c>
      <c r="BE119" s="213">
        <f>IF(N119="základní",J119,0)</f>
        <v>0</v>
      </c>
      <c r="BF119" s="213">
        <f>IF(N119="snížená",J119,0)</f>
        <v>0</v>
      </c>
      <c r="BG119" s="213">
        <f>IF(N119="zákl. přenesená",J119,0)</f>
        <v>0</v>
      </c>
      <c r="BH119" s="213">
        <f>IF(N119="sníž. přenesená",J119,0)</f>
        <v>0</v>
      </c>
      <c r="BI119" s="213">
        <f>IF(N119="nulová",J119,0)</f>
        <v>0</v>
      </c>
      <c r="BJ119" s="16" t="s">
        <v>85</v>
      </c>
      <c r="BK119" s="213">
        <f>ROUND(I119*H119,2)</f>
        <v>0</v>
      </c>
      <c r="BL119" s="16" t="s">
        <v>141</v>
      </c>
      <c r="BM119" s="16" t="s">
        <v>648</v>
      </c>
    </row>
    <row r="120" spans="2:47" s="1" customFormat="1" ht="12">
      <c r="B120" s="37"/>
      <c r="C120" s="38"/>
      <c r="D120" s="214" t="s">
        <v>143</v>
      </c>
      <c r="E120" s="38"/>
      <c r="F120" s="215" t="s">
        <v>649</v>
      </c>
      <c r="G120" s="38"/>
      <c r="H120" s="38"/>
      <c r="I120" s="129"/>
      <c r="J120" s="38"/>
      <c r="K120" s="38"/>
      <c r="L120" s="42"/>
      <c r="M120" s="216"/>
      <c r="N120" s="78"/>
      <c r="O120" s="78"/>
      <c r="P120" s="78"/>
      <c r="Q120" s="78"/>
      <c r="R120" s="78"/>
      <c r="S120" s="78"/>
      <c r="T120" s="79"/>
      <c r="AT120" s="16" t="s">
        <v>143</v>
      </c>
      <c r="AU120" s="16" t="s">
        <v>87</v>
      </c>
    </row>
    <row r="121" spans="2:51" s="11" customFormat="1" ht="12">
      <c r="B121" s="217"/>
      <c r="C121" s="218"/>
      <c r="D121" s="214" t="s">
        <v>145</v>
      </c>
      <c r="E121" s="219" t="s">
        <v>27</v>
      </c>
      <c r="F121" s="220" t="s">
        <v>650</v>
      </c>
      <c r="G121" s="218"/>
      <c r="H121" s="221">
        <v>31.5</v>
      </c>
      <c r="I121" s="222"/>
      <c r="J121" s="218"/>
      <c r="K121" s="218"/>
      <c r="L121" s="223"/>
      <c r="M121" s="224"/>
      <c r="N121" s="225"/>
      <c r="O121" s="225"/>
      <c r="P121" s="225"/>
      <c r="Q121" s="225"/>
      <c r="R121" s="225"/>
      <c r="S121" s="225"/>
      <c r="T121" s="226"/>
      <c r="AT121" s="227" t="s">
        <v>145</v>
      </c>
      <c r="AU121" s="227" t="s">
        <v>87</v>
      </c>
      <c r="AV121" s="11" t="s">
        <v>87</v>
      </c>
      <c r="AW121" s="11" t="s">
        <v>36</v>
      </c>
      <c r="AX121" s="11" t="s">
        <v>77</v>
      </c>
      <c r="AY121" s="227" t="s">
        <v>134</v>
      </c>
    </row>
    <row r="122" spans="2:51" s="12" customFormat="1" ht="12">
      <c r="B122" s="228"/>
      <c r="C122" s="229"/>
      <c r="D122" s="214" t="s">
        <v>145</v>
      </c>
      <c r="E122" s="230" t="s">
        <v>27</v>
      </c>
      <c r="F122" s="231" t="s">
        <v>147</v>
      </c>
      <c r="G122" s="229"/>
      <c r="H122" s="230" t="s">
        <v>27</v>
      </c>
      <c r="I122" s="232"/>
      <c r="J122" s="229"/>
      <c r="K122" s="229"/>
      <c r="L122" s="233"/>
      <c r="M122" s="234"/>
      <c r="N122" s="235"/>
      <c r="O122" s="235"/>
      <c r="P122" s="235"/>
      <c r="Q122" s="235"/>
      <c r="R122" s="235"/>
      <c r="S122" s="235"/>
      <c r="T122" s="236"/>
      <c r="AT122" s="237" t="s">
        <v>145</v>
      </c>
      <c r="AU122" s="237" t="s">
        <v>87</v>
      </c>
      <c r="AV122" s="12" t="s">
        <v>85</v>
      </c>
      <c r="AW122" s="12" t="s">
        <v>36</v>
      </c>
      <c r="AX122" s="12" t="s">
        <v>77</v>
      </c>
      <c r="AY122" s="237" t="s">
        <v>134</v>
      </c>
    </row>
    <row r="123" spans="2:51" s="13" customFormat="1" ht="12">
      <c r="B123" s="238"/>
      <c r="C123" s="239"/>
      <c r="D123" s="214" t="s">
        <v>145</v>
      </c>
      <c r="E123" s="240" t="s">
        <v>27</v>
      </c>
      <c r="F123" s="241" t="s">
        <v>148</v>
      </c>
      <c r="G123" s="239"/>
      <c r="H123" s="242">
        <v>31.5</v>
      </c>
      <c r="I123" s="243"/>
      <c r="J123" s="239"/>
      <c r="K123" s="239"/>
      <c r="L123" s="244"/>
      <c r="M123" s="245"/>
      <c r="N123" s="246"/>
      <c r="O123" s="246"/>
      <c r="P123" s="246"/>
      <c r="Q123" s="246"/>
      <c r="R123" s="246"/>
      <c r="S123" s="246"/>
      <c r="T123" s="247"/>
      <c r="AT123" s="248" t="s">
        <v>145</v>
      </c>
      <c r="AU123" s="248" t="s">
        <v>87</v>
      </c>
      <c r="AV123" s="13" t="s">
        <v>141</v>
      </c>
      <c r="AW123" s="13" t="s">
        <v>36</v>
      </c>
      <c r="AX123" s="13" t="s">
        <v>85</v>
      </c>
      <c r="AY123" s="248" t="s">
        <v>134</v>
      </c>
    </row>
    <row r="124" spans="2:65" s="1" customFormat="1" ht="22.5" customHeight="1">
      <c r="B124" s="37"/>
      <c r="C124" s="203" t="s">
        <v>181</v>
      </c>
      <c r="D124" s="203" t="s">
        <v>136</v>
      </c>
      <c r="E124" s="204" t="s">
        <v>651</v>
      </c>
      <c r="F124" s="205" t="s">
        <v>652</v>
      </c>
      <c r="G124" s="206" t="s">
        <v>184</v>
      </c>
      <c r="H124" s="207">
        <v>15.75</v>
      </c>
      <c r="I124" s="208"/>
      <c r="J124" s="207">
        <f>ROUND(I124*H124,2)</f>
        <v>0</v>
      </c>
      <c r="K124" s="205" t="s">
        <v>140</v>
      </c>
      <c r="L124" s="42"/>
      <c r="M124" s="209" t="s">
        <v>27</v>
      </c>
      <c r="N124" s="210" t="s">
        <v>48</v>
      </c>
      <c r="O124" s="78"/>
      <c r="P124" s="211">
        <f>O124*H124</f>
        <v>0</v>
      </c>
      <c r="Q124" s="211">
        <v>0</v>
      </c>
      <c r="R124" s="211">
        <f>Q124*H124</f>
        <v>0</v>
      </c>
      <c r="S124" s="211">
        <v>0</v>
      </c>
      <c r="T124" s="212">
        <f>S124*H124</f>
        <v>0</v>
      </c>
      <c r="AR124" s="16" t="s">
        <v>141</v>
      </c>
      <c r="AT124" s="16" t="s">
        <v>136</v>
      </c>
      <c r="AU124" s="16" t="s">
        <v>87</v>
      </c>
      <c r="AY124" s="16" t="s">
        <v>134</v>
      </c>
      <c r="BE124" s="213">
        <f>IF(N124="základní",J124,0)</f>
        <v>0</v>
      </c>
      <c r="BF124" s="213">
        <f>IF(N124="snížená",J124,0)</f>
        <v>0</v>
      </c>
      <c r="BG124" s="213">
        <f>IF(N124="zákl. přenesená",J124,0)</f>
        <v>0</v>
      </c>
      <c r="BH124" s="213">
        <f>IF(N124="sníž. přenesená",J124,0)</f>
        <v>0</v>
      </c>
      <c r="BI124" s="213">
        <f>IF(N124="nulová",J124,0)</f>
        <v>0</v>
      </c>
      <c r="BJ124" s="16" t="s">
        <v>85</v>
      </c>
      <c r="BK124" s="213">
        <f>ROUND(I124*H124,2)</f>
        <v>0</v>
      </c>
      <c r="BL124" s="16" t="s">
        <v>141</v>
      </c>
      <c r="BM124" s="16" t="s">
        <v>653</v>
      </c>
    </row>
    <row r="125" spans="2:47" s="1" customFormat="1" ht="12">
      <c r="B125" s="37"/>
      <c r="C125" s="38"/>
      <c r="D125" s="214" t="s">
        <v>143</v>
      </c>
      <c r="E125" s="38"/>
      <c r="F125" s="215" t="s">
        <v>649</v>
      </c>
      <c r="G125" s="38"/>
      <c r="H125" s="38"/>
      <c r="I125" s="129"/>
      <c r="J125" s="38"/>
      <c r="K125" s="38"/>
      <c r="L125" s="42"/>
      <c r="M125" s="216"/>
      <c r="N125" s="78"/>
      <c r="O125" s="78"/>
      <c r="P125" s="78"/>
      <c r="Q125" s="78"/>
      <c r="R125" s="78"/>
      <c r="S125" s="78"/>
      <c r="T125" s="79"/>
      <c r="AT125" s="16" t="s">
        <v>143</v>
      </c>
      <c r="AU125" s="16" t="s">
        <v>87</v>
      </c>
    </row>
    <row r="126" spans="2:51" s="11" customFormat="1" ht="12">
      <c r="B126" s="217"/>
      <c r="C126" s="218"/>
      <c r="D126" s="214" t="s">
        <v>145</v>
      </c>
      <c r="E126" s="219" t="s">
        <v>27</v>
      </c>
      <c r="F126" s="220" t="s">
        <v>654</v>
      </c>
      <c r="G126" s="218"/>
      <c r="H126" s="221">
        <v>15.75</v>
      </c>
      <c r="I126" s="222"/>
      <c r="J126" s="218"/>
      <c r="K126" s="218"/>
      <c r="L126" s="223"/>
      <c r="M126" s="224"/>
      <c r="N126" s="225"/>
      <c r="O126" s="225"/>
      <c r="P126" s="225"/>
      <c r="Q126" s="225"/>
      <c r="R126" s="225"/>
      <c r="S126" s="225"/>
      <c r="T126" s="226"/>
      <c r="AT126" s="227" t="s">
        <v>145</v>
      </c>
      <c r="AU126" s="227" t="s">
        <v>87</v>
      </c>
      <c r="AV126" s="11" t="s">
        <v>87</v>
      </c>
      <c r="AW126" s="11" t="s">
        <v>36</v>
      </c>
      <c r="AX126" s="11" t="s">
        <v>77</v>
      </c>
      <c r="AY126" s="227" t="s">
        <v>134</v>
      </c>
    </row>
    <row r="127" spans="2:51" s="13" customFormat="1" ht="12">
      <c r="B127" s="238"/>
      <c r="C127" s="239"/>
      <c r="D127" s="214" t="s">
        <v>145</v>
      </c>
      <c r="E127" s="240" t="s">
        <v>27</v>
      </c>
      <c r="F127" s="241" t="s">
        <v>148</v>
      </c>
      <c r="G127" s="239"/>
      <c r="H127" s="242">
        <v>15.75</v>
      </c>
      <c r="I127" s="243"/>
      <c r="J127" s="239"/>
      <c r="K127" s="239"/>
      <c r="L127" s="244"/>
      <c r="M127" s="245"/>
      <c r="N127" s="246"/>
      <c r="O127" s="246"/>
      <c r="P127" s="246"/>
      <c r="Q127" s="246"/>
      <c r="R127" s="246"/>
      <c r="S127" s="246"/>
      <c r="T127" s="247"/>
      <c r="AT127" s="248" t="s">
        <v>145</v>
      </c>
      <c r="AU127" s="248" t="s">
        <v>87</v>
      </c>
      <c r="AV127" s="13" t="s">
        <v>141</v>
      </c>
      <c r="AW127" s="13" t="s">
        <v>36</v>
      </c>
      <c r="AX127" s="13" t="s">
        <v>85</v>
      </c>
      <c r="AY127" s="248" t="s">
        <v>134</v>
      </c>
    </row>
    <row r="128" spans="2:65" s="1" customFormat="1" ht="22.5" customHeight="1">
      <c r="B128" s="37"/>
      <c r="C128" s="203" t="s">
        <v>188</v>
      </c>
      <c r="D128" s="203" t="s">
        <v>136</v>
      </c>
      <c r="E128" s="204" t="s">
        <v>655</v>
      </c>
      <c r="F128" s="205" t="s">
        <v>656</v>
      </c>
      <c r="G128" s="206" t="s">
        <v>184</v>
      </c>
      <c r="H128" s="207">
        <v>472.22</v>
      </c>
      <c r="I128" s="208"/>
      <c r="J128" s="207">
        <f>ROUND(I128*H128,2)</f>
        <v>0</v>
      </c>
      <c r="K128" s="205" t="s">
        <v>140</v>
      </c>
      <c r="L128" s="42"/>
      <c r="M128" s="209" t="s">
        <v>27</v>
      </c>
      <c r="N128" s="210" t="s">
        <v>48</v>
      </c>
      <c r="O128" s="78"/>
      <c r="P128" s="211">
        <f>O128*H128</f>
        <v>0</v>
      </c>
      <c r="Q128" s="211">
        <v>0</v>
      </c>
      <c r="R128" s="211">
        <f>Q128*H128</f>
        <v>0</v>
      </c>
      <c r="S128" s="211">
        <v>0</v>
      </c>
      <c r="T128" s="212">
        <f>S128*H128</f>
        <v>0</v>
      </c>
      <c r="AR128" s="16" t="s">
        <v>141</v>
      </c>
      <c r="AT128" s="16" t="s">
        <v>136</v>
      </c>
      <c r="AU128" s="16" t="s">
        <v>87</v>
      </c>
      <c r="AY128" s="16" t="s">
        <v>134</v>
      </c>
      <c r="BE128" s="213">
        <f>IF(N128="základní",J128,0)</f>
        <v>0</v>
      </c>
      <c r="BF128" s="213">
        <f>IF(N128="snížená",J128,0)</f>
        <v>0</v>
      </c>
      <c r="BG128" s="213">
        <f>IF(N128="zákl. přenesená",J128,0)</f>
        <v>0</v>
      </c>
      <c r="BH128" s="213">
        <f>IF(N128="sníž. přenesená",J128,0)</f>
        <v>0</v>
      </c>
      <c r="BI128" s="213">
        <f>IF(N128="nulová",J128,0)</f>
        <v>0</v>
      </c>
      <c r="BJ128" s="16" t="s">
        <v>85</v>
      </c>
      <c r="BK128" s="213">
        <f>ROUND(I128*H128,2)</f>
        <v>0</v>
      </c>
      <c r="BL128" s="16" t="s">
        <v>141</v>
      </c>
      <c r="BM128" s="16" t="s">
        <v>657</v>
      </c>
    </row>
    <row r="129" spans="2:47" s="1" customFormat="1" ht="12">
      <c r="B129" s="37"/>
      <c r="C129" s="38"/>
      <c r="D129" s="214" t="s">
        <v>143</v>
      </c>
      <c r="E129" s="38"/>
      <c r="F129" s="215" t="s">
        <v>206</v>
      </c>
      <c r="G129" s="38"/>
      <c r="H129" s="38"/>
      <c r="I129" s="129"/>
      <c r="J129" s="38"/>
      <c r="K129" s="38"/>
      <c r="L129" s="42"/>
      <c r="M129" s="216"/>
      <c r="N129" s="78"/>
      <c r="O129" s="78"/>
      <c r="P129" s="78"/>
      <c r="Q129" s="78"/>
      <c r="R129" s="78"/>
      <c r="S129" s="78"/>
      <c r="T129" s="79"/>
      <c r="AT129" s="16" t="s">
        <v>143</v>
      </c>
      <c r="AU129" s="16" t="s">
        <v>87</v>
      </c>
    </row>
    <row r="130" spans="2:51" s="11" customFormat="1" ht="12">
      <c r="B130" s="217"/>
      <c r="C130" s="218"/>
      <c r="D130" s="214" t="s">
        <v>145</v>
      </c>
      <c r="E130" s="219" t="s">
        <v>27</v>
      </c>
      <c r="F130" s="220" t="s">
        <v>658</v>
      </c>
      <c r="G130" s="218"/>
      <c r="H130" s="221">
        <v>155.25</v>
      </c>
      <c r="I130" s="222"/>
      <c r="J130" s="218"/>
      <c r="K130" s="218"/>
      <c r="L130" s="223"/>
      <c r="M130" s="224"/>
      <c r="N130" s="225"/>
      <c r="O130" s="225"/>
      <c r="P130" s="225"/>
      <c r="Q130" s="225"/>
      <c r="R130" s="225"/>
      <c r="S130" s="225"/>
      <c r="T130" s="226"/>
      <c r="AT130" s="227" t="s">
        <v>145</v>
      </c>
      <c r="AU130" s="227" t="s">
        <v>87</v>
      </c>
      <c r="AV130" s="11" t="s">
        <v>87</v>
      </c>
      <c r="AW130" s="11" t="s">
        <v>36</v>
      </c>
      <c r="AX130" s="11" t="s">
        <v>77</v>
      </c>
      <c r="AY130" s="227" t="s">
        <v>134</v>
      </c>
    </row>
    <row r="131" spans="2:51" s="11" customFormat="1" ht="12">
      <c r="B131" s="217"/>
      <c r="C131" s="218"/>
      <c r="D131" s="214" t="s">
        <v>145</v>
      </c>
      <c r="E131" s="219" t="s">
        <v>27</v>
      </c>
      <c r="F131" s="220" t="s">
        <v>659</v>
      </c>
      <c r="G131" s="218"/>
      <c r="H131" s="221">
        <v>316.97</v>
      </c>
      <c r="I131" s="222"/>
      <c r="J131" s="218"/>
      <c r="K131" s="218"/>
      <c r="L131" s="223"/>
      <c r="M131" s="224"/>
      <c r="N131" s="225"/>
      <c r="O131" s="225"/>
      <c r="P131" s="225"/>
      <c r="Q131" s="225"/>
      <c r="R131" s="225"/>
      <c r="S131" s="225"/>
      <c r="T131" s="226"/>
      <c r="AT131" s="227" t="s">
        <v>145</v>
      </c>
      <c r="AU131" s="227" t="s">
        <v>87</v>
      </c>
      <c r="AV131" s="11" t="s">
        <v>87</v>
      </c>
      <c r="AW131" s="11" t="s">
        <v>36</v>
      </c>
      <c r="AX131" s="11" t="s">
        <v>77</v>
      </c>
      <c r="AY131" s="227" t="s">
        <v>134</v>
      </c>
    </row>
    <row r="132" spans="2:51" s="12" customFormat="1" ht="12">
      <c r="B132" s="228"/>
      <c r="C132" s="229"/>
      <c r="D132" s="214" t="s">
        <v>145</v>
      </c>
      <c r="E132" s="230" t="s">
        <v>27</v>
      </c>
      <c r="F132" s="231" t="s">
        <v>147</v>
      </c>
      <c r="G132" s="229"/>
      <c r="H132" s="230" t="s">
        <v>27</v>
      </c>
      <c r="I132" s="232"/>
      <c r="J132" s="229"/>
      <c r="K132" s="229"/>
      <c r="L132" s="233"/>
      <c r="M132" s="234"/>
      <c r="N132" s="235"/>
      <c r="O132" s="235"/>
      <c r="P132" s="235"/>
      <c r="Q132" s="235"/>
      <c r="R132" s="235"/>
      <c r="S132" s="235"/>
      <c r="T132" s="236"/>
      <c r="AT132" s="237" t="s">
        <v>145</v>
      </c>
      <c r="AU132" s="237" t="s">
        <v>87</v>
      </c>
      <c r="AV132" s="12" t="s">
        <v>85</v>
      </c>
      <c r="AW132" s="12" t="s">
        <v>36</v>
      </c>
      <c r="AX132" s="12" t="s">
        <v>77</v>
      </c>
      <c r="AY132" s="237" t="s">
        <v>134</v>
      </c>
    </row>
    <row r="133" spans="2:51" s="13" customFormat="1" ht="12">
      <c r="B133" s="238"/>
      <c r="C133" s="239"/>
      <c r="D133" s="214" t="s">
        <v>145</v>
      </c>
      <c r="E133" s="240" t="s">
        <v>27</v>
      </c>
      <c r="F133" s="241" t="s">
        <v>148</v>
      </c>
      <c r="G133" s="239"/>
      <c r="H133" s="242">
        <v>472.22</v>
      </c>
      <c r="I133" s="243"/>
      <c r="J133" s="239"/>
      <c r="K133" s="239"/>
      <c r="L133" s="244"/>
      <c r="M133" s="245"/>
      <c r="N133" s="246"/>
      <c r="O133" s="246"/>
      <c r="P133" s="246"/>
      <c r="Q133" s="246"/>
      <c r="R133" s="246"/>
      <c r="S133" s="246"/>
      <c r="T133" s="247"/>
      <c r="AT133" s="248" t="s">
        <v>145</v>
      </c>
      <c r="AU133" s="248" t="s">
        <v>87</v>
      </c>
      <c r="AV133" s="13" t="s">
        <v>141</v>
      </c>
      <c r="AW133" s="13" t="s">
        <v>36</v>
      </c>
      <c r="AX133" s="13" t="s">
        <v>85</v>
      </c>
      <c r="AY133" s="248" t="s">
        <v>134</v>
      </c>
    </row>
    <row r="134" spans="2:65" s="1" customFormat="1" ht="22.5" customHeight="1">
      <c r="B134" s="37"/>
      <c r="C134" s="203" t="s">
        <v>191</v>
      </c>
      <c r="D134" s="203" t="s">
        <v>136</v>
      </c>
      <c r="E134" s="204" t="s">
        <v>660</v>
      </c>
      <c r="F134" s="205" t="s">
        <v>661</v>
      </c>
      <c r="G134" s="206" t="s">
        <v>184</v>
      </c>
      <c r="H134" s="207">
        <v>94.44</v>
      </c>
      <c r="I134" s="208"/>
      <c r="J134" s="207">
        <f>ROUND(I134*H134,2)</f>
        <v>0</v>
      </c>
      <c r="K134" s="205" t="s">
        <v>140</v>
      </c>
      <c r="L134" s="42"/>
      <c r="M134" s="209" t="s">
        <v>27</v>
      </c>
      <c r="N134" s="210" t="s">
        <v>48</v>
      </c>
      <c r="O134" s="78"/>
      <c r="P134" s="211">
        <f>O134*H134</f>
        <v>0</v>
      </c>
      <c r="Q134" s="211">
        <v>0</v>
      </c>
      <c r="R134" s="211">
        <f>Q134*H134</f>
        <v>0</v>
      </c>
      <c r="S134" s="211">
        <v>0</v>
      </c>
      <c r="T134" s="212">
        <f>S134*H134</f>
        <v>0</v>
      </c>
      <c r="AR134" s="16" t="s">
        <v>141</v>
      </c>
      <c r="AT134" s="16" t="s">
        <v>136</v>
      </c>
      <c r="AU134" s="16" t="s">
        <v>87</v>
      </c>
      <c r="AY134" s="16" t="s">
        <v>134</v>
      </c>
      <c r="BE134" s="213">
        <f>IF(N134="základní",J134,0)</f>
        <v>0</v>
      </c>
      <c r="BF134" s="213">
        <f>IF(N134="snížená",J134,0)</f>
        <v>0</v>
      </c>
      <c r="BG134" s="213">
        <f>IF(N134="zákl. přenesená",J134,0)</f>
        <v>0</v>
      </c>
      <c r="BH134" s="213">
        <f>IF(N134="sníž. přenesená",J134,0)</f>
        <v>0</v>
      </c>
      <c r="BI134" s="213">
        <f>IF(N134="nulová",J134,0)</f>
        <v>0</v>
      </c>
      <c r="BJ134" s="16" t="s">
        <v>85</v>
      </c>
      <c r="BK134" s="213">
        <f>ROUND(I134*H134,2)</f>
        <v>0</v>
      </c>
      <c r="BL134" s="16" t="s">
        <v>141</v>
      </c>
      <c r="BM134" s="16" t="s">
        <v>662</v>
      </c>
    </row>
    <row r="135" spans="2:47" s="1" customFormat="1" ht="12">
      <c r="B135" s="37"/>
      <c r="C135" s="38"/>
      <c r="D135" s="214" t="s">
        <v>143</v>
      </c>
      <c r="E135" s="38"/>
      <c r="F135" s="215" t="s">
        <v>206</v>
      </c>
      <c r="G135" s="38"/>
      <c r="H135" s="38"/>
      <c r="I135" s="129"/>
      <c r="J135" s="38"/>
      <c r="K135" s="38"/>
      <c r="L135" s="42"/>
      <c r="M135" s="216"/>
      <c r="N135" s="78"/>
      <c r="O135" s="78"/>
      <c r="P135" s="78"/>
      <c r="Q135" s="78"/>
      <c r="R135" s="78"/>
      <c r="S135" s="78"/>
      <c r="T135" s="79"/>
      <c r="AT135" s="16" t="s">
        <v>143</v>
      </c>
      <c r="AU135" s="16" t="s">
        <v>87</v>
      </c>
    </row>
    <row r="136" spans="2:51" s="11" customFormat="1" ht="12">
      <c r="B136" s="217"/>
      <c r="C136" s="218"/>
      <c r="D136" s="214" t="s">
        <v>145</v>
      </c>
      <c r="E136" s="219" t="s">
        <v>27</v>
      </c>
      <c r="F136" s="220" t="s">
        <v>663</v>
      </c>
      <c r="G136" s="218"/>
      <c r="H136" s="221">
        <v>94.44</v>
      </c>
      <c r="I136" s="222"/>
      <c r="J136" s="218"/>
      <c r="K136" s="218"/>
      <c r="L136" s="223"/>
      <c r="M136" s="224"/>
      <c r="N136" s="225"/>
      <c r="O136" s="225"/>
      <c r="P136" s="225"/>
      <c r="Q136" s="225"/>
      <c r="R136" s="225"/>
      <c r="S136" s="225"/>
      <c r="T136" s="226"/>
      <c r="AT136" s="227" t="s">
        <v>145</v>
      </c>
      <c r="AU136" s="227" t="s">
        <v>87</v>
      </c>
      <c r="AV136" s="11" t="s">
        <v>87</v>
      </c>
      <c r="AW136" s="11" t="s">
        <v>36</v>
      </c>
      <c r="AX136" s="11" t="s">
        <v>77</v>
      </c>
      <c r="AY136" s="227" t="s">
        <v>134</v>
      </c>
    </row>
    <row r="137" spans="2:51" s="12" customFormat="1" ht="12">
      <c r="B137" s="228"/>
      <c r="C137" s="229"/>
      <c r="D137" s="214" t="s">
        <v>145</v>
      </c>
      <c r="E137" s="230" t="s">
        <v>27</v>
      </c>
      <c r="F137" s="231" t="s">
        <v>664</v>
      </c>
      <c r="G137" s="229"/>
      <c r="H137" s="230" t="s">
        <v>27</v>
      </c>
      <c r="I137" s="232"/>
      <c r="J137" s="229"/>
      <c r="K137" s="229"/>
      <c r="L137" s="233"/>
      <c r="M137" s="234"/>
      <c r="N137" s="235"/>
      <c r="O137" s="235"/>
      <c r="P137" s="235"/>
      <c r="Q137" s="235"/>
      <c r="R137" s="235"/>
      <c r="S137" s="235"/>
      <c r="T137" s="236"/>
      <c r="AT137" s="237" t="s">
        <v>145</v>
      </c>
      <c r="AU137" s="237" t="s">
        <v>87</v>
      </c>
      <c r="AV137" s="12" t="s">
        <v>85</v>
      </c>
      <c r="AW137" s="12" t="s">
        <v>36</v>
      </c>
      <c r="AX137" s="12" t="s">
        <v>77</v>
      </c>
      <c r="AY137" s="237" t="s">
        <v>134</v>
      </c>
    </row>
    <row r="138" spans="2:51" s="13" customFormat="1" ht="12">
      <c r="B138" s="238"/>
      <c r="C138" s="239"/>
      <c r="D138" s="214" t="s">
        <v>145</v>
      </c>
      <c r="E138" s="240" t="s">
        <v>27</v>
      </c>
      <c r="F138" s="241" t="s">
        <v>148</v>
      </c>
      <c r="G138" s="239"/>
      <c r="H138" s="242">
        <v>94.44</v>
      </c>
      <c r="I138" s="243"/>
      <c r="J138" s="239"/>
      <c r="K138" s="239"/>
      <c r="L138" s="244"/>
      <c r="M138" s="245"/>
      <c r="N138" s="246"/>
      <c r="O138" s="246"/>
      <c r="P138" s="246"/>
      <c r="Q138" s="246"/>
      <c r="R138" s="246"/>
      <c r="S138" s="246"/>
      <c r="T138" s="247"/>
      <c r="AT138" s="248" t="s">
        <v>145</v>
      </c>
      <c r="AU138" s="248" t="s">
        <v>87</v>
      </c>
      <c r="AV138" s="13" t="s">
        <v>141</v>
      </c>
      <c r="AW138" s="13" t="s">
        <v>36</v>
      </c>
      <c r="AX138" s="13" t="s">
        <v>85</v>
      </c>
      <c r="AY138" s="248" t="s">
        <v>134</v>
      </c>
    </row>
    <row r="139" spans="2:65" s="1" customFormat="1" ht="22.5" customHeight="1">
      <c r="B139" s="37"/>
      <c r="C139" s="203" t="s">
        <v>197</v>
      </c>
      <c r="D139" s="203" t="s">
        <v>136</v>
      </c>
      <c r="E139" s="204" t="s">
        <v>665</v>
      </c>
      <c r="F139" s="205" t="s">
        <v>666</v>
      </c>
      <c r="G139" s="206" t="s">
        <v>139</v>
      </c>
      <c r="H139" s="207">
        <v>132</v>
      </c>
      <c r="I139" s="208"/>
      <c r="J139" s="207">
        <f>ROUND(I139*H139,2)</f>
        <v>0</v>
      </c>
      <c r="K139" s="205" t="s">
        <v>140</v>
      </c>
      <c r="L139" s="42"/>
      <c r="M139" s="209" t="s">
        <v>27</v>
      </c>
      <c r="N139" s="210" t="s">
        <v>48</v>
      </c>
      <c r="O139" s="78"/>
      <c r="P139" s="211">
        <f>O139*H139</f>
        <v>0</v>
      </c>
      <c r="Q139" s="211">
        <v>0.00014</v>
      </c>
      <c r="R139" s="211">
        <f>Q139*H139</f>
        <v>0.01848</v>
      </c>
      <c r="S139" s="211">
        <v>0</v>
      </c>
      <c r="T139" s="212">
        <f>S139*H139</f>
        <v>0</v>
      </c>
      <c r="AR139" s="16" t="s">
        <v>141</v>
      </c>
      <c r="AT139" s="16" t="s">
        <v>136</v>
      </c>
      <c r="AU139" s="16" t="s">
        <v>87</v>
      </c>
      <c r="AY139" s="16" t="s">
        <v>134</v>
      </c>
      <c r="BE139" s="213">
        <f>IF(N139="základní",J139,0)</f>
        <v>0</v>
      </c>
      <c r="BF139" s="213">
        <f>IF(N139="snížená",J139,0)</f>
        <v>0</v>
      </c>
      <c r="BG139" s="213">
        <f>IF(N139="zákl. přenesená",J139,0)</f>
        <v>0</v>
      </c>
      <c r="BH139" s="213">
        <f>IF(N139="sníž. přenesená",J139,0)</f>
        <v>0</v>
      </c>
      <c r="BI139" s="213">
        <f>IF(N139="nulová",J139,0)</f>
        <v>0</v>
      </c>
      <c r="BJ139" s="16" t="s">
        <v>85</v>
      </c>
      <c r="BK139" s="213">
        <f>ROUND(I139*H139,2)</f>
        <v>0</v>
      </c>
      <c r="BL139" s="16" t="s">
        <v>141</v>
      </c>
      <c r="BM139" s="16" t="s">
        <v>667</v>
      </c>
    </row>
    <row r="140" spans="2:47" s="1" customFormat="1" ht="12">
      <c r="B140" s="37"/>
      <c r="C140" s="38"/>
      <c r="D140" s="214" t="s">
        <v>143</v>
      </c>
      <c r="E140" s="38"/>
      <c r="F140" s="215" t="s">
        <v>668</v>
      </c>
      <c r="G140" s="38"/>
      <c r="H140" s="38"/>
      <c r="I140" s="129"/>
      <c r="J140" s="38"/>
      <c r="K140" s="38"/>
      <c r="L140" s="42"/>
      <c r="M140" s="216"/>
      <c r="N140" s="78"/>
      <c r="O140" s="78"/>
      <c r="P140" s="78"/>
      <c r="Q140" s="78"/>
      <c r="R140" s="78"/>
      <c r="S140" s="78"/>
      <c r="T140" s="79"/>
      <c r="AT140" s="16" t="s">
        <v>143</v>
      </c>
      <c r="AU140" s="16" t="s">
        <v>87</v>
      </c>
    </row>
    <row r="141" spans="2:51" s="11" customFormat="1" ht="12">
      <c r="B141" s="217"/>
      <c r="C141" s="218"/>
      <c r="D141" s="214" t="s">
        <v>145</v>
      </c>
      <c r="E141" s="219" t="s">
        <v>27</v>
      </c>
      <c r="F141" s="220" t="s">
        <v>669</v>
      </c>
      <c r="G141" s="218"/>
      <c r="H141" s="221">
        <v>132</v>
      </c>
      <c r="I141" s="222"/>
      <c r="J141" s="218"/>
      <c r="K141" s="218"/>
      <c r="L141" s="223"/>
      <c r="M141" s="224"/>
      <c r="N141" s="225"/>
      <c r="O141" s="225"/>
      <c r="P141" s="225"/>
      <c r="Q141" s="225"/>
      <c r="R141" s="225"/>
      <c r="S141" s="225"/>
      <c r="T141" s="226"/>
      <c r="AT141" s="227" t="s">
        <v>145</v>
      </c>
      <c r="AU141" s="227" t="s">
        <v>87</v>
      </c>
      <c r="AV141" s="11" t="s">
        <v>87</v>
      </c>
      <c r="AW141" s="11" t="s">
        <v>36</v>
      </c>
      <c r="AX141" s="11" t="s">
        <v>77</v>
      </c>
      <c r="AY141" s="227" t="s">
        <v>134</v>
      </c>
    </row>
    <row r="142" spans="2:51" s="12" customFormat="1" ht="12">
      <c r="B142" s="228"/>
      <c r="C142" s="229"/>
      <c r="D142" s="214" t="s">
        <v>145</v>
      </c>
      <c r="E142" s="230" t="s">
        <v>27</v>
      </c>
      <c r="F142" s="231" t="s">
        <v>147</v>
      </c>
      <c r="G142" s="229"/>
      <c r="H142" s="230" t="s">
        <v>27</v>
      </c>
      <c r="I142" s="232"/>
      <c r="J142" s="229"/>
      <c r="K142" s="229"/>
      <c r="L142" s="233"/>
      <c r="M142" s="234"/>
      <c r="N142" s="235"/>
      <c r="O142" s="235"/>
      <c r="P142" s="235"/>
      <c r="Q142" s="235"/>
      <c r="R142" s="235"/>
      <c r="S142" s="235"/>
      <c r="T142" s="236"/>
      <c r="AT142" s="237" t="s">
        <v>145</v>
      </c>
      <c r="AU142" s="237" t="s">
        <v>87</v>
      </c>
      <c r="AV142" s="12" t="s">
        <v>85</v>
      </c>
      <c r="AW142" s="12" t="s">
        <v>36</v>
      </c>
      <c r="AX142" s="12" t="s">
        <v>77</v>
      </c>
      <c r="AY142" s="237" t="s">
        <v>134</v>
      </c>
    </row>
    <row r="143" spans="2:51" s="13" customFormat="1" ht="12">
      <c r="B143" s="238"/>
      <c r="C143" s="239"/>
      <c r="D143" s="214" t="s">
        <v>145</v>
      </c>
      <c r="E143" s="240" t="s">
        <v>27</v>
      </c>
      <c r="F143" s="241" t="s">
        <v>148</v>
      </c>
      <c r="G143" s="239"/>
      <c r="H143" s="242">
        <v>132</v>
      </c>
      <c r="I143" s="243"/>
      <c r="J143" s="239"/>
      <c r="K143" s="239"/>
      <c r="L143" s="244"/>
      <c r="M143" s="245"/>
      <c r="N143" s="246"/>
      <c r="O143" s="246"/>
      <c r="P143" s="246"/>
      <c r="Q143" s="246"/>
      <c r="R143" s="246"/>
      <c r="S143" s="246"/>
      <c r="T143" s="247"/>
      <c r="AT143" s="248" t="s">
        <v>145</v>
      </c>
      <c r="AU143" s="248" t="s">
        <v>87</v>
      </c>
      <c r="AV143" s="13" t="s">
        <v>141</v>
      </c>
      <c r="AW143" s="13" t="s">
        <v>36</v>
      </c>
      <c r="AX143" s="13" t="s">
        <v>85</v>
      </c>
      <c r="AY143" s="248" t="s">
        <v>134</v>
      </c>
    </row>
    <row r="144" spans="2:65" s="1" customFormat="1" ht="16.5" customHeight="1">
      <c r="B144" s="37"/>
      <c r="C144" s="249" t="s">
        <v>202</v>
      </c>
      <c r="D144" s="249" t="s">
        <v>256</v>
      </c>
      <c r="E144" s="250" t="s">
        <v>670</v>
      </c>
      <c r="F144" s="251" t="s">
        <v>671</v>
      </c>
      <c r="G144" s="252" t="s">
        <v>244</v>
      </c>
      <c r="H144" s="253">
        <v>13.86</v>
      </c>
      <c r="I144" s="254"/>
      <c r="J144" s="253">
        <f>ROUND(I144*H144,2)</f>
        <v>0</v>
      </c>
      <c r="K144" s="251" t="s">
        <v>140</v>
      </c>
      <c r="L144" s="255"/>
      <c r="M144" s="256" t="s">
        <v>27</v>
      </c>
      <c r="N144" s="257" t="s">
        <v>48</v>
      </c>
      <c r="O144" s="78"/>
      <c r="P144" s="211">
        <f>O144*H144</f>
        <v>0</v>
      </c>
      <c r="Q144" s="211">
        <v>1</v>
      </c>
      <c r="R144" s="211">
        <f>Q144*H144</f>
        <v>13.86</v>
      </c>
      <c r="S144" s="211">
        <v>0</v>
      </c>
      <c r="T144" s="212">
        <f>S144*H144</f>
        <v>0</v>
      </c>
      <c r="AR144" s="16" t="s">
        <v>181</v>
      </c>
      <c r="AT144" s="16" t="s">
        <v>256</v>
      </c>
      <c r="AU144" s="16" t="s">
        <v>87</v>
      </c>
      <c r="AY144" s="16" t="s">
        <v>134</v>
      </c>
      <c r="BE144" s="213">
        <f>IF(N144="základní",J144,0)</f>
        <v>0</v>
      </c>
      <c r="BF144" s="213">
        <f>IF(N144="snížená",J144,0)</f>
        <v>0</v>
      </c>
      <c r="BG144" s="213">
        <f>IF(N144="zákl. přenesená",J144,0)</f>
        <v>0</v>
      </c>
      <c r="BH144" s="213">
        <f>IF(N144="sníž. přenesená",J144,0)</f>
        <v>0</v>
      </c>
      <c r="BI144" s="213">
        <f>IF(N144="nulová",J144,0)</f>
        <v>0</v>
      </c>
      <c r="BJ144" s="16" t="s">
        <v>85</v>
      </c>
      <c r="BK144" s="213">
        <f>ROUND(I144*H144,2)</f>
        <v>0</v>
      </c>
      <c r="BL144" s="16" t="s">
        <v>141</v>
      </c>
      <c r="BM144" s="16" t="s">
        <v>672</v>
      </c>
    </row>
    <row r="145" spans="2:65" s="1" customFormat="1" ht="22.5" customHeight="1">
      <c r="B145" s="37"/>
      <c r="C145" s="203" t="s">
        <v>209</v>
      </c>
      <c r="D145" s="203" t="s">
        <v>136</v>
      </c>
      <c r="E145" s="204" t="s">
        <v>673</v>
      </c>
      <c r="F145" s="205" t="s">
        <v>674</v>
      </c>
      <c r="G145" s="206" t="s">
        <v>139</v>
      </c>
      <c r="H145" s="207">
        <v>132</v>
      </c>
      <c r="I145" s="208"/>
      <c r="J145" s="207">
        <f>ROUND(I145*H145,2)</f>
        <v>0</v>
      </c>
      <c r="K145" s="205" t="s">
        <v>140</v>
      </c>
      <c r="L145" s="42"/>
      <c r="M145" s="209" t="s">
        <v>27</v>
      </c>
      <c r="N145" s="210" t="s">
        <v>48</v>
      </c>
      <c r="O145" s="78"/>
      <c r="P145" s="211">
        <f>O145*H145</f>
        <v>0</v>
      </c>
      <c r="Q145" s="211">
        <v>0</v>
      </c>
      <c r="R145" s="211">
        <f>Q145*H145</f>
        <v>0</v>
      </c>
      <c r="S145" s="211">
        <v>0</v>
      </c>
      <c r="T145" s="212">
        <f>S145*H145</f>
        <v>0</v>
      </c>
      <c r="AR145" s="16" t="s">
        <v>141</v>
      </c>
      <c r="AT145" s="16" t="s">
        <v>136</v>
      </c>
      <c r="AU145" s="16" t="s">
        <v>87</v>
      </c>
      <c r="AY145" s="16" t="s">
        <v>134</v>
      </c>
      <c r="BE145" s="213">
        <f>IF(N145="základní",J145,0)</f>
        <v>0</v>
      </c>
      <c r="BF145" s="213">
        <f>IF(N145="snížená",J145,0)</f>
        <v>0</v>
      </c>
      <c r="BG145" s="213">
        <f>IF(N145="zákl. přenesená",J145,0)</f>
        <v>0</v>
      </c>
      <c r="BH145" s="213">
        <f>IF(N145="sníž. přenesená",J145,0)</f>
        <v>0</v>
      </c>
      <c r="BI145" s="213">
        <f>IF(N145="nulová",J145,0)</f>
        <v>0</v>
      </c>
      <c r="BJ145" s="16" t="s">
        <v>85</v>
      </c>
      <c r="BK145" s="213">
        <f>ROUND(I145*H145,2)</f>
        <v>0</v>
      </c>
      <c r="BL145" s="16" t="s">
        <v>141</v>
      </c>
      <c r="BM145" s="16" t="s">
        <v>675</v>
      </c>
    </row>
    <row r="146" spans="2:47" s="1" customFormat="1" ht="12">
      <c r="B146" s="37"/>
      <c r="C146" s="38"/>
      <c r="D146" s="214" t="s">
        <v>143</v>
      </c>
      <c r="E146" s="38"/>
      <c r="F146" s="215" t="s">
        <v>676</v>
      </c>
      <c r="G146" s="38"/>
      <c r="H146" s="38"/>
      <c r="I146" s="129"/>
      <c r="J146" s="38"/>
      <c r="K146" s="38"/>
      <c r="L146" s="42"/>
      <c r="M146" s="216"/>
      <c r="N146" s="78"/>
      <c r="O146" s="78"/>
      <c r="P146" s="78"/>
      <c r="Q146" s="78"/>
      <c r="R146" s="78"/>
      <c r="S146" s="78"/>
      <c r="T146" s="79"/>
      <c r="AT146" s="16" t="s">
        <v>143</v>
      </c>
      <c r="AU146" s="16" t="s">
        <v>87</v>
      </c>
    </row>
    <row r="147" spans="2:51" s="11" customFormat="1" ht="12">
      <c r="B147" s="217"/>
      <c r="C147" s="218"/>
      <c r="D147" s="214" t="s">
        <v>145</v>
      </c>
      <c r="E147" s="219" t="s">
        <v>27</v>
      </c>
      <c r="F147" s="220" t="s">
        <v>669</v>
      </c>
      <c r="G147" s="218"/>
      <c r="H147" s="221">
        <v>132</v>
      </c>
      <c r="I147" s="222"/>
      <c r="J147" s="218"/>
      <c r="K147" s="218"/>
      <c r="L147" s="223"/>
      <c r="M147" s="224"/>
      <c r="N147" s="225"/>
      <c r="O147" s="225"/>
      <c r="P147" s="225"/>
      <c r="Q147" s="225"/>
      <c r="R147" s="225"/>
      <c r="S147" s="225"/>
      <c r="T147" s="226"/>
      <c r="AT147" s="227" t="s">
        <v>145</v>
      </c>
      <c r="AU147" s="227" t="s">
        <v>87</v>
      </c>
      <c r="AV147" s="11" t="s">
        <v>87</v>
      </c>
      <c r="AW147" s="11" t="s">
        <v>36</v>
      </c>
      <c r="AX147" s="11" t="s">
        <v>77</v>
      </c>
      <c r="AY147" s="227" t="s">
        <v>134</v>
      </c>
    </row>
    <row r="148" spans="2:51" s="13" customFormat="1" ht="12">
      <c r="B148" s="238"/>
      <c r="C148" s="239"/>
      <c r="D148" s="214" t="s">
        <v>145</v>
      </c>
      <c r="E148" s="240" t="s">
        <v>27</v>
      </c>
      <c r="F148" s="241" t="s">
        <v>148</v>
      </c>
      <c r="G148" s="239"/>
      <c r="H148" s="242">
        <v>132</v>
      </c>
      <c r="I148" s="243"/>
      <c r="J148" s="239"/>
      <c r="K148" s="239"/>
      <c r="L148" s="244"/>
      <c r="M148" s="245"/>
      <c r="N148" s="246"/>
      <c r="O148" s="246"/>
      <c r="P148" s="246"/>
      <c r="Q148" s="246"/>
      <c r="R148" s="246"/>
      <c r="S148" s="246"/>
      <c r="T148" s="247"/>
      <c r="AT148" s="248" t="s">
        <v>145</v>
      </c>
      <c r="AU148" s="248" t="s">
        <v>87</v>
      </c>
      <c r="AV148" s="13" t="s">
        <v>141</v>
      </c>
      <c r="AW148" s="13" t="s">
        <v>36</v>
      </c>
      <c r="AX148" s="13" t="s">
        <v>85</v>
      </c>
      <c r="AY148" s="248" t="s">
        <v>134</v>
      </c>
    </row>
    <row r="149" spans="2:65" s="1" customFormat="1" ht="16.5" customHeight="1">
      <c r="B149" s="37"/>
      <c r="C149" s="203" t="s">
        <v>220</v>
      </c>
      <c r="D149" s="203" t="s">
        <v>136</v>
      </c>
      <c r="E149" s="204" t="s">
        <v>677</v>
      </c>
      <c r="F149" s="205" t="s">
        <v>678</v>
      </c>
      <c r="G149" s="206" t="s">
        <v>184</v>
      </c>
      <c r="H149" s="207">
        <v>3.84</v>
      </c>
      <c r="I149" s="208"/>
      <c r="J149" s="207">
        <f>ROUND(I149*H149,2)</f>
        <v>0</v>
      </c>
      <c r="K149" s="205" t="s">
        <v>140</v>
      </c>
      <c r="L149" s="42"/>
      <c r="M149" s="209" t="s">
        <v>27</v>
      </c>
      <c r="N149" s="210" t="s">
        <v>48</v>
      </c>
      <c r="O149" s="78"/>
      <c r="P149" s="211">
        <f>O149*H149</f>
        <v>0</v>
      </c>
      <c r="Q149" s="211">
        <v>0</v>
      </c>
      <c r="R149" s="211">
        <f>Q149*H149</f>
        <v>0</v>
      </c>
      <c r="S149" s="211">
        <v>0</v>
      </c>
      <c r="T149" s="212">
        <f>S149*H149</f>
        <v>0</v>
      </c>
      <c r="AR149" s="16" t="s">
        <v>141</v>
      </c>
      <c r="AT149" s="16" t="s">
        <v>136</v>
      </c>
      <c r="AU149" s="16" t="s">
        <v>87</v>
      </c>
      <c r="AY149" s="16" t="s">
        <v>134</v>
      </c>
      <c r="BE149" s="213">
        <f>IF(N149="základní",J149,0)</f>
        <v>0</v>
      </c>
      <c r="BF149" s="213">
        <f>IF(N149="snížená",J149,0)</f>
        <v>0</v>
      </c>
      <c r="BG149" s="213">
        <f>IF(N149="zákl. přenesená",J149,0)</f>
        <v>0</v>
      </c>
      <c r="BH149" s="213">
        <f>IF(N149="sníž. přenesená",J149,0)</f>
        <v>0</v>
      </c>
      <c r="BI149" s="213">
        <f>IF(N149="nulová",J149,0)</f>
        <v>0</v>
      </c>
      <c r="BJ149" s="16" t="s">
        <v>85</v>
      </c>
      <c r="BK149" s="213">
        <f>ROUND(I149*H149,2)</f>
        <v>0</v>
      </c>
      <c r="BL149" s="16" t="s">
        <v>141</v>
      </c>
      <c r="BM149" s="16" t="s">
        <v>679</v>
      </c>
    </row>
    <row r="150" spans="2:47" s="1" customFormat="1" ht="12">
      <c r="B150" s="37"/>
      <c r="C150" s="38"/>
      <c r="D150" s="214" t="s">
        <v>143</v>
      </c>
      <c r="E150" s="38"/>
      <c r="F150" s="215" t="s">
        <v>680</v>
      </c>
      <c r="G150" s="38"/>
      <c r="H150" s="38"/>
      <c r="I150" s="129"/>
      <c r="J150" s="38"/>
      <c r="K150" s="38"/>
      <c r="L150" s="42"/>
      <c r="M150" s="216"/>
      <c r="N150" s="78"/>
      <c r="O150" s="78"/>
      <c r="P150" s="78"/>
      <c r="Q150" s="78"/>
      <c r="R150" s="78"/>
      <c r="S150" s="78"/>
      <c r="T150" s="79"/>
      <c r="AT150" s="16" t="s">
        <v>143</v>
      </c>
      <c r="AU150" s="16" t="s">
        <v>87</v>
      </c>
    </row>
    <row r="151" spans="2:65" s="1" customFormat="1" ht="22.5" customHeight="1">
      <c r="B151" s="37"/>
      <c r="C151" s="203" t="s">
        <v>8</v>
      </c>
      <c r="D151" s="203" t="s">
        <v>136</v>
      </c>
      <c r="E151" s="204" t="s">
        <v>681</v>
      </c>
      <c r="F151" s="205" t="s">
        <v>682</v>
      </c>
      <c r="G151" s="206" t="s">
        <v>414</v>
      </c>
      <c r="H151" s="207">
        <v>1</v>
      </c>
      <c r="I151" s="208"/>
      <c r="J151" s="207">
        <f>ROUND(I151*H151,2)</f>
        <v>0</v>
      </c>
      <c r="K151" s="205" t="s">
        <v>140</v>
      </c>
      <c r="L151" s="42"/>
      <c r="M151" s="209" t="s">
        <v>27</v>
      </c>
      <c r="N151" s="210" t="s">
        <v>48</v>
      </c>
      <c r="O151" s="78"/>
      <c r="P151" s="211">
        <f>O151*H151</f>
        <v>0</v>
      </c>
      <c r="Q151" s="211">
        <v>0</v>
      </c>
      <c r="R151" s="211">
        <f>Q151*H151</f>
        <v>0</v>
      </c>
      <c r="S151" s="211">
        <v>0</v>
      </c>
      <c r="T151" s="212">
        <f>S151*H151</f>
        <v>0</v>
      </c>
      <c r="AR151" s="16" t="s">
        <v>141</v>
      </c>
      <c r="AT151" s="16" t="s">
        <v>136</v>
      </c>
      <c r="AU151" s="16" t="s">
        <v>87</v>
      </c>
      <c r="AY151" s="16" t="s">
        <v>134</v>
      </c>
      <c r="BE151" s="213">
        <f>IF(N151="základní",J151,0)</f>
        <v>0</v>
      </c>
      <c r="BF151" s="213">
        <f>IF(N151="snížená",J151,0)</f>
        <v>0</v>
      </c>
      <c r="BG151" s="213">
        <f>IF(N151="zákl. přenesená",J151,0)</f>
        <v>0</v>
      </c>
      <c r="BH151" s="213">
        <f>IF(N151="sníž. přenesená",J151,0)</f>
        <v>0</v>
      </c>
      <c r="BI151" s="213">
        <f>IF(N151="nulová",J151,0)</f>
        <v>0</v>
      </c>
      <c r="BJ151" s="16" t="s">
        <v>85</v>
      </c>
      <c r="BK151" s="213">
        <f>ROUND(I151*H151,2)</f>
        <v>0</v>
      </c>
      <c r="BL151" s="16" t="s">
        <v>141</v>
      </c>
      <c r="BM151" s="16" t="s">
        <v>683</v>
      </c>
    </row>
    <row r="152" spans="2:47" s="1" customFormat="1" ht="12">
      <c r="B152" s="37"/>
      <c r="C152" s="38"/>
      <c r="D152" s="214" t="s">
        <v>143</v>
      </c>
      <c r="E152" s="38"/>
      <c r="F152" s="215" t="s">
        <v>684</v>
      </c>
      <c r="G152" s="38"/>
      <c r="H152" s="38"/>
      <c r="I152" s="129"/>
      <c r="J152" s="38"/>
      <c r="K152" s="38"/>
      <c r="L152" s="42"/>
      <c r="M152" s="216"/>
      <c r="N152" s="78"/>
      <c r="O152" s="78"/>
      <c r="P152" s="78"/>
      <c r="Q152" s="78"/>
      <c r="R152" s="78"/>
      <c r="S152" s="78"/>
      <c r="T152" s="79"/>
      <c r="AT152" s="16" t="s">
        <v>143</v>
      </c>
      <c r="AU152" s="16" t="s">
        <v>87</v>
      </c>
    </row>
    <row r="153" spans="2:65" s="1" customFormat="1" ht="22.5" customHeight="1">
      <c r="B153" s="37"/>
      <c r="C153" s="203" t="s">
        <v>230</v>
      </c>
      <c r="D153" s="203" t="s">
        <v>136</v>
      </c>
      <c r="E153" s="204" t="s">
        <v>685</v>
      </c>
      <c r="F153" s="205" t="s">
        <v>686</v>
      </c>
      <c r="G153" s="206" t="s">
        <v>414</v>
      </c>
      <c r="H153" s="207">
        <v>1</v>
      </c>
      <c r="I153" s="208"/>
      <c r="J153" s="207">
        <f>ROUND(I153*H153,2)</f>
        <v>0</v>
      </c>
      <c r="K153" s="205" t="s">
        <v>140</v>
      </c>
      <c r="L153" s="42"/>
      <c r="M153" s="209" t="s">
        <v>27</v>
      </c>
      <c r="N153" s="210" t="s">
        <v>48</v>
      </c>
      <c r="O153" s="78"/>
      <c r="P153" s="211">
        <f>O153*H153</f>
        <v>0</v>
      </c>
      <c r="Q153" s="211">
        <v>0</v>
      </c>
      <c r="R153" s="211">
        <f>Q153*H153</f>
        <v>0</v>
      </c>
      <c r="S153" s="211">
        <v>0</v>
      </c>
      <c r="T153" s="212">
        <f>S153*H153</f>
        <v>0</v>
      </c>
      <c r="AR153" s="16" t="s">
        <v>141</v>
      </c>
      <c r="AT153" s="16" t="s">
        <v>136</v>
      </c>
      <c r="AU153" s="16" t="s">
        <v>87</v>
      </c>
      <c r="AY153" s="16" t="s">
        <v>134</v>
      </c>
      <c r="BE153" s="213">
        <f>IF(N153="základní",J153,0)</f>
        <v>0</v>
      </c>
      <c r="BF153" s="213">
        <f>IF(N153="snížená",J153,0)</f>
        <v>0</v>
      </c>
      <c r="BG153" s="213">
        <f>IF(N153="zákl. přenesená",J153,0)</f>
        <v>0</v>
      </c>
      <c r="BH153" s="213">
        <f>IF(N153="sníž. přenesená",J153,0)</f>
        <v>0</v>
      </c>
      <c r="BI153" s="213">
        <f>IF(N153="nulová",J153,0)</f>
        <v>0</v>
      </c>
      <c r="BJ153" s="16" t="s">
        <v>85</v>
      </c>
      <c r="BK153" s="213">
        <f>ROUND(I153*H153,2)</f>
        <v>0</v>
      </c>
      <c r="BL153" s="16" t="s">
        <v>141</v>
      </c>
      <c r="BM153" s="16" t="s">
        <v>687</v>
      </c>
    </row>
    <row r="154" spans="2:47" s="1" customFormat="1" ht="12">
      <c r="B154" s="37"/>
      <c r="C154" s="38"/>
      <c r="D154" s="214" t="s">
        <v>143</v>
      </c>
      <c r="E154" s="38"/>
      <c r="F154" s="215" t="s">
        <v>684</v>
      </c>
      <c r="G154" s="38"/>
      <c r="H154" s="38"/>
      <c r="I154" s="129"/>
      <c r="J154" s="38"/>
      <c r="K154" s="38"/>
      <c r="L154" s="42"/>
      <c r="M154" s="216"/>
      <c r="N154" s="78"/>
      <c r="O154" s="78"/>
      <c r="P154" s="78"/>
      <c r="Q154" s="78"/>
      <c r="R154" s="78"/>
      <c r="S154" s="78"/>
      <c r="T154" s="79"/>
      <c r="AT154" s="16" t="s">
        <v>143</v>
      </c>
      <c r="AU154" s="16" t="s">
        <v>87</v>
      </c>
    </row>
    <row r="155" spans="2:65" s="1" customFormat="1" ht="22.5" customHeight="1">
      <c r="B155" s="37"/>
      <c r="C155" s="203" t="s">
        <v>235</v>
      </c>
      <c r="D155" s="203" t="s">
        <v>136</v>
      </c>
      <c r="E155" s="204" t="s">
        <v>688</v>
      </c>
      <c r="F155" s="205" t="s">
        <v>689</v>
      </c>
      <c r="G155" s="206" t="s">
        <v>414</v>
      </c>
      <c r="H155" s="207">
        <v>1</v>
      </c>
      <c r="I155" s="208"/>
      <c r="J155" s="207">
        <f>ROUND(I155*H155,2)</f>
        <v>0</v>
      </c>
      <c r="K155" s="205" t="s">
        <v>140</v>
      </c>
      <c r="L155" s="42"/>
      <c r="M155" s="209" t="s">
        <v>27</v>
      </c>
      <c r="N155" s="210" t="s">
        <v>48</v>
      </c>
      <c r="O155" s="78"/>
      <c r="P155" s="211">
        <f>O155*H155</f>
        <v>0</v>
      </c>
      <c r="Q155" s="211">
        <v>0</v>
      </c>
      <c r="R155" s="211">
        <f>Q155*H155</f>
        <v>0</v>
      </c>
      <c r="S155" s="211">
        <v>0</v>
      </c>
      <c r="T155" s="212">
        <f>S155*H155</f>
        <v>0</v>
      </c>
      <c r="AR155" s="16" t="s">
        <v>141</v>
      </c>
      <c r="AT155" s="16" t="s">
        <v>136</v>
      </c>
      <c r="AU155" s="16" t="s">
        <v>87</v>
      </c>
      <c r="AY155" s="16" t="s">
        <v>134</v>
      </c>
      <c r="BE155" s="213">
        <f>IF(N155="základní",J155,0)</f>
        <v>0</v>
      </c>
      <c r="BF155" s="213">
        <f>IF(N155="snížená",J155,0)</f>
        <v>0</v>
      </c>
      <c r="BG155" s="213">
        <f>IF(N155="zákl. přenesená",J155,0)</f>
        <v>0</v>
      </c>
      <c r="BH155" s="213">
        <f>IF(N155="sníž. přenesená",J155,0)</f>
        <v>0</v>
      </c>
      <c r="BI155" s="213">
        <f>IF(N155="nulová",J155,0)</f>
        <v>0</v>
      </c>
      <c r="BJ155" s="16" t="s">
        <v>85</v>
      </c>
      <c r="BK155" s="213">
        <f>ROUND(I155*H155,2)</f>
        <v>0</v>
      </c>
      <c r="BL155" s="16" t="s">
        <v>141</v>
      </c>
      <c r="BM155" s="16" t="s">
        <v>690</v>
      </c>
    </row>
    <row r="156" spans="2:47" s="1" customFormat="1" ht="12">
      <c r="B156" s="37"/>
      <c r="C156" s="38"/>
      <c r="D156" s="214" t="s">
        <v>143</v>
      </c>
      <c r="E156" s="38"/>
      <c r="F156" s="215" t="s">
        <v>684</v>
      </c>
      <c r="G156" s="38"/>
      <c r="H156" s="38"/>
      <c r="I156" s="129"/>
      <c r="J156" s="38"/>
      <c r="K156" s="38"/>
      <c r="L156" s="42"/>
      <c r="M156" s="216"/>
      <c r="N156" s="78"/>
      <c r="O156" s="78"/>
      <c r="P156" s="78"/>
      <c r="Q156" s="78"/>
      <c r="R156" s="78"/>
      <c r="S156" s="78"/>
      <c r="T156" s="79"/>
      <c r="AT156" s="16" t="s">
        <v>143</v>
      </c>
      <c r="AU156" s="16" t="s">
        <v>87</v>
      </c>
    </row>
    <row r="157" spans="2:65" s="1" customFormat="1" ht="16.5" customHeight="1">
      <c r="B157" s="37"/>
      <c r="C157" s="203" t="s">
        <v>241</v>
      </c>
      <c r="D157" s="203" t="s">
        <v>136</v>
      </c>
      <c r="E157" s="204" t="s">
        <v>691</v>
      </c>
      <c r="F157" s="205" t="s">
        <v>692</v>
      </c>
      <c r="G157" s="206" t="s">
        <v>139</v>
      </c>
      <c r="H157" s="207">
        <v>120</v>
      </c>
      <c r="I157" s="208"/>
      <c r="J157" s="207">
        <f>ROUND(I157*H157,2)</f>
        <v>0</v>
      </c>
      <c r="K157" s="205" t="s">
        <v>140</v>
      </c>
      <c r="L157" s="42"/>
      <c r="M157" s="209" t="s">
        <v>27</v>
      </c>
      <c r="N157" s="210" t="s">
        <v>48</v>
      </c>
      <c r="O157" s="78"/>
      <c r="P157" s="211">
        <f>O157*H157</f>
        <v>0</v>
      </c>
      <c r="Q157" s="211">
        <v>0</v>
      </c>
      <c r="R157" s="211">
        <f>Q157*H157</f>
        <v>0</v>
      </c>
      <c r="S157" s="211">
        <v>0</v>
      </c>
      <c r="T157" s="212">
        <f>S157*H157</f>
        <v>0</v>
      </c>
      <c r="AR157" s="16" t="s">
        <v>141</v>
      </c>
      <c r="AT157" s="16" t="s">
        <v>136</v>
      </c>
      <c r="AU157" s="16" t="s">
        <v>87</v>
      </c>
      <c r="AY157" s="16" t="s">
        <v>134</v>
      </c>
      <c r="BE157" s="213">
        <f>IF(N157="základní",J157,0)</f>
        <v>0</v>
      </c>
      <c r="BF157" s="213">
        <f>IF(N157="snížená",J157,0)</f>
        <v>0</v>
      </c>
      <c r="BG157" s="213">
        <f>IF(N157="zákl. přenesená",J157,0)</f>
        <v>0</v>
      </c>
      <c r="BH157" s="213">
        <f>IF(N157="sníž. přenesená",J157,0)</f>
        <v>0</v>
      </c>
      <c r="BI157" s="213">
        <f>IF(N157="nulová",J157,0)</f>
        <v>0</v>
      </c>
      <c r="BJ157" s="16" t="s">
        <v>85</v>
      </c>
      <c r="BK157" s="213">
        <f>ROUND(I157*H157,2)</f>
        <v>0</v>
      </c>
      <c r="BL157" s="16" t="s">
        <v>141</v>
      </c>
      <c r="BM157" s="16" t="s">
        <v>693</v>
      </c>
    </row>
    <row r="158" spans="2:47" s="1" customFormat="1" ht="12">
      <c r="B158" s="37"/>
      <c r="C158" s="38"/>
      <c r="D158" s="214" t="s">
        <v>143</v>
      </c>
      <c r="E158" s="38"/>
      <c r="F158" s="215" t="s">
        <v>694</v>
      </c>
      <c r="G158" s="38"/>
      <c r="H158" s="38"/>
      <c r="I158" s="129"/>
      <c r="J158" s="38"/>
      <c r="K158" s="38"/>
      <c r="L158" s="42"/>
      <c r="M158" s="216"/>
      <c r="N158" s="78"/>
      <c r="O158" s="78"/>
      <c r="P158" s="78"/>
      <c r="Q158" s="78"/>
      <c r="R158" s="78"/>
      <c r="S158" s="78"/>
      <c r="T158" s="79"/>
      <c r="AT158" s="16" t="s">
        <v>143</v>
      </c>
      <c r="AU158" s="16" t="s">
        <v>87</v>
      </c>
    </row>
    <row r="159" spans="2:51" s="11" customFormat="1" ht="12">
      <c r="B159" s="217"/>
      <c r="C159" s="218"/>
      <c r="D159" s="214" t="s">
        <v>145</v>
      </c>
      <c r="E159" s="219" t="s">
        <v>27</v>
      </c>
      <c r="F159" s="220" t="s">
        <v>695</v>
      </c>
      <c r="G159" s="218"/>
      <c r="H159" s="221">
        <v>120</v>
      </c>
      <c r="I159" s="222"/>
      <c r="J159" s="218"/>
      <c r="K159" s="218"/>
      <c r="L159" s="223"/>
      <c r="M159" s="224"/>
      <c r="N159" s="225"/>
      <c r="O159" s="225"/>
      <c r="P159" s="225"/>
      <c r="Q159" s="225"/>
      <c r="R159" s="225"/>
      <c r="S159" s="225"/>
      <c r="T159" s="226"/>
      <c r="AT159" s="227" t="s">
        <v>145</v>
      </c>
      <c r="AU159" s="227" t="s">
        <v>87</v>
      </c>
      <c r="AV159" s="11" t="s">
        <v>87</v>
      </c>
      <c r="AW159" s="11" t="s">
        <v>36</v>
      </c>
      <c r="AX159" s="11" t="s">
        <v>77</v>
      </c>
      <c r="AY159" s="227" t="s">
        <v>134</v>
      </c>
    </row>
    <row r="160" spans="2:51" s="12" customFormat="1" ht="12">
      <c r="B160" s="228"/>
      <c r="C160" s="229"/>
      <c r="D160" s="214" t="s">
        <v>145</v>
      </c>
      <c r="E160" s="230" t="s">
        <v>27</v>
      </c>
      <c r="F160" s="231" t="s">
        <v>696</v>
      </c>
      <c r="G160" s="229"/>
      <c r="H160" s="230" t="s">
        <v>27</v>
      </c>
      <c r="I160" s="232"/>
      <c r="J160" s="229"/>
      <c r="K160" s="229"/>
      <c r="L160" s="233"/>
      <c r="M160" s="234"/>
      <c r="N160" s="235"/>
      <c r="O160" s="235"/>
      <c r="P160" s="235"/>
      <c r="Q160" s="235"/>
      <c r="R160" s="235"/>
      <c r="S160" s="235"/>
      <c r="T160" s="236"/>
      <c r="AT160" s="237" t="s">
        <v>145</v>
      </c>
      <c r="AU160" s="237" t="s">
        <v>87</v>
      </c>
      <c r="AV160" s="12" t="s">
        <v>85</v>
      </c>
      <c r="AW160" s="12" t="s">
        <v>36</v>
      </c>
      <c r="AX160" s="12" t="s">
        <v>77</v>
      </c>
      <c r="AY160" s="237" t="s">
        <v>134</v>
      </c>
    </row>
    <row r="161" spans="2:51" s="13" customFormat="1" ht="12">
      <c r="B161" s="238"/>
      <c r="C161" s="239"/>
      <c r="D161" s="214" t="s">
        <v>145</v>
      </c>
      <c r="E161" s="240" t="s">
        <v>27</v>
      </c>
      <c r="F161" s="241" t="s">
        <v>148</v>
      </c>
      <c r="G161" s="239"/>
      <c r="H161" s="242">
        <v>120</v>
      </c>
      <c r="I161" s="243"/>
      <c r="J161" s="239"/>
      <c r="K161" s="239"/>
      <c r="L161" s="244"/>
      <c r="M161" s="245"/>
      <c r="N161" s="246"/>
      <c r="O161" s="246"/>
      <c r="P161" s="246"/>
      <c r="Q161" s="246"/>
      <c r="R161" s="246"/>
      <c r="S161" s="246"/>
      <c r="T161" s="247"/>
      <c r="AT161" s="248" t="s">
        <v>145</v>
      </c>
      <c r="AU161" s="248" t="s">
        <v>87</v>
      </c>
      <c r="AV161" s="13" t="s">
        <v>141</v>
      </c>
      <c r="AW161" s="13" t="s">
        <v>36</v>
      </c>
      <c r="AX161" s="13" t="s">
        <v>85</v>
      </c>
      <c r="AY161" s="248" t="s">
        <v>134</v>
      </c>
    </row>
    <row r="162" spans="2:65" s="1" customFormat="1" ht="22.5" customHeight="1">
      <c r="B162" s="37"/>
      <c r="C162" s="203" t="s">
        <v>248</v>
      </c>
      <c r="D162" s="203" t="s">
        <v>136</v>
      </c>
      <c r="E162" s="204" t="s">
        <v>697</v>
      </c>
      <c r="F162" s="205" t="s">
        <v>698</v>
      </c>
      <c r="G162" s="206" t="s">
        <v>414</v>
      </c>
      <c r="H162" s="207">
        <v>2</v>
      </c>
      <c r="I162" s="208"/>
      <c r="J162" s="207">
        <f>ROUND(I162*H162,2)</f>
        <v>0</v>
      </c>
      <c r="K162" s="205" t="s">
        <v>140</v>
      </c>
      <c r="L162" s="42"/>
      <c r="M162" s="209" t="s">
        <v>27</v>
      </c>
      <c r="N162" s="210" t="s">
        <v>48</v>
      </c>
      <c r="O162" s="78"/>
      <c r="P162" s="211">
        <f>O162*H162</f>
        <v>0</v>
      </c>
      <c r="Q162" s="211">
        <v>0</v>
      </c>
      <c r="R162" s="211">
        <f>Q162*H162</f>
        <v>0</v>
      </c>
      <c r="S162" s="211">
        <v>0</v>
      </c>
      <c r="T162" s="212">
        <f>S162*H162</f>
        <v>0</v>
      </c>
      <c r="AR162" s="16" t="s">
        <v>141</v>
      </c>
      <c r="AT162" s="16" t="s">
        <v>136</v>
      </c>
      <c r="AU162" s="16" t="s">
        <v>87</v>
      </c>
      <c r="AY162" s="16" t="s">
        <v>134</v>
      </c>
      <c r="BE162" s="213">
        <f>IF(N162="základní",J162,0)</f>
        <v>0</v>
      </c>
      <c r="BF162" s="213">
        <f>IF(N162="snížená",J162,0)</f>
        <v>0</v>
      </c>
      <c r="BG162" s="213">
        <f>IF(N162="zákl. přenesená",J162,0)</f>
        <v>0</v>
      </c>
      <c r="BH162" s="213">
        <f>IF(N162="sníž. přenesená",J162,0)</f>
        <v>0</v>
      </c>
      <c r="BI162" s="213">
        <f>IF(N162="nulová",J162,0)</f>
        <v>0</v>
      </c>
      <c r="BJ162" s="16" t="s">
        <v>85</v>
      </c>
      <c r="BK162" s="213">
        <f>ROUND(I162*H162,2)</f>
        <v>0</v>
      </c>
      <c r="BL162" s="16" t="s">
        <v>141</v>
      </c>
      <c r="BM162" s="16" t="s">
        <v>699</v>
      </c>
    </row>
    <row r="163" spans="2:47" s="1" customFormat="1" ht="12">
      <c r="B163" s="37"/>
      <c r="C163" s="38"/>
      <c r="D163" s="214" t="s">
        <v>143</v>
      </c>
      <c r="E163" s="38"/>
      <c r="F163" s="215" t="s">
        <v>684</v>
      </c>
      <c r="G163" s="38"/>
      <c r="H163" s="38"/>
      <c r="I163" s="129"/>
      <c r="J163" s="38"/>
      <c r="K163" s="38"/>
      <c r="L163" s="42"/>
      <c r="M163" s="216"/>
      <c r="N163" s="78"/>
      <c r="O163" s="78"/>
      <c r="P163" s="78"/>
      <c r="Q163" s="78"/>
      <c r="R163" s="78"/>
      <c r="S163" s="78"/>
      <c r="T163" s="79"/>
      <c r="AT163" s="16" t="s">
        <v>143</v>
      </c>
      <c r="AU163" s="16" t="s">
        <v>87</v>
      </c>
    </row>
    <row r="164" spans="2:51" s="11" customFormat="1" ht="12">
      <c r="B164" s="217"/>
      <c r="C164" s="218"/>
      <c r="D164" s="214" t="s">
        <v>145</v>
      </c>
      <c r="E164" s="219" t="s">
        <v>27</v>
      </c>
      <c r="F164" s="220" t="s">
        <v>700</v>
      </c>
      <c r="G164" s="218"/>
      <c r="H164" s="221">
        <v>2</v>
      </c>
      <c r="I164" s="222"/>
      <c r="J164" s="218"/>
      <c r="K164" s="218"/>
      <c r="L164" s="223"/>
      <c r="M164" s="224"/>
      <c r="N164" s="225"/>
      <c r="O164" s="225"/>
      <c r="P164" s="225"/>
      <c r="Q164" s="225"/>
      <c r="R164" s="225"/>
      <c r="S164" s="225"/>
      <c r="T164" s="226"/>
      <c r="AT164" s="227" t="s">
        <v>145</v>
      </c>
      <c r="AU164" s="227" t="s">
        <v>87</v>
      </c>
      <c r="AV164" s="11" t="s">
        <v>87</v>
      </c>
      <c r="AW164" s="11" t="s">
        <v>36</v>
      </c>
      <c r="AX164" s="11" t="s">
        <v>77</v>
      </c>
      <c r="AY164" s="227" t="s">
        <v>134</v>
      </c>
    </row>
    <row r="165" spans="2:51" s="13" customFormat="1" ht="12">
      <c r="B165" s="238"/>
      <c r="C165" s="239"/>
      <c r="D165" s="214" t="s">
        <v>145</v>
      </c>
      <c r="E165" s="240" t="s">
        <v>27</v>
      </c>
      <c r="F165" s="241" t="s">
        <v>148</v>
      </c>
      <c r="G165" s="239"/>
      <c r="H165" s="242">
        <v>2</v>
      </c>
      <c r="I165" s="243"/>
      <c r="J165" s="239"/>
      <c r="K165" s="239"/>
      <c r="L165" s="244"/>
      <c r="M165" s="245"/>
      <c r="N165" s="246"/>
      <c r="O165" s="246"/>
      <c r="P165" s="246"/>
      <c r="Q165" s="246"/>
      <c r="R165" s="246"/>
      <c r="S165" s="246"/>
      <c r="T165" s="247"/>
      <c r="AT165" s="248" t="s">
        <v>145</v>
      </c>
      <c r="AU165" s="248" t="s">
        <v>87</v>
      </c>
      <c r="AV165" s="13" t="s">
        <v>141</v>
      </c>
      <c r="AW165" s="13" t="s">
        <v>36</v>
      </c>
      <c r="AX165" s="13" t="s">
        <v>85</v>
      </c>
      <c r="AY165" s="248" t="s">
        <v>134</v>
      </c>
    </row>
    <row r="166" spans="2:65" s="1" customFormat="1" ht="22.5" customHeight="1">
      <c r="B166" s="37"/>
      <c r="C166" s="203" t="s">
        <v>255</v>
      </c>
      <c r="D166" s="203" t="s">
        <v>136</v>
      </c>
      <c r="E166" s="204" t="s">
        <v>701</v>
      </c>
      <c r="F166" s="205" t="s">
        <v>702</v>
      </c>
      <c r="G166" s="206" t="s">
        <v>414</v>
      </c>
      <c r="H166" s="207">
        <v>2</v>
      </c>
      <c r="I166" s="208"/>
      <c r="J166" s="207">
        <f>ROUND(I166*H166,2)</f>
        <v>0</v>
      </c>
      <c r="K166" s="205" t="s">
        <v>140</v>
      </c>
      <c r="L166" s="42"/>
      <c r="M166" s="209" t="s">
        <v>27</v>
      </c>
      <c r="N166" s="210" t="s">
        <v>48</v>
      </c>
      <c r="O166" s="78"/>
      <c r="P166" s="211">
        <f>O166*H166</f>
        <v>0</v>
      </c>
      <c r="Q166" s="211">
        <v>0</v>
      </c>
      <c r="R166" s="211">
        <f>Q166*H166</f>
        <v>0</v>
      </c>
      <c r="S166" s="211">
        <v>0</v>
      </c>
      <c r="T166" s="212">
        <f>S166*H166</f>
        <v>0</v>
      </c>
      <c r="AR166" s="16" t="s">
        <v>141</v>
      </c>
      <c r="AT166" s="16" t="s">
        <v>136</v>
      </c>
      <c r="AU166" s="16" t="s">
        <v>87</v>
      </c>
      <c r="AY166" s="16" t="s">
        <v>134</v>
      </c>
      <c r="BE166" s="213">
        <f>IF(N166="základní",J166,0)</f>
        <v>0</v>
      </c>
      <c r="BF166" s="213">
        <f>IF(N166="snížená",J166,0)</f>
        <v>0</v>
      </c>
      <c r="BG166" s="213">
        <f>IF(N166="zákl. přenesená",J166,0)</f>
        <v>0</v>
      </c>
      <c r="BH166" s="213">
        <f>IF(N166="sníž. přenesená",J166,0)</f>
        <v>0</v>
      </c>
      <c r="BI166" s="213">
        <f>IF(N166="nulová",J166,0)</f>
        <v>0</v>
      </c>
      <c r="BJ166" s="16" t="s">
        <v>85</v>
      </c>
      <c r="BK166" s="213">
        <f>ROUND(I166*H166,2)</f>
        <v>0</v>
      </c>
      <c r="BL166" s="16" t="s">
        <v>141</v>
      </c>
      <c r="BM166" s="16" t="s">
        <v>703</v>
      </c>
    </row>
    <row r="167" spans="2:47" s="1" customFormat="1" ht="12">
      <c r="B167" s="37"/>
      <c r="C167" s="38"/>
      <c r="D167" s="214" t="s">
        <v>143</v>
      </c>
      <c r="E167" s="38"/>
      <c r="F167" s="215" t="s">
        <v>684</v>
      </c>
      <c r="G167" s="38"/>
      <c r="H167" s="38"/>
      <c r="I167" s="129"/>
      <c r="J167" s="38"/>
      <c r="K167" s="38"/>
      <c r="L167" s="42"/>
      <c r="M167" s="216"/>
      <c r="N167" s="78"/>
      <c r="O167" s="78"/>
      <c r="P167" s="78"/>
      <c r="Q167" s="78"/>
      <c r="R167" s="78"/>
      <c r="S167" s="78"/>
      <c r="T167" s="79"/>
      <c r="AT167" s="16" t="s">
        <v>143</v>
      </c>
      <c r="AU167" s="16" t="s">
        <v>87</v>
      </c>
    </row>
    <row r="168" spans="2:51" s="11" customFormat="1" ht="12">
      <c r="B168" s="217"/>
      <c r="C168" s="218"/>
      <c r="D168" s="214" t="s">
        <v>145</v>
      </c>
      <c r="E168" s="219" t="s">
        <v>27</v>
      </c>
      <c r="F168" s="220" t="s">
        <v>700</v>
      </c>
      <c r="G168" s="218"/>
      <c r="H168" s="221">
        <v>2</v>
      </c>
      <c r="I168" s="222"/>
      <c r="J168" s="218"/>
      <c r="K168" s="218"/>
      <c r="L168" s="223"/>
      <c r="M168" s="224"/>
      <c r="N168" s="225"/>
      <c r="O168" s="225"/>
      <c r="P168" s="225"/>
      <c r="Q168" s="225"/>
      <c r="R168" s="225"/>
      <c r="S168" s="225"/>
      <c r="T168" s="226"/>
      <c r="AT168" s="227" t="s">
        <v>145</v>
      </c>
      <c r="AU168" s="227" t="s">
        <v>87</v>
      </c>
      <c r="AV168" s="11" t="s">
        <v>87</v>
      </c>
      <c r="AW168" s="11" t="s">
        <v>36</v>
      </c>
      <c r="AX168" s="11" t="s">
        <v>77</v>
      </c>
      <c r="AY168" s="227" t="s">
        <v>134</v>
      </c>
    </row>
    <row r="169" spans="2:51" s="13" customFormat="1" ht="12">
      <c r="B169" s="238"/>
      <c r="C169" s="239"/>
      <c r="D169" s="214" t="s">
        <v>145</v>
      </c>
      <c r="E169" s="240" t="s">
        <v>27</v>
      </c>
      <c r="F169" s="241" t="s">
        <v>148</v>
      </c>
      <c r="G169" s="239"/>
      <c r="H169" s="242">
        <v>2</v>
      </c>
      <c r="I169" s="243"/>
      <c r="J169" s="239"/>
      <c r="K169" s="239"/>
      <c r="L169" s="244"/>
      <c r="M169" s="245"/>
      <c r="N169" s="246"/>
      <c r="O169" s="246"/>
      <c r="P169" s="246"/>
      <c r="Q169" s="246"/>
      <c r="R169" s="246"/>
      <c r="S169" s="246"/>
      <c r="T169" s="247"/>
      <c r="AT169" s="248" t="s">
        <v>145</v>
      </c>
      <c r="AU169" s="248" t="s">
        <v>87</v>
      </c>
      <c r="AV169" s="13" t="s">
        <v>141</v>
      </c>
      <c r="AW169" s="13" t="s">
        <v>36</v>
      </c>
      <c r="AX169" s="13" t="s">
        <v>85</v>
      </c>
      <c r="AY169" s="248" t="s">
        <v>134</v>
      </c>
    </row>
    <row r="170" spans="2:65" s="1" customFormat="1" ht="22.5" customHeight="1">
      <c r="B170" s="37"/>
      <c r="C170" s="203" t="s">
        <v>7</v>
      </c>
      <c r="D170" s="203" t="s">
        <v>136</v>
      </c>
      <c r="E170" s="204" t="s">
        <v>704</v>
      </c>
      <c r="F170" s="205" t="s">
        <v>705</v>
      </c>
      <c r="G170" s="206" t="s">
        <v>414</v>
      </c>
      <c r="H170" s="207">
        <v>2</v>
      </c>
      <c r="I170" s="208"/>
      <c r="J170" s="207">
        <f>ROUND(I170*H170,2)</f>
        <v>0</v>
      </c>
      <c r="K170" s="205" t="s">
        <v>140</v>
      </c>
      <c r="L170" s="42"/>
      <c r="M170" s="209" t="s">
        <v>27</v>
      </c>
      <c r="N170" s="210" t="s">
        <v>48</v>
      </c>
      <c r="O170" s="78"/>
      <c r="P170" s="211">
        <f>O170*H170</f>
        <v>0</v>
      </c>
      <c r="Q170" s="211">
        <v>0</v>
      </c>
      <c r="R170" s="211">
        <f>Q170*H170</f>
        <v>0</v>
      </c>
      <c r="S170" s="211">
        <v>0</v>
      </c>
      <c r="T170" s="212">
        <f>S170*H170</f>
        <v>0</v>
      </c>
      <c r="AR170" s="16" t="s">
        <v>141</v>
      </c>
      <c r="AT170" s="16" t="s">
        <v>136</v>
      </c>
      <c r="AU170" s="16" t="s">
        <v>87</v>
      </c>
      <c r="AY170" s="16" t="s">
        <v>134</v>
      </c>
      <c r="BE170" s="213">
        <f>IF(N170="základní",J170,0)</f>
        <v>0</v>
      </c>
      <c r="BF170" s="213">
        <f>IF(N170="snížená",J170,0)</f>
        <v>0</v>
      </c>
      <c r="BG170" s="213">
        <f>IF(N170="zákl. přenesená",J170,0)</f>
        <v>0</v>
      </c>
      <c r="BH170" s="213">
        <f>IF(N170="sníž. přenesená",J170,0)</f>
        <v>0</v>
      </c>
      <c r="BI170" s="213">
        <f>IF(N170="nulová",J170,0)</f>
        <v>0</v>
      </c>
      <c r="BJ170" s="16" t="s">
        <v>85</v>
      </c>
      <c r="BK170" s="213">
        <f>ROUND(I170*H170,2)</f>
        <v>0</v>
      </c>
      <c r="BL170" s="16" t="s">
        <v>141</v>
      </c>
      <c r="BM170" s="16" t="s">
        <v>706</v>
      </c>
    </row>
    <row r="171" spans="2:47" s="1" customFormat="1" ht="12">
      <c r="B171" s="37"/>
      <c r="C171" s="38"/>
      <c r="D171" s="214" t="s">
        <v>143</v>
      </c>
      <c r="E171" s="38"/>
      <c r="F171" s="215" t="s">
        <v>684</v>
      </c>
      <c r="G171" s="38"/>
      <c r="H171" s="38"/>
      <c r="I171" s="129"/>
      <c r="J171" s="38"/>
      <c r="K171" s="38"/>
      <c r="L171" s="42"/>
      <c r="M171" s="216"/>
      <c r="N171" s="78"/>
      <c r="O171" s="78"/>
      <c r="P171" s="78"/>
      <c r="Q171" s="78"/>
      <c r="R171" s="78"/>
      <c r="S171" s="78"/>
      <c r="T171" s="79"/>
      <c r="AT171" s="16" t="s">
        <v>143</v>
      </c>
      <c r="AU171" s="16" t="s">
        <v>87</v>
      </c>
    </row>
    <row r="172" spans="2:51" s="11" customFormat="1" ht="12">
      <c r="B172" s="217"/>
      <c r="C172" s="218"/>
      <c r="D172" s="214" t="s">
        <v>145</v>
      </c>
      <c r="E172" s="219" t="s">
        <v>27</v>
      </c>
      <c r="F172" s="220" t="s">
        <v>700</v>
      </c>
      <c r="G172" s="218"/>
      <c r="H172" s="221">
        <v>2</v>
      </c>
      <c r="I172" s="222"/>
      <c r="J172" s="218"/>
      <c r="K172" s="218"/>
      <c r="L172" s="223"/>
      <c r="M172" s="224"/>
      <c r="N172" s="225"/>
      <c r="O172" s="225"/>
      <c r="P172" s="225"/>
      <c r="Q172" s="225"/>
      <c r="R172" s="225"/>
      <c r="S172" s="225"/>
      <c r="T172" s="226"/>
      <c r="AT172" s="227" t="s">
        <v>145</v>
      </c>
      <c r="AU172" s="227" t="s">
        <v>87</v>
      </c>
      <c r="AV172" s="11" t="s">
        <v>87</v>
      </c>
      <c r="AW172" s="11" t="s">
        <v>36</v>
      </c>
      <c r="AX172" s="11" t="s">
        <v>77</v>
      </c>
      <c r="AY172" s="227" t="s">
        <v>134</v>
      </c>
    </row>
    <row r="173" spans="2:51" s="13" customFormat="1" ht="12">
      <c r="B173" s="238"/>
      <c r="C173" s="239"/>
      <c r="D173" s="214" t="s">
        <v>145</v>
      </c>
      <c r="E173" s="240" t="s">
        <v>27</v>
      </c>
      <c r="F173" s="241" t="s">
        <v>148</v>
      </c>
      <c r="G173" s="239"/>
      <c r="H173" s="242">
        <v>2</v>
      </c>
      <c r="I173" s="243"/>
      <c r="J173" s="239"/>
      <c r="K173" s="239"/>
      <c r="L173" s="244"/>
      <c r="M173" s="245"/>
      <c r="N173" s="246"/>
      <c r="O173" s="246"/>
      <c r="P173" s="246"/>
      <c r="Q173" s="246"/>
      <c r="R173" s="246"/>
      <c r="S173" s="246"/>
      <c r="T173" s="247"/>
      <c r="AT173" s="248" t="s">
        <v>145</v>
      </c>
      <c r="AU173" s="248" t="s">
        <v>87</v>
      </c>
      <c r="AV173" s="13" t="s">
        <v>141</v>
      </c>
      <c r="AW173" s="13" t="s">
        <v>36</v>
      </c>
      <c r="AX173" s="13" t="s">
        <v>85</v>
      </c>
      <c r="AY173" s="248" t="s">
        <v>134</v>
      </c>
    </row>
    <row r="174" spans="2:65" s="1" customFormat="1" ht="33.75" customHeight="1">
      <c r="B174" s="37"/>
      <c r="C174" s="203" t="s">
        <v>264</v>
      </c>
      <c r="D174" s="203" t="s">
        <v>136</v>
      </c>
      <c r="E174" s="204" t="s">
        <v>707</v>
      </c>
      <c r="F174" s="205" t="s">
        <v>708</v>
      </c>
      <c r="G174" s="206" t="s">
        <v>184</v>
      </c>
      <c r="H174" s="207">
        <v>162.15</v>
      </c>
      <c r="I174" s="208"/>
      <c r="J174" s="207">
        <f>ROUND(I174*H174,2)</f>
        <v>0</v>
      </c>
      <c r="K174" s="205" t="s">
        <v>140</v>
      </c>
      <c r="L174" s="42"/>
      <c r="M174" s="209" t="s">
        <v>27</v>
      </c>
      <c r="N174" s="210" t="s">
        <v>48</v>
      </c>
      <c r="O174" s="78"/>
      <c r="P174" s="211">
        <f>O174*H174</f>
        <v>0</v>
      </c>
      <c r="Q174" s="211">
        <v>0</v>
      </c>
      <c r="R174" s="211">
        <f>Q174*H174</f>
        <v>0</v>
      </c>
      <c r="S174" s="211">
        <v>0</v>
      </c>
      <c r="T174" s="212">
        <f>S174*H174</f>
        <v>0</v>
      </c>
      <c r="AR174" s="16" t="s">
        <v>141</v>
      </c>
      <c r="AT174" s="16" t="s">
        <v>136</v>
      </c>
      <c r="AU174" s="16" t="s">
        <v>87</v>
      </c>
      <c r="AY174" s="16" t="s">
        <v>134</v>
      </c>
      <c r="BE174" s="213">
        <f>IF(N174="základní",J174,0)</f>
        <v>0</v>
      </c>
      <c r="BF174" s="213">
        <f>IF(N174="snížená",J174,0)</f>
        <v>0</v>
      </c>
      <c r="BG174" s="213">
        <f>IF(N174="zákl. přenesená",J174,0)</f>
        <v>0</v>
      </c>
      <c r="BH174" s="213">
        <f>IF(N174="sníž. přenesená",J174,0)</f>
        <v>0</v>
      </c>
      <c r="BI174" s="213">
        <f>IF(N174="nulová",J174,0)</f>
        <v>0</v>
      </c>
      <c r="BJ174" s="16" t="s">
        <v>85</v>
      </c>
      <c r="BK174" s="213">
        <f>ROUND(I174*H174,2)</f>
        <v>0</v>
      </c>
      <c r="BL174" s="16" t="s">
        <v>141</v>
      </c>
      <c r="BM174" s="16" t="s">
        <v>709</v>
      </c>
    </row>
    <row r="175" spans="2:47" s="1" customFormat="1" ht="12">
      <c r="B175" s="37"/>
      <c r="C175" s="38"/>
      <c r="D175" s="214" t="s">
        <v>143</v>
      </c>
      <c r="E175" s="38"/>
      <c r="F175" s="215" t="s">
        <v>710</v>
      </c>
      <c r="G175" s="38"/>
      <c r="H175" s="38"/>
      <c r="I175" s="129"/>
      <c r="J175" s="38"/>
      <c r="K175" s="38"/>
      <c r="L175" s="42"/>
      <c r="M175" s="216"/>
      <c r="N175" s="78"/>
      <c r="O175" s="78"/>
      <c r="P175" s="78"/>
      <c r="Q175" s="78"/>
      <c r="R175" s="78"/>
      <c r="S175" s="78"/>
      <c r="T175" s="79"/>
      <c r="AT175" s="16" t="s">
        <v>143</v>
      </c>
      <c r="AU175" s="16" t="s">
        <v>87</v>
      </c>
    </row>
    <row r="176" spans="2:51" s="11" customFormat="1" ht="12">
      <c r="B176" s="217"/>
      <c r="C176" s="218"/>
      <c r="D176" s="214" t="s">
        <v>145</v>
      </c>
      <c r="E176" s="219" t="s">
        <v>27</v>
      </c>
      <c r="F176" s="220" t="s">
        <v>711</v>
      </c>
      <c r="G176" s="218"/>
      <c r="H176" s="221">
        <v>93.15</v>
      </c>
      <c r="I176" s="222"/>
      <c r="J176" s="218"/>
      <c r="K176" s="218"/>
      <c r="L176" s="223"/>
      <c r="M176" s="224"/>
      <c r="N176" s="225"/>
      <c r="O176" s="225"/>
      <c r="P176" s="225"/>
      <c r="Q176" s="225"/>
      <c r="R176" s="225"/>
      <c r="S176" s="225"/>
      <c r="T176" s="226"/>
      <c r="AT176" s="227" t="s">
        <v>145</v>
      </c>
      <c r="AU176" s="227" t="s">
        <v>87</v>
      </c>
      <c r="AV176" s="11" t="s">
        <v>87</v>
      </c>
      <c r="AW176" s="11" t="s">
        <v>36</v>
      </c>
      <c r="AX176" s="11" t="s">
        <v>77</v>
      </c>
      <c r="AY176" s="227" t="s">
        <v>134</v>
      </c>
    </row>
    <row r="177" spans="2:51" s="11" customFormat="1" ht="12">
      <c r="B177" s="217"/>
      <c r="C177" s="218"/>
      <c r="D177" s="214" t="s">
        <v>145</v>
      </c>
      <c r="E177" s="219" t="s">
        <v>27</v>
      </c>
      <c r="F177" s="220" t="s">
        <v>712</v>
      </c>
      <c r="G177" s="218"/>
      <c r="H177" s="221">
        <v>69</v>
      </c>
      <c r="I177" s="222"/>
      <c r="J177" s="218"/>
      <c r="K177" s="218"/>
      <c r="L177" s="223"/>
      <c r="M177" s="224"/>
      <c r="N177" s="225"/>
      <c r="O177" s="225"/>
      <c r="P177" s="225"/>
      <c r="Q177" s="225"/>
      <c r="R177" s="225"/>
      <c r="S177" s="225"/>
      <c r="T177" s="226"/>
      <c r="AT177" s="227" t="s">
        <v>145</v>
      </c>
      <c r="AU177" s="227" t="s">
        <v>87</v>
      </c>
      <c r="AV177" s="11" t="s">
        <v>87</v>
      </c>
      <c r="AW177" s="11" t="s">
        <v>36</v>
      </c>
      <c r="AX177" s="11" t="s">
        <v>77</v>
      </c>
      <c r="AY177" s="227" t="s">
        <v>134</v>
      </c>
    </row>
    <row r="178" spans="2:51" s="12" customFormat="1" ht="12">
      <c r="B178" s="228"/>
      <c r="C178" s="229"/>
      <c r="D178" s="214" t="s">
        <v>145</v>
      </c>
      <c r="E178" s="230" t="s">
        <v>27</v>
      </c>
      <c r="F178" s="231" t="s">
        <v>713</v>
      </c>
      <c r="G178" s="229"/>
      <c r="H178" s="230" t="s">
        <v>27</v>
      </c>
      <c r="I178" s="232"/>
      <c r="J178" s="229"/>
      <c r="K178" s="229"/>
      <c r="L178" s="233"/>
      <c r="M178" s="234"/>
      <c r="N178" s="235"/>
      <c r="O178" s="235"/>
      <c r="P178" s="235"/>
      <c r="Q178" s="235"/>
      <c r="R178" s="235"/>
      <c r="S178" s="235"/>
      <c r="T178" s="236"/>
      <c r="AT178" s="237" t="s">
        <v>145</v>
      </c>
      <c r="AU178" s="237" t="s">
        <v>87</v>
      </c>
      <c r="AV178" s="12" t="s">
        <v>85</v>
      </c>
      <c r="AW178" s="12" t="s">
        <v>36</v>
      </c>
      <c r="AX178" s="12" t="s">
        <v>77</v>
      </c>
      <c r="AY178" s="237" t="s">
        <v>134</v>
      </c>
    </row>
    <row r="179" spans="2:51" s="13" customFormat="1" ht="12">
      <c r="B179" s="238"/>
      <c r="C179" s="239"/>
      <c r="D179" s="214" t="s">
        <v>145</v>
      </c>
      <c r="E179" s="240" t="s">
        <v>27</v>
      </c>
      <c r="F179" s="241" t="s">
        <v>148</v>
      </c>
      <c r="G179" s="239"/>
      <c r="H179" s="242">
        <v>162.15</v>
      </c>
      <c r="I179" s="243"/>
      <c r="J179" s="239"/>
      <c r="K179" s="239"/>
      <c r="L179" s="244"/>
      <c r="M179" s="245"/>
      <c r="N179" s="246"/>
      <c r="O179" s="246"/>
      <c r="P179" s="246"/>
      <c r="Q179" s="246"/>
      <c r="R179" s="246"/>
      <c r="S179" s="246"/>
      <c r="T179" s="247"/>
      <c r="AT179" s="248" t="s">
        <v>145</v>
      </c>
      <c r="AU179" s="248" t="s">
        <v>87</v>
      </c>
      <c r="AV179" s="13" t="s">
        <v>141</v>
      </c>
      <c r="AW179" s="13" t="s">
        <v>36</v>
      </c>
      <c r="AX179" s="13" t="s">
        <v>85</v>
      </c>
      <c r="AY179" s="248" t="s">
        <v>134</v>
      </c>
    </row>
    <row r="180" spans="2:65" s="1" customFormat="1" ht="16.5" customHeight="1">
      <c r="B180" s="37"/>
      <c r="C180" s="249" t="s">
        <v>267</v>
      </c>
      <c r="D180" s="249" t="s">
        <v>256</v>
      </c>
      <c r="E180" s="250" t="s">
        <v>257</v>
      </c>
      <c r="F180" s="251" t="s">
        <v>258</v>
      </c>
      <c r="G180" s="252" t="s">
        <v>244</v>
      </c>
      <c r="H180" s="253">
        <v>324.3</v>
      </c>
      <c r="I180" s="254"/>
      <c r="J180" s="253">
        <f>ROUND(I180*H180,2)</f>
        <v>0</v>
      </c>
      <c r="K180" s="251" t="s">
        <v>140</v>
      </c>
      <c r="L180" s="255"/>
      <c r="M180" s="256" t="s">
        <v>27</v>
      </c>
      <c r="N180" s="257" t="s">
        <v>48</v>
      </c>
      <c r="O180" s="78"/>
      <c r="P180" s="211">
        <f>O180*H180</f>
        <v>0</v>
      </c>
      <c r="Q180" s="211">
        <v>1</v>
      </c>
      <c r="R180" s="211">
        <f>Q180*H180</f>
        <v>324.3</v>
      </c>
      <c r="S180" s="211">
        <v>0</v>
      </c>
      <c r="T180" s="212">
        <f>S180*H180</f>
        <v>0</v>
      </c>
      <c r="AR180" s="16" t="s">
        <v>181</v>
      </c>
      <c r="AT180" s="16" t="s">
        <v>256</v>
      </c>
      <c r="AU180" s="16" t="s">
        <v>87</v>
      </c>
      <c r="AY180" s="16" t="s">
        <v>134</v>
      </c>
      <c r="BE180" s="213">
        <f>IF(N180="základní",J180,0)</f>
        <v>0</v>
      </c>
      <c r="BF180" s="213">
        <f>IF(N180="snížená",J180,0)</f>
        <v>0</v>
      </c>
      <c r="BG180" s="213">
        <f>IF(N180="zákl. přenesená",J180,0)</f>
        <v>0</v>
      </c>
      <c r="BH180" s="213">
        <f>IF(N180="sníž. přenesená",J180,0)</f>
        <v>0</v>
      </c>
      <c r="BI180" s="213">
        <f>IF(N180="nulová",J180,0)</f>
        <v>0</v>
      </c>
      <c r="BJ180" s="16" t="s">
        <v>85</v>
      </c>
      <c r="BK180" s="213">
        <f>ROUND(I180*H180,2)</f>
        <v>0</v>
      </c>
      <c r="BL180" s="16" t="s">
        <v>141</v>
      </c>
      <c r="BM180" s="16" t="s">
        <v>714</v>
      </c>
    </row>
    <row r="181" spans="2:51" s="11" customFormat="1" ht="12">
      <c r="B181" s="217"/>
      <c r="C181" s="218"/>
      <c r="D181" s="214" t="s">
        <v>145</v>
      </c>
      <c r="E181" s="218"/>
      <c r="F181" s="220" t="s">
        <v>715</v>
      </c>
      <c r="G181" s="218"/>
      <c r="H181" s="221">
        <v>324.3</v>
      </c>
      <c r="I181" s="222"/>
      <c r="J181" s="218"/>
      <c r="K181" s="218"/>
      <c r="L181" s="223"/>
      <c r="M181" s="224"/>
      <c r="N181" s="225"/>
      <c r="O181" s="225"/>
      <c r="P181" s="225"/>
      <c r="Q181" s="225"/>
      <c r="R181" s="225"/>
      <c r="S181" s="225"/>
      <c r="T181" s="226"/>
      <c r="AT181" s="227" t="s">
        <v>145</v>
      </c>
      <c r="AU181" s="227" t="s">
        <v>87</v>
      </c>
      <c r="AV181" s="11" t="s">
        <v>87</v>
      </c>
      <c r="AW181" s="11" t="s">
        <v>4</v>
      </c>
      <c r="AX181" s="11" t="s">
        <v>85</v>
      </c>
      <c r="AY181" s="227" t="s">
        <v>134</v>
      </c>
    </row>
    <row r="182" spans="2:65" s="1" customFormat="1" ht="22.5" customHeight="1">
      <c r="B182" s="37"/>
      <c r="C182" s="203" t="s">
        <v>276</v>
      </c>
      <c r="D182" s="203" t="s">
        <v>136</v>
      </c>
      <c r="E182" s="204" t="s">
        <v>716</v>
      </c>
      <c r="F182" s="205" t="s">
        <v>717</v>
      </c>
      <c r="G182" s="206" t="s">
        <v>184</v>
      </c>
      <c r="H182" s="207">
        <v>3.84</v>
      </c>
      <c r="I182" s="208"/>
      <c r="J182" s="207">
        <f>ROUND(I182*H182,2)</f>
        <v>0</v>
      </c>
      <c r="K182" s="205" t="s">
        <v>140</v>
      </c>
      <c r="L182" s="42"/>
      <c r="M182" s="209" t="s">
        <v>27</v>
      </c>
      <c r="N182" s="210" t="s">
        <v>48</v>
      </c>
      <c r="O182" s="78"/>
      <c r="P182" s="211">
        <f>O182*H182</f>
        <v>0</v>
      </c>
      <c r="Q182" s="211">
        <v>0</v>
      </c>
      <c r="R182" s="211">
        <f>Q182*H182</f>
        <v>0</v>
      </c>
      <c r="S182" s="211">
        <v>0</v>
      </c>
      <c r="T182" s="212">
        <f>S182*H182</f>
        <v>0</v>
      </c>
      <c r="AR182" s="16" t="s">
        <v>141</v>
      </c>
      <c r="AT182" s="16" t="s">
        <v>136</v>
      </c>
      <c r="AU182" s="16" t="s">
        <v>87</v>
      </c>
      <c r="AY182" s="16" t="s">
        <v>134</v>
      </c>
      <c r="BE182" s="213">
        <f>IF(N182="základní",J182,0)</f>
        <v>0</v>
      </c>
      <c r="BF182" s="213">
        <f>IF(N182="snížená",J182,0)</f>
        <v>0</v>
      </c>
      <c r="BG182" s="213">
        <f>IF(N182="zákl. přenesená",J182,0)</f>
        <v>0</v>
      </c>
      <c r="BH182" s="213">
        <f>IF(N182="sníž. přenesená",J182,0)</f>
        <v>0</v>
      </c>
      <c r="BI182" s="213">
        <f>IF(N182="nulová",J182,0)</f>
        <v>0</v>
      </c>
      <c r="BJ182" s="16" t="s">
        <v>85</v>
      </c>
      <c r="BK182" s="213">
        <f>ROUND(I182*H182,2)</f>
        <v>0</v>
      </c>
      <c r="BL182" s="16" t="s">
        <v>141</v>
      </c>
      <c r="BM182" s="16" t="s">
        <v>718</v>
      </c>
    </row>
    <row r="183" spans="2:47" s="1" customFormat="1" ht="12">
      <c r="B183" s="37"/>
      <c r="C183" s="38"/>
      <c r="D183" s="214" t="s">
        <v>143</v>
      </c>
      <c r="E183" s="38"/>
      <c r="F183" s="215" t="s">
        <v>719</v>
      </c>
      <c r="G183" s="38"/>
      <c r="H183" s="38"/>
      <c r="I183" s="129"/>
      <c r="J183" s="38"/>
      <c r="K183" s="38"/>
      <c r="L183" s="42"/>
      <c r="M183" s="216"/>
      <c r="N183" s="78"/>
      <c r="O183" s="78"/>
      <c r="P183" s="78"/>
      <c r="Q183" s="78"/>
      <c r="R183" s="78"/>
      <c r="S183" s="78"/>
      <c r="T183" s="79"/>
      <c r="AT183" s="16" t="s">
        <v>143</v>
      </c>
      <c r="AU183" s="16" t="s">
        <v>87</v>
      </c>
    </row>
    <row r="184" spans="2:51" s="11" customFormat="1" ht="12">
      <c r="B184" s="217"/>
      <c r="C184" s="218"/>
      <c r="D184" s="214" t="s">
        <v>145</v>
      </c>
      <c r="E184" s="219" t="s">
        <v>27</v>
      </c>
      <c r="F184" s="220" t="s">
        <v>720</v>
      </c>
      <c r="G184" s="218"/>
      <c r="H184" s="221">
        <v>3.84</v>
      </c>
      <c r="I184" s="222"/>
      <c r="J184" s="218"/>
      <c r="K184" s="218"/>
      <c r="L184" s="223"/>
      <c r="M184" s="224"/>
      <c r="N184" s="225"/>
      <c r="O184" s="225"/>
      <c r="P184" s="225"/>
      <c r="Q184" s="225"/>
      <c r="R184" s="225"/>
      <c r="S184" s="225"/>
      <c r="T184" s="226"/>
      <c r="AT184" s="227" t="s">
        <v>145</v>
      </c>
      <c r="AU184" s="227" t="s">
        <v>87</v>
      </c>
      <c r="AV184" s="11" t="s">
        <v>87</v>
      </c>
      <c r="AW184" s="11" t="s">
        <v>36</v>
      </c>
      <c r="AX184" s="11" t="s">
        <v>77</v>
      </c>
      <c r="AY184" s="227" t="s">
        <v>134</v>
      </c>
    </row>
    <row r="185" spans="2:51" s="12" customFormat="1" ht="12">
      <c r="B185" s="228"/>
      <c r="C185" s="229"/>
      <c r="D185" s="214" t="s">
        <v>145</v>
      </c>
      <c r="E185" s="230" t="s">
        <v>27</v>
      </c>
      <c r="F185" s="231" t="s">
        <v>147</v>
      </c>
      <c r="G185" s="229"/>
      <c r="H185" s="230" t="s">
        <v>27</v>
      </c>
      <c r="I185" s="232"/>
      <c r="J185" s="229"/>
      <c r="K185" s="229"/>
      <c r="L185" s="233"/>
      <c r="M185" s="234"/>
      <c r="N185" s="235"/>
      <c r="O185" s="235"/>
      <c r="P185" s="235"/>
      <c r="Q185" s="235"/>
      <c r="R185" s="235"/>
      <c r="S185" s="235"/>
      <c r="T185" s="236"/>
      <c r="AT185" s="237" t="s">
        <v>145</v>
      </c>
      <c r="AU185" s="237" t="s">
        <v>87</v>
      </c>
      <c r="AV185" s="12" t="s">
        <v>85</v>
      </c>
      <c r="AW185" s="12" t="s">
        <v>36</v>
      </c>
      <c r="AX185" s="12" t="s">
        <v>77</v>
      </c>
      <c r="AY185" s="237" t="s">
        <v>134</v>
      </c>
    </row>
    <row r="186" spans="2:51" s="13" customFormat="1" ht="12">
      <c r="B186" s="238"/>
      <c r="C186" s="239"/>
      <c r="D186" s="214" t="s">
        <v>145</v>
      </c>
      <c r="E186" s="240" t="s">
        <v>27</v>
      </c>
      <c r="F186" s="241" t="s">
        <v>148</v>
      </c>
      <c r="G186" s="239"/>
      <c r="H186" s="242">
        <v>3.84</v>
      </c>
      <c r="I186" s="243"/>
      <c r="J186" s="239"/>
      <c r="K186" s="239"/>
      <c r="L186" s="244"/>
      <c r="M186" s="245"/>
      <c r="N186" s="246"/>
      <c r="O186" s="246"/>
      <c r="P186" s="246"/>
      <c r="Q186" s="246"/>
      <c r="R186" s="246"/>
      <c r="S186" s="246"/>
      <c r="T186" s="247"/>
      <c r="AT186" s="248" t="s">
        <v>145</v>
      </c>
      <c r="AU186" s="248" t="s">
        <v>87</v>
      </c>
      <c r="AV186" s="13" t="s">
        <v>141</v>
      </c>
      <c r="AW186" s="13" t="s">
        <v>36</v>
      </c>
      <c r="AX186" s="13" t="s">
        <v>85</v>
      </c>
      <c r="AY186" s="248" t="s">
        <v>134</v>
      </c>
    </row>
    <row r="187" spans="2:65" s="1" customFormat="1" ht="22.5" customHeight="1">
      <c r="B187" s="37"/>
      <c r="C187" s="203" t="s">
        <v>281</v>
      </c>
      <c r="D187" s="203" t="s">
        <v>136</v>
      </c>
      <c r="E187" s="204" t="s">
        <v>721</v>
      </c>
      <c r="F187" s="205" t="s">
        <v>722</v>
      </c>
      <c r="G187" s="206" t="s">
        <v>184</v>
      </c>
      <c r="H187" s="207">
        <v>91.2</v>
      </c>
      <c r="I187" s="208"/>
      <c r="J187" s="207">
        <f>ROUND(I187*H187,2)</f>
        <v>0</v>
      </c>
      <c r="K187" s="205" t="s">
        <v>140</v>
      </c>
      <c r="L187" s="42"/>
      <c r="M187" s="209" t="s">
        <v>27</v>
      </c>
      <c r="N187" s="210" t="s">
        <v>48</v>
      </c>
      <c r="O187" s="78"/>
      <c r="P187" s="211">
        <f>O187*H187</f>
        <v>0</v>
      </c>
      <c r="Q187" s="211">
        <v>0</v>
      </c>
      <c r="R187" s="211">
        <f>Q187*H187</f>
        <v>0</v>
      </c>
      <c r="S187" s="211">
        <v>0</v>
      </c>
      <c r="T187" s="212">
        <f>S187*H187</f>
        <v>0</v>
      </c>
      <c r="AR187" s="16" t="s">
        <v>141</v>
      </c>
      <c r="AT187" s="16" t="s">
        <v>136</v>
      </c>
      <c r="AU187" s="16" t="s">
        <v>87</v>
      </c>
      <c r="AY187" s="16" t="s">
        <v>134</v>
      </c>
      <c r="BE187" s="213">
        <f>IF(N187="základní",J187,0)</f>
        <v>0</v>
      </c>
      <c r="BF187" s="213">
        <f>IF(N187="snížená",J187,0)</f>
        <v>0</v>
      </c>
      <c r="BG187" s="213">
        <f>IF(N187="zákl. přenesená",J187,0)</f>
        <v>0</v>
      </c>
      <c r="BH187" s="213">
        <f>IF(N187="sníž. přenesená",J187,0)</f>
        <v>0</v>
      </c>
      <c r="BI187" s="213">
        <f>IF(N187="nulová",J187,0)</f>
        <v>0</v>
      </c>
      <c r="BJ187" s="16" t="s">
        <v>85</v>
      </c>
      <c r="BK187" s="213">
        <f>ROUND(I187*H187,2)</f>
        <v>0</v>
      </c>
      <c r="BL187" s="16" t="s">
        <v>141</v>
      </c>
      <c r="BM187" s="16" t="s">
        <v>723</v>
      </c>
    </row>
    <row r="188" spans="2:47" s="1" customFormat="1" ht="12">
      <c r="B188" s="37"/>
      <c r="C188" s="38"/>
      <c r="D188" s="214" t="s">
        <v>143</v>
      </c>
      <c r="E188" s="38"/>
      <c r="F188" s="215" t="s">
        <v>252</v>
      </c>
      <c r="G188" s="38"/>
      <c r="H188" s="38"/>
      <c r="I188" s="129"/>
      <c r="J188" s="38"/>
      <c r="K188" s="38"/>
      <c r="L188" s="42"/>
      <c r="M188" s="216"/>
      <c r="N188" s="78"/>
      <c r="O188" s="78"/>
      <c r="P188" s="78"/>
      <c r="Q188" s="78"/>
      <c r="R188" s="78"/>
      <c r="S188" s="78"/>
      <c r="T188" s="79"/>
      <c r="AT188" s="16" t="s">
        <v>143</v>
      </c>
      <c r="AU188" s="16" t="s">
        <v>87</v>
      </c>
    </row>
    <row r="189" spans="2:51" s="11" customFormat="1" ht="12">
      <c r="B189" s="217"/>
      <c r="C189" s="218"/>
      <c r="D189" s="214" t="s">
        <v>145</v>
      </c>
      <c r="E189" s="219" t="s">
        <v>27</v>
      </c>
      <c r="F189" s="220" t="s">
        <v>724</v>
      </c>
      <c r="G189" s="218"/>
      <c r="H189" s="221">
        <v>55.2</v>
      </c>
      <c r="I189" s="222"/>
      <c r="J189" s="218"/>
      <c r="K189" s="218"/>
      <c r="L189" s="223"/>
      <c r="M189" s="224"/>
      <c r="N189" s="225"/>
      <c r="O189" s="225"/>
      <c r="P189" s="225"/>
      <c r="Q189" s="225"/>
      <c r="R189" s="225"/>
      <c r="S189" s="225"/>
      <c r="T189" s="226"/>
      <c r="AT189" s="227" t="s">
        <v>145</v>
      </c>
      <c r="AU189" s="227" t="s">
        <v>87</v>
      </c>
      <c r="AV189" s="11" t="s">
        <v>87</v>
      </c>
      <c r="AW189" s="11" t="s">
        <v>36</v>
      </c>
      <c r="AX189" s="11" t="s">
        <v>77</v>
      </c>
      <c r="AY189" s="227" t="s">
        <v>134</v>
      </c>
    </row>
    <row r="190" spans="2:51" s="11" customFormat="1" ht="12">
      <c r="B190" s="217"/>
      <c r="C190" s="218"/>
      <c r="D190" s="214" t="s">
        <v>145</v>
      </c>
      <c r="E190" s="219" t="s">
        <v>27</v>
      </c>
      <c r="F190" s="220" t="s">
        <v>725</v>
      </c>
      <c r="G190" s="218"/>
      <c r="H190" s="221">
        <v>36</v>
      </c>
      <c r="I190" s="222"/>
      <c r="J190" s="218"/>
      <c r="K190" s="218"/>
      <c r="L190" s="223"/>
      <c r="M190" s="224"/>
      <c r="N190" s="225"/>
      <c r="O190" s="225"/>
      <c r="P190" s="225"/>
      <c r="Q190" s="225"/>
      <c r="R190" s="225"/>
      <c r="S190" s="225"/>
      <c r="T190" s="226"/>
      <c r="AT190" s="227" t="s">
        <v>145</v>
      </c>
      <c r="AU190" s="227" t="s">
        <v>87</v>
      </c>
      <c r="AV190" s="11" t="s">
        <v>87</v>
      </c>
      <c r="AW190" s="11" t="s">
        <v>36</v>
      </c>
      <c r="AX190" s="11" t="s">
        <v>77</v>
      </c>
      <c r="AY190" s="227" t="s">
        <v>134</v>
      </c>
    </row>
    <row r="191" spans="2:51" s="12" customFormat="1" ht="12">
      <c r="B191" s="228"/>
      <c r="C191" s="229"/>
      <c r="D191" s="214" t="s">
        <v>145</v>
      </c>
      <c r="E191" s="230" t="s">
        <v>27</v>
      </c>
      <c r="F191" s="231" t="s">
        <v>726</v>
      </c>
      <c r="G191" s="229"/>
      <c r="H191" s="230" t="s">
        <v>27</v>
      </c>
      <c r="I191" s="232"/>
      <c r="J191" s="229"/>
      <c r="K191" s="229"/>
      <c r="L191" s="233"/>
      <c r="M191" s="234"/>
      <c r="N191" s="235"/>
      <c r="O191" s="235"/>
      <c r="P191" s="235"/>
      <c r="Q191" s="235"/>
      <c r="R191" s="235"/>
      <c r="S191" s="235"/>
      <c r="T191" s="236"/>
      <c r="AT191" s="237" t="s">
        <v>145</v>
      </c>
      <c r="AU191" s="237" t="s">
        <v>87</v>
      </c>
      <c r="AV191" s="12" t="s">
        <v>85</v>
      </c>
      <c r="AW191" s="12" t="s">
        <v>36</v>
      </c>
      <c r="AX191" s="12" t="s">
        <v>77</v>
      </c>
      <c r="AY191" s="237" t="s">
        <v>134</v>
      </c>
    </row>
    <row r="192" spans="2:51" s="13" customFormat="1" ht="12">
      <c r="B192" s="238"/>
      <c r="C192" s="239"/>
      <c r="D192" s="214" t="s">
        <v>145</v>
      </c>
      <c r="E192" s="240" t="s">
        <v>27</v>
      </c>
      <c r="F192" s="241" t="s">
        <v>148</v>
      </c>
      <c r="G192" s="239"/>
      <c r="H192" s="242">
        <v>91.2</v>
      </c>
      <c r="I192" s="243"/>
      <c r="J192" s="239"/>
      <c r="K192" s="239"/>
      <c r="L192" s="244"/>
      <c r="M192" s="245"/>
      <c r="N192" s="246"/>
      <c r="O192" s="246"/>
      <c r="P192" s="246"/>
      <c r="Q192" s="246"/>
      <c r="R192" s="246"/>
      <c r="S192" s="246"/>
      <c r="T192" s="247"/>
      <c r="AT192" s="248" t="s">
        <v>145</v>
      </c>
      <c r="AU192" s="248" t="s">
        <v>87</v>
      </c>
      <c r="AV192" s="13" t="s">
        <v>141</v>
      </c>
      <c r="AW192" s="13" t="s">
        <v>36</v>
      </c>
      <c r="AX192" s="13" t="s">
        <v>85</v>
      </c>
      <c r="AY192" s="248" t="s">
        <v>134</v>
      </c>
    </row>
    <row r="193" spans="2:65" s="1" customFormat="1" ht="16.5" customHeight="1">
      <c r="B193" s="37"/>
      <c r="C193" s="203" t="s">
        <v>287</v>
      </c>
      <c r="D193" s="203" t="s">
        <v>136</v>
      </c>
      <c r="E193" s="204" t="s">
        <v>727</v>
      </c>
      <c r="F193" s="205" t="s">
        <v>728</v>
      </c>
      <c r="G193" s="206" t="s">
        <v>139</v>
      </c>
      <c r="H193" s="207">
        <v>40.5</v>
      </c>
      <c r="I193" s="208"/>
      <c r="J193" s="207">
        <f>ROUND(I193*H193,2)</f>
        <v>0</v>
      </c>
      <c r="K193" s="205" t="s">
        <v>140</v>
      </c>
      <c r="L193" s="42"/>
      <c r="M193" s="209" t="s">
        <v>27</v>
      </c>
      <c r="N193" s="210" t="s">
        <v>48</v>
      </c>
      <c r="O193" s="78"/>
      <c r="P193" s="211">
        <f>O193*H193</f>
        <v>0</v>
      </c>
      <c r="Q193" s="211">
        <v>0</v>
      </c>
      <c r="R193" s="211">
        <f>Q193*H193</f>
        <v>0</v>
      </c>
      <c r="S193" s="211">
        <v>0</v>
      </c>
      <c r="T193" s="212">
        <f>S193*H193</f>
        <v>0</v>
      </c>
      <c r="AR193" s="16" t="s">
        <v>141</v>
      </c>
      <c r="AT193" s="16" t="s">
        <v>136</v>
      </c>
      <c r="AU193" s="16" t="s">
        <v>87</v>
      </c>
      <c r="AY193" s="16" t="s">
        <v>134</v>
      </c>
      <c r="BE193" s="213">
        <f>IF(N193="základní",J193,0)</f>
        <v>0</v>
      </c>
      <c r="BF193" s="213">
        <f>IF(N193="snížená",J193,0)</f>
        <v>0</v>
      </c>
      <c r="BG193" s="213">
        <f>IF(N193="zákl. přenesená",J193,0)</f>
        <v>0</v>
      </c>
      <c r="BH193" s="213">
        <f>IF(N193="sníž. přenesená",J193,0)</f>
        <v>0</v>
      </c>
      <c r="BI193" s="213">
        <f>IF(N193="nulová",J193,0)</f>
        <v>0</v>
      </c>
      <c r="BJ193" s="16" t="s">
        <v>85</v>
      </c>
      <c r="BK193" s="213">
        <f>ROUND(I193*H193,2)</f>
        <v>0</v>
      </c>
      <c r="BL193" s="16" t="s">
        <v>141</v>
      </c>
      <c r="BM193" s="16" t="s">
        <v>729</v>
      </c>
    </row>
    <row r="194" spans="2:47" s="1" customFormat="1" ht="12">
      <c r="B194" s="37"/>
      <c r="C194" s="38"/>
      <c r="D194" s="214" t="s">
        <v>143</v>
      </c>
      <c r="E194" s="38"/>
      <c r="F194" s="215" t="s">
        <v>285</v>
      </c>
      <c r="G194" s="38"/>
      <c r="H194" s="38"/>
      <c r="I194" s="129"/>
      <c r="J194" s="38"/>
      <c r="K194" s="38"/>
      <c r="L194" s="42"/>
      <c r="M194" s="216"/>
      <c r="N194" s="78"/>
      <c r="O194" s="78"/>
      <c r="P194" s="78"/>
      <c r="Q194" s="78"/>
      <c r="R194" s="78"/>
      <c r="S194" s="78"/>
      <c r="T194" s="79"/>
      <c r="AT194" s="16" t="s">
        <v>143</v>
      </c>
      <c r="AU194" s="16" t="s">
        <v>87</v>
      </c>
    </row>
    <row r="195" spans="2:51" s="11" customFormat="1" ht="12">
      <c r="B195" s="217"/>
      <c r="C195" s="218"/>
      <c r="D195" s="214" t="s">
        <v>145</v>
      </c>
      <c r="E195" s="219" t="s">
        <v>27</v>
      </c>
      <c r="F195" s="220" t="s">
        <v>730</v>
      </c>
      <c r="G195" s="218"/>
      <c r="H195" s="221">
        <v>40.5</v>
      </c>
      <c r="I195" s="222"/>
      <c r="J195" s="218"/>
      <c r="K195" s="218"/>
      <c r="L195" s="223"/>
      <c r="M195" s="224"/>
      <c r="N195" s="225"/>
      <c r="O195" s="225"/>
      <c r="P195" s="225"/>
      <c r="Q195" s="225"/>
      <c r="R195" s="225"/>
      <c r="S195" s="225"/>
      <c r="T195" s="226"/>
      <c r="AT195" s="227" t="s">
        <v>145</v>
      </c>
      <c r="AU195" s="227" t="s">
        <v>87</v>
      </c>
      <c r="AV195" s="11" t="s">
        <v>87</v>
      </c>
      <c r="AW195" s="11" t="s">
        <v>36</v>
      </c>
      <c r="AX195" s="11" t="s">
        <v>77</v>
      </c>
      <c r="AY195" s="227" t="s">
        <v>134</v>
      </c>
    </row>
    <row r="196" spans="2:51" s="13" customFormat="1" ht="12">
      <c r="B196" s="238"/>
      <c r="C196" s="239"/>
      <c r="D196" s="214" t="s">
        <v>145</v>
      </c>
      <c r="E196" s="240" t="s">
        <v>27</v>
      </c>
      <c r="F196" s="241" t="s">
        <v>148</v>
      </c>
      <c r="G196" s="239"/>
      <c r="H196" s="242">
        <v>40.5</v>
      </c>
      <c r="I196" s="243"/>
      <c r="J196" s="239"/>
      <c r="K196" s="239"/>
      <c r="L196" s="244"/>
      <c r="M196" s="245"/>
      <c r="N196" s="246"/>
      <c r="O196" s="246"/>
      <c r="P196" s="246"/>
      <c r="Q196" s="246"/>
      <c r="R196" s="246"/>
      <c r="S196" s="246"/>
      <c r="T196" s="247"/>
      <c r="AT196" s="248" t="s">
        <v>145</v>
      </c>
      <c r="AU196" s="248" t="s">
        <v>87</v>
      </c>
      <c r="AV196" s="13" t="s">
        <v>141</v>
      </c>
      <c r="AW196" s="13" t="s">
        <v>36</v>
      </c>
      <c r="AX196" s="13" t="s">
        <v>85</v>
      </c>
      <c r="AY196" s="248" t="s">
        <v>134</v>
      </c>
    </row>
    <row r="197" spans="2:65" s="1" customFormat="1" ht="22.5" customHeight="1">
      <c r="B197" s="37"/>
      <c r="C197" s="203" t="s">
        <v>293</v>
      </c>
      <c r="D197" s="203" t="s">
        <v>136</v>
      </c>
      <c r="E197" s="204" t="s">
        <v>288</v>
      </c>
      <c r="F197" s="205" t="s">
        <v>289</v>
      </c>
      <c r="G197" s="206" t="s">
        <v>139</v>
      </c>
      <c r="H197" s="207">
        <v>40.5</v>
      </c>
      <c r="I197" s="208"/>
      <c r="J197" s="207">
        <f>ROUND(I197*H197,2)</f>
        <v>0</v>
      </c>
      <c r="K197" s="205" t="s">
        <v>140</v>
      </c>
      <c r="L197" s="42"/>
      <c r="M197" s="209" t="s">
        <v>27</v>
      </c>
      <c r="N197" s="210" t="s">
        <v>48</v>
      </c>
      <c r="O197" s="78"/>
      <c r="P197" s="211">
        <f>O197*H197</f>
        <v>0</v>
      </c>
      <c r="Q197" s="211">
        <v>0</v>
      </c>
      <c r="R197" s="211">
        <f>Q197*H197</f>
        <v>0</v>
      </c>
      <c r="S197" s="211">
        <v>0</v>
      </c>
      <c r="T197" s="212">
        <f>S197*H197</f>
        <v>0</v>
      </c>
      <c r="AR197" s="16" t="s">
        <v>141</v>
      </c>
      <c r="AT197" s="16" t="s">
        <v>136</v>
      </c>
      <c r="AU197" s="16" t="s">
        <v>87</v>
      </c>
      <c r="AY197" s="16" t="s">
        <v>134</v>
      </c>
      <c r="BE197" s="213">
        <f>IF(N197="základní",J197,0)</f>
        <v>0</v>
      </c>
      <c r="BF197" s="213">
        <f>IF(N197="snížená",J197,0)</f>
        <v>0</v>
      </c>
      <c r="BG197" s="213">
        <f>IF(N197="zákl. přenesená",J197,0)</f>
        <v>0</v>
      </c>
      <c r="BH197" s="213">
        <f>IF(N197="sníž. přenesená",J197,0)</f>
        <v>0</v>
      </c>
      <c r="BI197" s="213">
        <f>IF(N197="nulová",J197,0)</f>
        <v>0</v>
      </c>
      <c r="BJ197" s="16" t="s">
        <v>85</v>
      </c>
      <c r="BK197" s="213">
        <f>ROUND(I197*H197,2)</f>
        <v>0</v>
      </c>
      <c r="BL197" s="16" t="s">
        <v>141</v>
      </c>
      <c r="BM197" s="16" t="s">
        <v>731</v>
      </c>
    </row>
    <row r="198" spans="2:47" s="1" customFormat="1" ht="12">
      <c r="B198" s="37"/>
      <c r="C198" s="38"/>
      <c r="D198" s="214" t="s">
        <v>143</v>
      </c>
      <c r="E198" s="38"/>
      <c r="F198" s="215" t="s">
        <v>291</v>
      </c>
      <c r="G198" s="38"/>
      <c r="H198" s="38"/>
      <c r="I198" s="129"/>
      <c r="J198" s="38"/>
      <c r="K198" s="38"/>
      <c r="L198" s="42"/>
      <c r="M198" s="216"/>
      <c r="N198" s="78"/>
      <c r="O198" s="78"/>
      <c r="P198" s="78"/>
      <c r="Q198" s="78"/>
      <c r="R198" s="78"/>
      <c r="S198" s="78"/>
      <c r="T198" s="79"/>
      <c r="AT198" s="16" t="s">
        <v>143</v>
      </c>
      <c r="AU198" s="16" t="s">
        <v>87</v>
      </c>
    </row>
    <row r="199" spans="2:51" s="11" customFormat="1" ht="12">
      <c r="B199" s="217"/>
      <c r="C199" s="218"/>
      <c r="D199" s="214" t="s">
        <v>145</v>
      </c>
      <c r="E199" s="219" t="s">
        <v>27</v>
      </c>
      <c r="F199" s="220" t="s">
        <v>732</v>
      </c>
      <c r="G199" s="218"/>
      <c r="H199" s="221">
        <v>40.5</v>
      </c>
      <c r="I199" s="222"/>
      <c r="J199" s="218"/>
      <c r="K199" s="218"/>
      <c r="L199" s="223"/>
      <c r="M199" s="224"/>
      <c r="N199" s="225"/>
      <c r="O199" s="225"/>
      <c r="P199" s="225"/>
      <c r="Q199" s="225"/>
      <c r="R199" s="225"/>
      <c r="S199" s="225"/>
      <c r="T199" s="226"/>
      <c r="AT199" s="227" t="s">
        <v>145</v>
      </c>
      <c r="AU199" s="227" t="s">
        <v>87</v>
      </c>
      <c r="AV199" s="11" t="s">
        <v>87</v>
      </c>
      <c r="AW199" s="11" t="s">
        <v>36</v>
      </c>
      <c r="AX199" s="11" t="s">
        <v>77</v>
      </c>
      <c r="AY199" s="227" t="s">
        <v>134</v>
      </c>
    </row>
    <row r="200" spans="2:51" s="12" customFormat="1" ht="12">
      <c r="B200" s="228"/>
      <c r="C200" s="229"/>
      <c r="D200" s="214" t="s">
        <v>145</v>
      </c>
      <c r="E200" s="230" t="s">
        <v>27</v>
      </c>
      <c r="F200" s="231" t="s">
        <v>147</v>
      </c>
      <c r="G200" s="229"/>
      <c r="H200" s="230" t="s">
        <v>27</v>
      </c>
      <c r="I200" s="232"/>
      <c r="J200" s="229"/>
      <c r="K200" s="229"/>
      <c r="L200" s="233"/>
      <c r="M200" s="234"/>
      <c r="N200" s="235"/>
      <c r="O200" s="235"/>
      <c r="P200" s="235"/>
      <c r="Q200" s="235"/>
      <c r="R200" s="235"/>
      <c r="S200" s="235"/>
      <c r="T200" s="236"/>
      <c r="AT200" s="237" t="s">
        <v>145</v>
      </c>
      <c r="AU200" s="237" t="s">
        <v>87</v>
      </c>
      <c r="AV200" s="12" t="s">
        <v>85</v>
      </c>
      <c r="AW200" s="12" t="s">
        <v>36</v>
      </c>
      <c r="AX200" s="12" t="s">
        <v>77</v>
      </c>
      <c r="AY200" s="237" t="s">
        <v>134</v>
      </c>
    </row>
    <row r="201" spans="2:51" s="13" customFormat="1" ht="12">
      <c r="B201" s="238"/>
      <c r="C201" s="239"/>
      <c r="D201" s="214" t="s">
        <v>145</v>
      </c>
      <c r="E201" s="240" t="s">
        <v>27</v>
      </c>
      <c r="F201" s="241" t="s">
        <v>148</v>
      </c>
      <c r="G201" s="239"/>
      <c r="H201" s="242">
        <v>40.5</v>
      </c>
      <c r="I201" s="243"/>
      <c r="J201" s="239"/>
      <c r="K201" s="239"/>
      <c r="L201" s="244"/>
      <c r="M201" s="245"/>
      <c r="N201" s="246"/>
      <c r="O201" s="246"/>
      <c r="P201" s="246"/>
      <c r="Q201" s="246"/>
      <c r="R201" s="246"/>
      <c r="S201" s="246"/>
      <c r="T201" s="247"/>
      <c r="AT201" s="248" t="s">
        <v>145</v>
      </c>
      <c r="AU201" s="248" t="s">
        <v>87</v>
      </c>
      <c r="AV201" s="13" t="s">
        <v>141</v>
      </c>
      <c r="AW201" s="13" t="s">
        <v>36</v>
      </c>
      <c r="AX201" s="13" t="s">
        <v>85</v>
      </c>
      <c r="AY201" s="248" t="s">
        <v>134</v>
      </c>
    </row>
    <row r="202" spans="2:65" s="1" customFormat="1" ht="16.5" customHeight="1">
      <c r="B202" s="37"/>
      <c r="C202" s="249" t="s">
        <v>299</v>
      </c>
      <c r="D202" s="249" t="s">
        <v>256</v>
      </c>
      <c r="E202" s="250" t="s">
        <v>294</v>
      </c>
      <c r="F202" s="251" t="s">
        <v>295</v>
      </c>
      <c r="G202" s="252" t="s">
        <v>296</v>
      </c>
      <c r="H202" s="253">
        <v>0.61</v>
      </c>
      <c r="I202" s="254"/>
      <c r="J202" s="253">
        <f>ROUND(I202*H202,2)</f>
        <v>0</v>
      </c>
      <c r="K202" s="251" t="s">
        <v>140</v>
      </c>
      <c r="L202" s="255"/>
      <c r="M202" s="256" t="s">
        <v>27</v>
      </c>
      <c r="N202" s="257" t="s">
        <v>48</v>
      </c>
      <c r="O202" s="78"/>
      <c r="P202" s="211">
        <f>O202*H202</f>
        <v>0</v>
      </c>
      <c r="Q202" s="211">
        <v>0.001</v>
      </c>
      <c r="R202" s="211">
        <f>Q202*H202</f>
        <v>0.00061</v>
      </c>
      <c r="S202" s="211">
        <v>0</v>
      </c>
      <c r="T202" s="212">
        <f>S202*H202</f>
        <v>0</v>
      </c>
      <c r="AR202" s="16" t="s">
        <v>181</v>
      </c>
      <c r="AT202" s="16" t="s">
        <v>256</v>
      </c>
      <c r="AU202" s="16" t="s">
        <v>87</v>
      </c>
      <c r="AY202" s="16" t="s">
        <v>134</v>
      </c>
      <c r="BE202" s="213">
        <f>IF(N202="základní",J202,0)</f>
        <v>0</v>
      </c>
      <c r="BF202" s="213">
        <f>IF(N202="snížená",J202,0)</f>
        <v>0</v>
      </c>
      <c r="BG202" s="213">
        <f>IF(N202="zákl. přenesená",J202,0)</f>
        <v>0</v>
      </c>
      <c r="BH202" s="213">
        <f>IF(N202="sníž. přenesená",J202,0)</f>
        <v>0</v>
      </c>
      <c r="BI202" s="213">
        <f>IF(N202="nulová",J202,0)</f>
        <v>0</v>
      </c>
      <c r="BJ202" s="16" t="s">
        <v>85</v>
      </c>
      <c r="BK202" s="213">
        <f>ROUND(I202*H202,2)</f>
        <v>0</v>
      </c>
      <c r="BL202" s="16" t="s">
        <v>141</v>
      </c>
      <c r="BM202" s="16" t="s">
        <v>733</v>
      </c>
    </row>
    <row r="203" spans="2:51" s="11" customFormat="1" ht="12">
      <c r="B203" s="217"/>
      <c r="C203" s="218"/>
      <c r="D203" s="214" t="s">
        <v>145</v>
      </c>
      <c r="E203" s="218"/>
      <c r="F203" s="220" t="s">
        <v>734</v>
      </c>
      <c r="G203" s="218"/>
      <c r="H203" s="221">
        <v>0.61</v>
      </c>
      <c r="I203" s="222"/>
      <c r="J203" s="218"/>
      <c r="K203" s="218"/>
      <c r="L203" s="223"/>
      <c r="M203" s="224"/>
      <c r="N203" s="225"/>
      <c r="O203" s="225"/>
      <c r="P203" s="225"/>
      <c r="Q203" s="225"/>
      <c r="R203" s="225"/>
      <c r="S203" s="225"/>
      <c r="T203" s="226"/>
      <c r="AT203" s="227" t="s">
        <v>145</v>
      </c>
      <c r="AU203" s="227" t="s">
        <v>87</v>
      </c>
      <c r="AV203" s="11" t="s">
        <v>87</v>
      </c>
      <c r="AW203" s="11" t="s">
        <v>4</v>
      </c>
      <c r="AX203" s="11" t="s">
        <v>85</v>
      </c>
      <c r="AY203" s="227" t="s">
        <v>134</v>
      </c>
    </row>
    <row r="204" spans="2:63" s="10" customFormat="1" ht="22.8" customHeight="1">
      <c r="B204" s="187"/>
      <c r="C204" s="188"/>
      <c r="D204" s="189" t="s">
        <v>76</v>
      </c>
      <c r="E204" s="201" t="s">
        <v>87</v>
      </c>
      <c r="F204" s="201" t="s">
        <v>309</v>
      </c>
      <c r="G204" s="188"/>
      <c r="H204" s="188"/>
      <c r="I204" s="191"/>
      <c r="J204" s="202">
        <f>BK204</f>
        <v>0</v>
      </c>
      <c r="K204" s="188"/>
      <c r="L204" s="193"/>
      <c r="M204" s="194"/>
      <c r="N204" s="195"/>
      <c r="O204" s="195"/>
      <c r="P204" s="196">
        <f>SUM(P205:P244)</f>
        <v>0</v>
      </c>
      <c r="Q204" s="195"/>
      <c r="R204" s="196">
        <f>SUM(R205:R244)</f>
        <v>41.480736</v>
      </c>
      <c r="S204" s="195"/>
      <c r="T204" s="197">
        <f>SUM(T205:T244)</f>
        <v>0</v>
      </c>
      <c r="AR204" s="198" t="s">
        <v>85</v>
      </c>
      <c r="AT204" s="199" t="s">
        <v>76</v>
      </c>
      <c r="AU204" s="199" t="s">
        <v>85</v>
      </c>
      <c r="AY204" s="198" t="s">
        <v>134</v>
      </c>
      <c r="BK204" s="200">
        <f>SUM(BK205:BK244)</f>
        <v>0</v>
      </c>
    </row>
    <row r="205" spans="2:65" s="1" customFormat="1" ht="22.5" customHeight="1">
      <c r="B205" s="37"/>
      <c r="C205" s="203" t="s">
        <v>304</v>
      </c>
      <c r="D205" s="203" t="s">
        <v>136</v>
      </c>
      <c r="E205" s="204" t="s">
        <v>735</v>
      </c>
      <c r="F205" s="205" t="s">
        <v>736</v>
      </c>
      <c r="G205" s="206" t="s">
        <v>139</v>
      </c>
      <c r="H205" s="207">
        <v>132</v>
      </c>
      <c r="I205" s="208"/>
      <c r="J205" s="207">
        <f>ROUND(I205*H205,2)</f>
        <v>0</v>
      </c>
      <c r="K205" s="205" t="s">
        <v>140</v>
      </c>
      <c r="L205" s="42"/>
      <c r="M205" s="209" t="s">
        <v>27</v>
      </c>
      <c r="N205" s="210" t="s">
        <v>48</v>
      </c>
      <c r="O205" s="78"/>
      <c r="P205" s="211">
        <f>O205*H205</f>
        <v>0</v>
      </c>
      <c r="Q205" s="211">
        <v>0.00017</v>
      </c>
      <c r="R205" s="211">
        <f>Q205*H205</f>
        <v>0.02244</v>
      </c>
      <c r="S205" s="211">
        <v>0</v>
      </c>
      <c r="T205" s="212">
        <f>S205*H205</f>
        <v>0</v>
      </c>
      <c r="AR205" s="16" t="s">
        <v>141</v>
      </c>
      <c r="AT205" s="16" t="s">
        <v>136</v>
      </c>
      <c r="AU205" s="16" t="s">
        <v>87</v>
      </c>
      <c r="AY205" s="16" t="s">
        <v>134</v>
      </c>
      <c r="BE205" s="213">
        <f>IF(N205="základní",J205,0)</f>
        <v>0</v>
      </c>
      <c r="BF205" s="213">
        <f>IF(N205="snížená",J205,0)</f>
        <v>0</v>
      </c>
      <c r="BG205" s="213">
        <f>IF(N205="zákl. přenesená",J205,0)</f>
        <v>0</v>
      </c>
      <c r="BH205" s="213">
        <f>IF(N205="sníž. přenesená",J205,0)</f>
        <v>0</v>
      </c>
      <c r="BI205" s="213">
        <f>IF(N205="nulová",J205,0)</f>
        <v>0</v>
      </c>
      <c r="BJ205" s="16" t="s">
        <v>85</v>
      </c>
      <c r="BK205" s="213">
        <f>ROUND(I205*H205,2)</f>
        <v>0</v>
      </c>
      <c r="BL205" s="16" t="s">
        <v>141</v>
      </c>
      <c r="BM205" s="16" t="s">
        <v>737</v>
      </c>
    </row>
    <row r="206" spans="2:47" s="1" customFormat="1" ht="12">
      <c r="B206" s="37"/>
      <c r="C206" s="38"/>
      <c r="D206" s="214" t="s">
        <v>143</v>
      </c>
      <c r="E206" s="38"/>
      <c r="F206" s="215" t="s">
        <v>738</v>
      </c>
      <c r="G206" s="38"/>
      <c r="H206" s="38"/>
      <c r="I206" s="129"/>
      <c r="J206" s="38"/>
      <c r="K206" s="38"/>
      <c r="L206" s="42"/>
      <c r="M206" s="216"/>
      <c r="N206" s="78"/>
      <c r="O206" s="78"/>
      <c r="P206" s="78"/>
      <c r="Q206" s="78"/>
      <c r="R206" s="78"/>
      <c r="S206" s="78"/>
      <c r="T206" s="79"/>
      <c r="AT206" s="16" t="s">
        <v>143</v>
      </c>
      <c r="AU206" s="16" t="s">
        <v>87</v>
      </c>
    </row>
    <row r="207" spans="2:51" s="11" customFormat="1" ht="12">
      <c r="B207" s="217"/>
      <c r="C207" s="218"/>
      <c r="D207" s="214" t="s">
        <v>145</v>
      </c>
      <c r="E207" s="219" t="s">
        <v>27</v>
      </c>
      <c r="F207" s="220" t="s">
        <v>739</v>
      </c>
      <c r="G207" s="218"/>
      <c r="H207" s="221">
        <v>132</v>
      </c>
      <c r="I207" s="222"/>
      <c r="J207" s="218"/>
      <c r="K207" s="218"/>
      <c r="L207" s="223"/>
      <c r="M207" s="224"/>
      <c r="N207" s="225"/>
      <c r="O207" s="225"/>
      <c r="P207" s="225"/>
      <c r="Q207" s="225"/>
      <c r="R207" s="225"/>
      <c r="S207" s="225"/>
      <c r="T207" s="226"/>
      <c r="AT207" s="227" t="s">
        <v>145</v>
      </c>
      <c r="AU207" s="227" t="s">
        <v>87</v>
      </c>
      <c r="AV207" s="11" t="s">
        <v>87</v>
      </c>
      <c r="AW207" s="11" t="s">
        <v>36</v>
      </c>
      <c r="AX207" s="11" t="s">
        <v>77</v>
      </c>
      <c r="AY207" s="227" t="s">
        <v>134</v>
      </c>
    </row>
    <row r="208" spans="2:51" s="12" customFormat="1" ht="12">
      <c r="B208" s="228"/>
      <c r="C208" s="229"/>
      <c r="D208" s="214" t="s">
        <v>145</v>
      </c>
      <c r="E208" s="230" t="s">
        <v>27</v>
      </c>
      <c r="F208" s="231" t="s">
        <v>147</v>
      </c>
      <c r="G208" s="229"/>
      <c r="H208" s="230" t="s">
        <v>27</v>
      </c>
      <c r="I208" s="232"/>
      <c r="J208" s="229"/>
      <c r="K208" s="229"/>
      <c r="L208" s="233"/>
      <c r="M208" s="234"/>
      <c r="N208" s="235"/>
      <c r="O208" s="235"/>
      <c r="P208" s="235"/>
      <c r="Q208" s="235"/>
      <c r="R208" s="235"/>
      <c r="S208" s="235"/>
      <c r="T208" s="236"/>
      <c r="AT208" s="237" t="s">
        <v>145</v>
      </c>
      <c r="AU208" s="237" t="s">
        <v>87</v>
      </c>
      <c r="AV208" s="12" t="s">
        <v>85</v>
      </c>
      <c r="AW208" s="12" t="s">
        <v>36</v>
      </c>
      <c r="AX208" s="12" t="s">
        <v>77</v>
      </c>
      <c r="AY208" s="237" t="s">
        <v>134</v>
      </c>
    </row>
    <row r="209" spans="2:51" s="13" customFormat="1" ht="12">
      <c r="B209" s="238"/>
      <c r="C209" s="239"/>
      <c r="D209" s="214" t="s">
        <v>145</v>
      </c>
      <c r="E209" s="240" t="s">
        <v>27</v>
      </c>
      <c r="F209" s="241" t="s">
        <v>148</v>
      </c>
      <c r="G209" s="239"/>
      <c r="H209" s="242">
        <v>132</v>
      </c>
      <c r="I209" s="243"/>
      <c r="J209" s="239"/>
      <c r="K209" s="239"/>
      <c r="L209" s="244"/>
      <c r="M209" s="245"/>
      <c r="N209" s="246"/>
      <c r="O209" s="246"/>
      <c r="P209" s="246"/>
      <c r="Q209" s="246"/>
      <c r="R209" s="246"/>
      <c r="S209" s="246"/>
      <c r="T209" s="247"/>
      <c r="AT209" s="248" t="s">
        <v>145</v>
      </c>
      <c r="AU209" s="248" t="s">
        <v>87</v>
      </c>
      <c r="AV209" s="13" t="s">
        <v>141</v>
      </c>
      <c r="AW209" s="13" t="s">
        <v>36</v>
      </c>
      <c r="AX209" s="13" t="s">
        <v>85</v>
      </c>
      <c r="AY209" s="248" t="s">
        <v>134</v>
      </c>
    </row>
    <row r="210" spans="2:65" s="1" customFormat="1" ht="16.5" customHeight="1">
      <c r="B210" s="37"/>
      <c r="C210" s="249" t="s">
        <v>310</v>
      </c>
      <c r="D210" s="249" t="s">
        <v>256</v>
      </c>
      <c r="E210" s="250" t="s">
        <v>740</v>
      </c>
      <c r="F210" s="251" t="s">
        <v>741</v>
      </c>
      <c r="G210" s="252" t="s">
        <v>139</v>
      </c>
      <c r="H210" s="253">
        <v>145.2</v>
      </c>
      <c r="I210" s="254"/>
      <c r="J210" s="253">
        <f>ROUND(I210*H210,2)</f>
        <v>0</v>
      </c>
      <c r="K210" s="251" t="s">
        <v>140</v>
      </c>
      <c r="L210" s="255"/>
      <c r="M210" s="256" t="s">
        <v>27</v>
      </c>
      <c r="N210" s="257" t="s">
        <v>48</v>
      </c>
      <c r="O210" s="78"/>
      <c r="P210" s="211">
        <f>O210*H210</f>
        <v>0</v>
      </c>
      <c r="Q210" s="211">
        <v>0.00018</v>
      </c>
      <c r="R210" s="211">
        <f>Q210*H210</f>
        <v>0.026136</v>
      </c>
      <c r="S210" s="211">
        <v>0</v>
      </c>
      <c r="T210" s="212">
        <f>S210*H210</f>
        <v>0</v>
      </c>
      <c r="AR210" s="16" t="s">
        <v>181</v>
      </c>
      <c r="AT210" s="16" t="s">
        <v>256</v>
      </c>
      <c r="AU210" s="16" t="s">
        <v>87</v>
      </c>
      <c r="AY210" s="16" t="s">
        <v>134</v>
      </c>
      <c r="BE210" s="213">
        <f>IF(N210="základní",J210,0)</f>
        <v>0</v>
      </c>
      <c r="BF210" s="213">
        <f>IF(N210="snížená",J210,0)</f>
        <v>0</v>
      </c>
      <c r="BG210" s="213">
        <f>IF(N210="zákl. přenesená",J210,0)</f>
        <v>0</v>
      </c>
      <c r="BH210" s="213">
        <f>IF(N210="sníž. přenesená",J210,0)</f>
        <v>0</v>
      </c>
      <c r="BI210" s="213">
        <f>IF(N210="nulová",J210,0)</f>
        <v>0</v>
      </c>
      <c r="BJ210" s="16" t="s">
        <v>85</v>
      </c>
      <c r="BK210" s="213">
        <f>ROUND(I210*H210,2)</f>
        <v>0</v>
      </c>
      <c r="BL210" s="16" t="s">
        <v>141</v>
      </c>
      <c r="BM210" s="16" t="s">
        <v>742</v>
      </c>
    </row>
    <row r="211" spans="2:51" s="11" customFormat="1" ht="12">
      <c r="B211" s="217"/>
      <c r="C211" s="218"/>
      <c r="D211" s="214" t="s">
        <v>145</v>
      </c>
      <c r="E211" s="218"/>
      <c r="F211" s="220" t="s">
        <v>743</v>
      </c>
      <c r="G211" s="218"/>
      <c r="H211" s="221">
        <v>145.2</v>
      </c>
      <c r="I211" s="222"/>
      <c r="J211" s="218"/>
      <c r="K211" s="218"/>
      <c r="L211" s="223"/>
      <c r="M211" s="224"/>
      <c r="N211" s="225"/>
      <c r="O211" s="225"/>
      <c r="P211" s="225"/>
      <c r="Q211" s="225"/>
      <c r="R211" s="225"/>
      <c r="S211" s="225"/>
      <c r="T211" s="226"/>
      <c r="AT211" s="227" t="s">
        <v>145</v>
      </c>
      <c r="AU211" s="227" t="s">
        <v>87</v>
      </c>
      <c r="AV211" s="11" t="s">
        <v>87</v>
      </c>
      <c r="AW211" s="11" t="s">
        <v>4</v>
      </c>
      <c r="AX211" s="11" t="s">
        <v>85</v>
      </c>
      <c r="AY211" s="227" t="s">
        <v>134</v>
      </c>
    </row>
    <row r="212" spans="2:65" s="1" customFormat="1" ht="22.5" customHeight="1">
      <c r="B212" s="37"/>
      <c r="C212" s="203" t="s">
        <v>316</v>
      </c>
      <c r="D212" s="203" t="s">
        <v>136</v>
      </c>
      <c r="E212" s="204" t="s">
        <v>744</v>
      </c>
      <c r="F212" s="205" t="s">
        <v>745</v>
      </c>
      <c r="G212" s="206" t="s">
        <v>402</v>
      </c>
      <c r="H212" s="207">
        <v>132</v>
      </c>
      <c r="I212" s="208"/>
      <c r="J212" s="207">
        <f>ROUND(I212*H212,2)</f>
        <v>0</v>
      </c>
      <c r="K212" s="205" t="s">
        <v>140</v>
      </c>
      <c r="L212" s="42"/>
      <c r="M212" s="209" t="s">
        <v>27</v>
      </c>
      <c r="N212" s="210" t="s">
        <v>48</v>
      </c>
      <c r="O212" s="78"/>
      <c r="P212" s="211">
        <f>O212*H212</f>
        <v>0</v>
      </c>
      <c r="Q212" s="211">
        <v>0.23058</v>
      </c>
      <c r="R212" s="211">
        <f>Q212*H212</f>
        <v>30.43656</v>
      </c>
      <c r="S212" s="211">
        <v>0</v>
      </c>
      <c r="T212" s="212">
        <f>S212*H212</f>
        <v>0</v>
      </c>
      <c r="AR212" s="16" t="s">
        <v>141</v>
      </c>
      <c r="AT212" s="16" t="s">
        <v>136</v>
      </c>
      <c r="AU212" s="16" t="s">
        <v>87</v>
      </c>
      <c r="AY212" s="16" t="s">
        <v>134</v>
      </c>
      <c r="BE212" s="213">
        <f>IF(N212="základní",J212,0)</f>
        <v>0</v>
      </c>
      <c r="BF212" s="213">
        <f>IF(N212="snížená",J212,0)</f>
        <v>0</v>
      </c>
      <c r="BG212" s="213">
        <f>IF(N212="zákl. přenesená",J212,0)</f>
        <v>0</v>
      </c>
      <c r="BH212" s="213">
        <f>IF(N212="sníž. přenesená",J212,0)</f>
        <v>0</v>
      </c>
      <c r="BI212" s="213">
        <f>IF(N212="nulová",J212,0)</f>
        <v>0</v>
      </c>
      <c r="BJ212" s="16" t="s">
        <v>85</v>
      </c>
      <c r="BK212" s="213">
        <f>ROUND(I212*H212,2)</f>
        <v>0</v>
      </c>
      <c r="BL212" s="16" t="s">
        <v>141</v>
      </c>
      <c r="BM212" s="16" t="s">
        <v>746</v>
      </c>
    </row>
    <row r="213" spans="2:51" s="11" customFormat="1" ht="12">
      <c r="B213" s="217"/>
      <c r="C213" s="218"/>
      <c r="D213" s="214" t="s">
        <v>145</v>
      </c>
      <c r="E213" s="219" t="s">
        <v>27</v>
      </c>
      <c r="F213" s="220" t="s">
        <v>747</v>
      </c>
      <c r="G213" s="218"/>
      <c r="H213" s="221">
        <v>132</v>
      </c>
      <c r="I213" s="222"/>
      <c r="J213" s="218"/>
      <c r="K213" s="218"/>
      <c r="L213" s="223"/>
      <c r="M213" s="224"/>
      <c r="N213" s="225"/>
      <c r="O213" s="225"/>
      <c r="P213" s="225"/>
      <c r="Q213" s="225"/>
      <c r="R213" s="225"/>
      <c r="S213" s="225"/>
      <c r="T213" s="226"/>
      <c r="AT213" s="227" t="s">
        <v>145</v>
      </c>
      <c r="AU213" s="227" t="s">
        <v>87</v>
      </c>
      <c r="AV213" s="11" t="s">
        <v>87</v>
      </c>
      <c r="AW213" s="11" t="s">
        <v>36</v>
      </c>
      <c r="AX213" s="11" t="s">
        <v>77</v>
      </c>
      <c r="AY213" s="227" t="s">
        <v>134</v>
      </c>
    </row>
    <row r="214" spans="2:51" s="12" customFormat="1" ht="12">
      <c r="B214" s="228"/>
      <c r="C214" s="229"/>
      <c r="D214" s="214" t="s">
        <v>145</v>
      </c>
      <c r="E214" s="230" t="s">
        <v>27</v>
      </c>
      <c r="F214" s="231" t="s">
        <v>147</v>
      </c>
      <c r="G214" s="229"/>
      <c r="H214" s="230" t="s">
        <v>27</v>
      </c>
      <c r="I214" s="232"/>
      <c r="J214" s="229"/>
      <c r="K214" s="229"/>
      <c r="L214" s="233"/>
      <c r="M214" s="234"/>
      <c r="N214" s="235"/>
      <c r="O214" s="235"/>
      <c r="P214" s="235"/>
      <c r="Q214" s="235"/>
      <c r="R214" s="235"/>
      <c r="S214" s="235"/>
      <c r="T214" s="236"/>
      <c r="AT214" s="237" t="s">
        <v>145</v>
      </c>
      <c r="AU214" s="237" t="s">
        <v>87</v>
      </c>
      <c r="AV214" s="12" t="s">
        <v>85</v>
      </c>
      <c r="AW214" s="12" t="s">
        <v>36</v>
      </c>
      <c r="AX214" s="12" t="s">
        <v>77</v>
      </c>
      <c r="AY214" s="237" t="s">
        <v>134</v>
      </c>
    </row>
    <row r="215" spans="2:51" s="13" customFormat="1" ht="12">
      <c r="B215" s="238"/>
      <c r="C215" s="239"/>
      <c r="D215" s="214" t="s">
        <v>145</v>
      </c>
      <c r="E215" s="240" t="s">
        <v>27</v>
      </c>
      <c r="F215" s="241" t="s">
        <v>148</v>
      </c>
      <c r="G215" s="239"/>
      <c r="H215" s="242">
        <v>132</v>
      </c>
      <c r="I215" s="243"/>
      <c r="J215" s="239"/>
      <c r="K215" s="239"/>
      <c r="L215" s="244"/>
      <c r="M215" s="245"/>
      <c r="N215" s="246"/>
      <c r="O215" s="246"/>
      <c r="P215" s="246"/>
      <c r="Q215" s="246"/>
      <c r="R215" s="246"/>
      <c r="S215" s="246"/>
      <c r="T215" s="247"/>
      <c r="AT215" s="248" t="s">
        <v>145</v>
      </c>
      <c r="AU215" s="248" t="s">
        <v>87</v>
      </c>
      <c r="AV215" s="13" t="s">
        <v>141</v>
      </c>
      <c r="AW215" s="13" t="s">
        <v>36</v>
      </c>
      <c r="AX215" s="13" t="s">
        <v>85</v>
      </c>
      <c r="AY215" s="248" t="s">
        <v>134</v>
      </c>
    </row>
    <row r="216" spans="2:65" s="1" customFormat="1" ht="22.5" customHeight="1">
      <c r="B216" s="37"/>
      <c r="C216" s="203" t="s">
        <v>321</v>
      </c>
      <c r="D216" s="203" t="s">
        <v>136</v>
      </c>
      <c r="E216" s="204" t="s">
        <v>748</v>
      </c>
      <c r="F216" s="205" t="s">
        <v>749</v>
      </c>
      <c r="G216" s="206" t="s">
        <v>402</v>
      </c>
      <c r="H216" s="207">
        <v>1.6</v>
      </c>
      <c r="I216" s="208"/>
      <c r="J216" s="207">
        <f>ROUND(I216*H216,2)</f>
        <v>0</v>
      </c>
      <c r="K216" s="205" t="s">
        <v>140</v>
      </c>
      <c r="L216" s="42"/>
      <c r="M216" s="209" t="s">
        <v>27</v>
      </c>
      <c r="N216" s="210" t="s">
        <v>48</v>
      </c>
      <c r="O216" s="78"/>
      <c r="P216" s="211">
        <f>O216*H216</f>
        <v>0</v>
      </c>
      <c r="Q216" s="211">
        <v>0.2585</v>
      </c>
      <c r="R216" s="211">
        <f>Q216*H216</f>
        <v>0.4136</v>
      </c>
      <c r="S216" s="211">
        <v>0</v>
      </c>
      <c r="T216" s="212">
        <f>S216*H216</f>
        <v>0</v>
      </c>
      <c r="AR216" s="16" t="s">
        <v>141</v>
      </c>
      <c r="AT216" s="16" t="s">
        <v>136</v>
      </c>
      <c r="AU216" s="16" t="s">
        <v>87</v>
      </c>
      <c r="AY216" s="16" t="s">
        <v>134</v>
      </c>
      <c r="BE216" s="213">
        <f>IF(N216="základní",J216,0)</f>
        <v>0</v>
      </c>
      <c r="BF216" s="213">
        <f>IF(N216="snížená",J216,0)</f>
        <v>0</v>
      </c>
      <c r="BG216" s="213">
        <f>IF(N216="zákl. přenesená",J216,0)</f>
        <v>0</v>
      </c>
      <c r="BH216" s="213">
        <f>IF(N216="sníž. přenesená",J216,0)</f>
        <v>0</v>
      </c>
      <c r="BI216" s="213">
        <f>IF(N216="nulová",J216,0)</f>
        <v>0</v>
      </c>
      <c r="BJ216" s="16" t="s">
        <v>85</v>
      </c>
      <c r="BK216" s="213">
        <f>ROUND(I216*H216,2)</f>
        <v>0</v>
      </c>
      <c r="BL216" s="16" t="s">
        <v>141</v>
      </c>
      <c r="BM216" s="16" t="s">
        <v>750</v>
      </c>
    </row>
    <row r="217" spans="2:51" s="11" customFormat="1" ht="12">
      <c r="B217" s="217"/>
      <c r="C217" s="218"/>
      <c r="D217" s="214" t="s">
        <v>145</v>
      </c>
      <c r="E217" s="219" t="s">
        <v>27</v>
      </c>
      <c r="F217" s="220" t="s">
        <v>751</v>
      </c>
      <c r="G217" s="218"/>
      <c r="H217" s="221">
        <v>1.6</v>
      </c>
      <c r="I217" s="222"/>
      <c r="J217" s="218"/>
      <c r="K217" s="218"/>
      <c r="L217" s="223"/>
      <c r="M217" s="224"/>
      <c r="N217" s="225"/>
      <c r="O217" s="225"/>
      <c r="P217" s="225"/>
      <c r="Q217" s="225"/>
      <c r="R217" s="225"/>
      <c r="S217" s="225"/>
      <c r="T217" s="226"/>
      <c r="AT217" s="227" t="s">
        <v>145</v>
      </c>
      <c r="AU217" s="227" t="s">
        <v>87</v>
      </c>
      <c r="AV217" s="11" t="s">
        <v>87</v>
      </c>
      <c r="AW217" s="11" t="s">
        <v>36</v>
      </c>
      <c r="AX217" s="11" t="s">
        <v>77</v>
      </c>
      <c r="AY217" s="227" t="s">
        <v>134</v>
      </c>
    </row>
    <row r="218" spans="2:51" s="12" customFormat="1" ht="12">
      <c r="B218" s="228"/>
      <c r="C218" s="229"/>
      <c r="D218" s="214" t="s">
        <v>145</v>
      </c>
      <c r="E218" s="230" t="s">
        <v>27</v>
      </c>
      <c r="F218" s="231" t="s">
        <v>147</v>
      </c>
      <c r="G218" s="229"/>
      <c r="H218" s="230" t="s">
        <v>27</v>
      </c>
      <c r="I218" s="232"/>
      <c r="J218" s="229"/>
      <c r="K218" s="229"/>
      <c r="L218" s="233"/>
      <c r="M218" s="234"/>
      <c r="N218" s="235"/>
      <c r="O218" s="235"/>
      <c r="P218" s="235"/>
      <c r="Q218" s="235"/>
      <c r="R218" s="235"/>
      <c r="S218" s="235"/>
      <c r="T218" s="236"/>
      <c r="AT218" s="237" t="s">
        <v>145</v>
      </c>
      <c r="AU218" s="237" t="s">
        <v>87</v>
      </c>
      <c r="AV218" s="12" t="s">
        <v>85</v>
      </c>
      <c r="AW218" s="12" t="s">
        <v>36</v>
      </c>
      <c r="AX218" s="12" t="s">
        <v>77</v>
      </c>
      <c r="AY218" s="237" t="s">
        <v>134</v>
      </c>
    </row>
    <row r="219" spans="2:51" s="13" customFormat="1" ht="12">
      <c r="B219" s="238"/>
      <c r="C219" s="239"/>
      <c r="D219" s="214" t="s">
        <v>145</v>
      </c>
      <c r="E219" s="240" t="s">
        <v>27</v>
      </c>
      <c r="F219" s="241" t="s">
        <v>148</v>
      </c>
      <c r="G219" s="239"/>
      <c r="H219" s="242">
        <v>1.6</v>
      </c>
      <c r="I219" s="243"/>
      <c r="J219" s="239"/>
      <c r="K219" s="239"/>
      <c r="L219" s="244"/>
      <c r="M219" s="245"/>
      <c r="N219" s="246"/>
      <c r="O219" s="246"/>
      <c r="P219" s="246"/>
      <c r="Q219" s="246"/>
      <c r="R219" s="246"/>
      <c r="S219" s="246"/>
      <c r="T219" s="247"/>
      <c r="AT219" s="248" t="s">
        <v>145</v>
      </c>
      <c r="AU219" s="248" t="s">
        <v>87</v>
      </c>
      <c r="AV219" s="13" t="s">
        <v>141</v>
      </c>
      <c r="AW219" s="13" t="s">
        <v>36</v>
      </c>
      <c r="AX219" s="13" t="s">
        <v>85</v>
      </c>
      <c r="AY219" s="248" t="s">
        <v>134</v>
      </c>
    </row>
    <row r="220" spans="2:65" s="1" customFormat="1" ht="16.5" customHeight="1">
      <c r="B220" s="37"/>
      <c r="C220" s="203" t="s">
        <v>329</v>
      </c>
      <c r="D220" s="203" t="s">
        <v>136</v>
      </c>
      <c r="E220" s="204" t="s">
        <v>752</v>
      </c>
      <c r="F220" s="205" t="s">
        <v>753</v>
      </c>
      <c r="G220" s="206" t="s">
        <v>184</v>
      </c>
      <c r="H220" s="207">
        <v>47.52</v>
      </c>
      <c r="I220" s="208"/>
      <c r="J220" s="207">
        <f>ROUND(I220*H220,2)</f>
        <v>0</v>
      </c>
      <c r="K220" s="205" t="s">
        <v>140</v>
      </c>
      <c r="L220" s="42"/>
      <c r="M220" s="209" t="s">
        <v>27</v>
      </c>
      <c r="N220" s="210" t="s">
        <v>48</v>
      </c>
      <c r="O220" s="78"/>
      <c r="P220" s="211">
        <f>O220*H220</f>
        <v>0</v>
      </c>
      <c r="Q220" s="211">
        <v>0</v>
      </c>
      <c r="R220" s="211">
        <f>Q220*H220</f>
        <v>0</v>
      </c>
      <c r="S220" s="211">
        <v>0</v>
      </c>
      <c r="T220" s="212">
        <f>S220*H220</f>
        <v>0</v>
      </c>
      <c r="AR220" s="16" t="s">
        <v>141</v>
      </c>
      <c r="AT220" s="16" t="s">
        <v>136</v>
      </c>
      <c r="AU220" s="16" t="s">
        <v>87</v>
      </c>
      <c r="AY220" s="16" t="s">
        <v>134</v>
      </c>
      <c r="BE220" s="213">
        <f>IF(N220="základní",J220,0)</f>
        <v>0</v>
      </c>
      <c r="BF220" s="213">
        <f>IF(N220="snížená",J220,0)</f>
        <v>0</v>
      </c>
      <c r="BG220" s="213">
        <f>IF(N220="zákl. přenesená",J220,0)</f>
        <v>0</v>
      </c>
      <c r="BH220" s="213">
        <f>IF(N220="sníž. přenesená",J220,0)</f>
        <v>0</v>
      </c>
      <c r="BI220" s="213">
        <f>IF(N220="nulová",J220,0)</f>
        <v>0</v>
      </c>
      <c r="BJ220" s="16" t="s">
        <v>85</v>
      </c>
      <c r="BK220" s="213">
        <f>ROUND(I220*H220,2)</f>
        <v>0</v>
      </c>
      <c r="BL220" s="16" t="s">
        <v>141</v>
      </c>
      <c r="BM220" s="16" t="s">
        <v>754</v>
      </c>
    </row>
    <row r="221" spans="2:47" s="1" customFormat="1" ht="12">
      <c r="B221" s="37"/>
      <c r="C221" s="38"/>
      <c r="D221" s="214" t="s">
        <v>143</v>
      </c>
      <c r="E221" s="38"/>
      <c r="F221" s="215" t="s">
        <v>755</v>
      </c>
      <c r="G221" s="38"/>
      <c r="H221" s="38"/>
      <c r="I221" s="129"/>
      <c r="J221" s="38"/>
      <c r="K221" s="38"/>
      <c r="L221" s="42"/>
      <c r="M221" s="216"/>
      <c r="N221" s="78"/>
      <c r="O221" s="78"/>
      <c r="P221" s="78"/>
      <c r="Q221" s="78"/>
      <c r="R221" s="78"/>
      <c r="S221" s="78"/>
      <c r="T221" s="79"/>
      <c r="AT221" s="16" t="s">
        <v>143</v>
      </c>
      <c r="AU221" s="16" t="s">
        <v>87</v>
      </c>
    </row>
    <row r="222" spans="2:51" s="11" customFormat="1" ht="12">
      <c r="B222" s="217"/>
      <c r="C222" s="218"/>
      <c r="D222" s="214" t="s">
        <v>145</v>
      </c>
      <c r="E222" s="219" t="s">
        <v>27</v>
      </c>
      <c r="F222" s="220" t="s">
        <v>756</v>
      </c>
      <c r="G222" s="218"/>
      <c r="H222" s="221">
        <v>21.48</v>
      </c>
      <c r="I222" s="222"/>
      <c r="J222" s="218"/>
      <c r="K222" s="218"/>
      <c r="L222" s="223"/>
      <c r="M222" s="224"/>
      <c r="N222" s="225"/>
      <c r="O222" s="225"/>
      <c r="P222" s="225"/>
      <c r="Q222" s="225"/>
      <c r="R222" s="225"/>
      <c r="S222" s="225"/>
      <c r="T222" s="226"/>
      <c r="AT222" s="227" t="s">
        <v>145</v>
      </c>
      <c r="AU222" s="227" t="s">
        <v>87</v>
      </c>
      <c r="AV222" s="11" t="s">
        <v>87</v>
      </c>
      <c r="AW222" s="11" t="s">
        <v>36</v>
      </c>
      <c r="AX222" s="11" t="s">
        <v>77</v>
      </c>
      <c r="AY222" s="227" t="s">
        <v>134</v>
      </c>
    </row>
    <row r="223" spans="2:51" s="11" customFormat="1" ht="12">
      <c r="B223" s="217"/>
      <c r="C223" s="218"/>
      <c r="D223" s="214" t="s">
        <v>145</v>
      </c>
      <c r="E223" s="219" t="s">
        <v>27</v>
      </c>
      <c r="F223" s="220" t="s">
        <v>757</v>
      </c>
      <c r="G223" s="218"/>
      <c r="H223" s="221">
        <v>26.04</v>
      </c>
      <c r="I223" s="222"/>
      <c r="J223" s="218"/>
      <c r="K223" s="218"/>
      <c r="L223" s="223"/>
      <c r="M223" s="224"/>
      <c r="N223" s="225"/>
      <c r="O223" s="225"/>
      <c r="P223" s="225"/>
      <c r="Q223" s="225"/>
      <c r="R223" s="225"/>
      <c r="S223" s="225"/>
      <c r="T223" s="226"/>
      <c r="AT223" s="227" t="s">
        <v>145</v>
      </c>
      <c r="AU223" s="227" t="s">
        <v>87</v>
      </c>
      <c r="AV223" s="11" t="s">
        <v>87</v>
      </c>
      <c r="AW223" s="11" t="s">
        <v>36</v>
      </c>
      <c r="AX223" s="11" t="s">
        <v>77</v>
      </c>
      <c r="AY223" s="227" t="s">
        <v>134</v>
      </c>
    </row>
    <row r="224" spans="2:51" s="12" customFormat="1" ht="12">
      <c r="B224" s="228"/>
      <c r="C224" s="229"/>
      <c r="D224" s="214" t="s">
        <v>145</v>
      </c>
      <c r="E224" s="230" t="s">
        <v>27</v>
      </c>
      <c r="F224" s="231" t="s">
        <v>758</v>
      </c>
      <c r="G224" s="229"/>
      <c r="H224" s="230" t="s">
        <v>27</v>
      </c>
      <c r="I224" s="232"/>
      <c r="J224" s="229"/>
      <c r="K224" s="229"/>
      <c r="L224" s="233"/>
      <c r="M224" s="234"/>
      <c r="N224" s="235"/>
      <c r="O224" s="235"/>
      <c r="P224" s="235"/>
      <c r="Q224" s="235"/>
      <c r="R224" s="235"/>
      <c r="S224" s="235"/>
      <c r="T224" s="236"/>
      <c r="AT224" s="237" t="s">
        <v>145</v>
      </c>
      <c r="AU224" s="237" t="s">
        <v>87</v>
      </c>
      <c r="AV224" s="12" t="s">
        <v>85</v>
      </c>
      <c r="AW224" s="12" t="s">
        <v>36</v>
      </c>
      <c r="AX224" s="12" t="s">
        <v>77</v>
      </c>
      <c r="AY224" s="237" t="s">
        <v>134</v>
      </c>
    </row>
    <row r="225" spans="2:51" s="12" customFormat="1" ht="12">
      <c r="B225" s="228"/>
      <c r="C225" s="229"/>
      <c r="D225" s="214" t="s">
        <v>145</v>
      </c>
      <c r="E225" s="230" t="s">
        <v>27</v>
      </c>
      <c r="F225" s="231" t="s">
        <v>147</v>
      </c>
      <c r="G225" s="229"/>
      <c r="H225" s="230" t="s">
        <v>27</v>
      </c>
      <c r="I225" s="232"/>
      <c r="J225" s="229"/>
      <c r="K225" s="229"/>
      <c r="L225" s="233"/>
      <c r="M225" s="234"/>
      <c r="N225" s="235"/>
      <c r="O225" s="235"/>
      <c r="P225" s="235"/>
      <c r="Q225" s="235"/>
      <c r="R225" s="235"/>
      <c r="S225" s="235"/>
      <c r="T225" s="236"/>
      <c r="AT225" s="237" t="s">
        <v>145</v>
      </c>
      <c r="AU225" s="237" t="s">
        <v>87</v>
      </c>
      <c r="AV225" s="12" t="s">
        <v>85</v>
      </c>
      <c r="AW225" s="12" t="s">
        <v>36</v>
      </c>
      <c r="AX225" s="12" t="s">
        <v>77</v>
      </c>
      <c r="AY225" s="237" t="s">
        <v>134</v>
      </c>
    </row>
    <row r="226" spans="2:51" s="13" customFormat="1" ht="12">
      <c r="B226" s="238"/>
      <c r="C226" s="239"/>
      <c r="D226" s="214" t="s">
        <v>145</v>
      </c>
      <c r="E226" s="240" t="s">
        <v>27</v>
      </c>
      <c r="F226" s="241" t="s">
        <v>148</v>
      </c>
      <c r="G226" s="239"/>
      <c r="H226" s="242">
        <v>47.519999999999996</v>
      </c>
      <c r="I226" s="243"/>
      <c r="J226" s="239"/>
      <c r="K226" s="239"/>
      <c r="L226" s="244"/>
      <c r="M226" s="245"/>
      <c r="N226" s="246"/>
      <c r="O226" s="246"/>
      <c r="P226" s="246"/>
      <c r="Q226" s="246"/>
      <c r="R226" s="246"/>
      <c r="S226" s="246"/>
      <c r="T226" s="247"/>
      <c r="AT226" s="248" t="s">
        <v>145</v>
      </c>
      <c r="AU226" s="248" t="s">
        <v>87</v>
      </c>
      <c r="AV226" s="13" t="s">
        <v>141</v>
      </c>
      <c r="AW226" s="13" t="s">
        <v>36</v>
      </c>
      <c r="AX226" s="13" t="s">
        <v>85</v>
      </c>
      <c r="AY226" s="248" t="s">
        <v>134</v>
      </c>
    </row>
    <row r="227" spans="2:65" s="1" customFormat="1" ht="16.5" customHeight="1">
      <c r="B227" s="37"/>
      <c r="C227" s="203" t="s">
        <v>334</v>
      </c>
      <c r="D227" s="203" t="s">
        <v>136</v>
      </c>
      <c r="E227" s="204" t="s">
        <v>759</v>
      </c>
      <c r="F227" s="205" t="s">
        <v>760</v>
      </c>
      <c r="G227" s="206" t="s">
        <v>184</v>
      </c>
      <c r="H227" s="207">
        <v>110.67</v>
      </c>
      <c r="I227" s="208"/>
      <c r="J227" s="207">
        <f>ROUND(I227*H227,2)</f>
        <v>0</v>
      </c>
      <c r="K227" s="205" t="s">
        <v>140</v>
      </c>
      <c r="L227" s="42"/>
      <c r="M227" s="209" t="s">
        <v>27</v>
      </c>
      <c r="N227" s="210" t="s">
        <v>48</v>
      </c>
      <c r="O227" s="78"/>
      <c r="P227" s="211">
        <f>O227*H227</f>
        <v>0</v>
      </c>
      <c r="Q227" s="211">
        <v>0</v>
      </c>
      <c r="R227" s="211">
        <f>Q227*H227</f>
        <v>0</v>
      </c>
      <c r="S227" s="211">
        <v>0</v>
      </c>
      <c r="T227" s="212">
        <f>S227*H227</f>
        <v>0</v>
      </c>
      <c r="AR227" s="16" t="s">
        <v>141</v>
      </c>
      <c r="AT227" s="16" t="s">
        <v>136</v>
      </c>
      <c r="AU227" s="16" t="s">
        <v>87</v>
      </c>
      <c r="AY227" s="16" t="s">
        <v>134</v>
      </c>
      <c r="BE227" s="213">
        <f>IF(N227="základní",J227,0)</f>
        <v>0</v>
      </c>
      <c r="BF227" s="213">
        <f>IF(N227="snížená",J227,0)</f>
        <v>0</v>
      </c>
      <c r="BG227" s="213">
        <f>IF(N227="zákl. přenesená",J227,0)</f>
        <v>0</v>
      </c>
      <c r="BH227" s="213">
        <f>IF(N227="sníž. přenesená",J227,0)</f>
        <v>0</v>
      </c>
      <c r="BI227" s="213">
        <f>IF(N227="nulová",J227,0)</f>
        <v>0</v>
      </c>
      <c r="BJ227" s="16" t="s">
        <v>85</v>
      </c>
      <c r="BK227" s="213">
        <f>ROUND(I227*H227,2)</f>
        <v>0</v>
      </c>
      <c r="BL227" s="16" t="s">
        <v>141</v>
      </c>
      <c r="BM227" s="16" t="s">
        <v>761</v>
      </c>
    </row>
    <row r="228" spans="2:47" s="1" customFormat="1" ht="12">
      <c r="B228" s="37"/>
      <c r="C228" s="38"/>
      <c r="D228" s="214" t="s">
        <v>143</v>
      </c>
      <c r="E228" s="38"/>
      <c r="F228" s="215" t="s">
        <v>762</v>
      </c>
      <c r="G228" s="38"/>
      <c r="H228" s="38"/>
      <c r="I228" s="129"/>
      <c r="J228" s="38"/>
      <c r="K228" s="38"/>
      <c r="L228" s="42"/>
      <c r="M228" s="216"/>
      <c r="N228" s="78"/>
      <c r="O228" s="78"/>
      <c r="P228" s="78"/>
      <c r="Q228" s="78"/>
      <c r="R228" s="78"/>
      <c r="S228" s="78"/>
      <c r="T228" s="79"/>
      <c r="AT228" s="16" t="s">
        <v>143</v>
      </c>
      <c r="AU228" s="16" t="s">
        <v>87</v>
      </c>
    </row>
    <row r="229" spans="2:51" s="11" customFormat="1" ht="12">
      <c r="B229" s="217"/>
      <c r="C229" s="218"/>
      <c r="D229" s="214" t="s">
        <v>145</v>
      </c>
      <c r="E229" s="219" t="s">
        <v>27</v>
      </c>
      <c r="F229" s="220" t="s">
        <v>763</v>
      </c>
      <c r="G229" s="218"/>
      <c r="H229" s="221">
        <v>110.67</v>
      </c>
      <c r="I229" s="222"/>
      <c r="J229" s="218"/>
      <c r="K229" s="218"/>
      <c r="L229" s="223"/>
      <c r="M229" s="224"/>
      <c r="N229" s="225"/>
      <c r="O229" s="225"/>
      <c r="P229" s="225"/>
      <c r="Q229" s="225"/>
      <c r="R229" s="225"/>
      <c r="S229" s="225"/>
      <c r="T229" s="226"/>
      <c r="AT229" s="227" t="s">
        <v>145</v>
      </c>
      <c r="AU229" s="227" t="s">
        <v>87</v>
      </c>
      <c r="AV229" s="11" t="s">
        <v>87</v>
      </c>
      <c r="AW229" s="11" t="s">
        <v>36</v>
      </c>
      <c r="AX229" s="11" t="s">
        <v>77</v>
      </c>
      <c r="AY229" s="227" t="s">
        <v>134</v>
      </c>
    </row>
    <row r="230" spans="2:51" s="12" customFormat="1" ht="12">
      <c r="B230" s="228"/>
      <c r="C230" s="229"/>
      <c r="D230" s="214" t="s">
        <v>145</v>
      </c>
      <c r="E230" s="230" t="s">
        <v>27</v>
      </c>
      <c r="F230" s="231" t="s">
        <v>147</v>
      </c>
      <c r="G230" s="229"/>
      <c r="H230" s="230" t="s">
        <v>27</v>
      </c>
      <c r="I230" s="232"/>
      <c r="J230" s="229"/>
      <c r="K230" s="229"/>
      <c r="L230" s="233"/>
      <c r="M230" s="234"/>
      <c r="N230" s="235"/>
      <c r="O230" s="235"/>
      <c r="P230" s="235"/>
      <c r="Q230" s="235"/>
      <c r="R230" s="235"/>
      <c r="S230" s="235"/>
      <c r="T230" s="236"/>
      <c r="AT230" s="237" t="s">
        <v>145</v>
      </c>
      <c r="AU230" s="237" t="s">
        <v>87</v>
      </c>
      <c r="AV230" s="12" t="s">
        <v>85</v>
      </c>
      <c r="AW230" s="12" t="s">
        <v>36</v>
      </c>
      <c r="AX230" s="12" t="s">
        <v>77</v>
      </c>
      <c r="AY230" s="237" t="s">
        <v>134</v>
      </c>
    </row>
    <row r="231" spans="2:51" s="13" customFormat="1" ht="12">
      <c r="B231" s="238"/>
      <c r="C231" s="239"/>
      <c r="D231" s="214" t="s">
        <v>145</v>
      </c>
      <c r="E231" s="240" t="s">
        <v>27</v>
      </c>
      <c r="F231" s="241" t="s">
        <v>148</v>
      </c>
      <c r="G231" s="239"/>
      <c r="H231" s="242">
        <v>110.67</v>
      </c>
      <c r="I231" s="243"/>
      <c r="J231" s="239"/>
      <c r="K231" s="239"/>
      <c r="L231" s="244"/>
      <c r="M231" s="245"/>
      <c r="N231" s="246"/>
      <c r="O231" s="246"/>
      <c r="P231" s="246"/>
      <c r="Q231" s="246"/>
      <c r="R231" s="246"/>
      <c r="S231" s="246"/>
      <c r="T231" s="247"/>
      <c r="AT231" s="248" t="s">
        <v>145</v>
      </c>
      <c r="AU231" s="248" t="s">
        <v>87</v>
      </c>
      <c r="AV231" s="13" t="s">
        <v>141</v>
      </c>
      <c r="AW231" s="13" t="s">
        <v>36</v>
      </c>
      <c r="AX231" s="13" t="s">
        <v>85</v>
      </c>
      <c r="AY231" s="248" t="s">
        <v>134</v>
      </c>
    </row>
    <row r="232" spans="2:65" s="1" customFormat="1" ht="16.5" customHeight="1">
      <c r="B232" s="37"/>
      <c r="C232" s="203" t="s">
        <v>338</v>
      </c>
      <c r="D232" s="203" t="s">
        <v>136</v>
      </c>
      <c r="E232" s="204" t="s">
        <v>764</v>
      </c>
      <c r="F232" s="205" t="s">
        <v>765</v>
      </c>
      <c r="G232" s="206" t="s">
        <v>139</v>
      </c>
      <c r="H232" s="207">
        <v>135</v>
      </c>
      <c r="I232" s="208"/>
      <c r="J232" s="207">
        <f>ROUND(I232*H232,2)</f>
        <v>0</v>
      </c>
      <c r="K232" s="205" t="s">
        <v>140</v>
      </c>
      <c r="L232" s="42"/>
      <c r="M232" s="209" t="s">
        <v>27</v>
      </c>
      <c r="N232" s="210" t="s">
        <v>48</v>
      </c>
      <c r="O232" s="78"/>
      <c r="P232" s="211">
        <f>O232*H232</f>
        <v>0</v>
      </c>
      <c r="Q232" s="211">
        <v>0.00144</v>
      </c>
      <c r="R232" s="211">
        <f>Q232*H232</f>
        <v>0.19440000000000002</v>
      </c>
      <c r="S232" s="211">
        <v>0</v>
      </c>
      <c r="T232" s="212">
        <f>S232*H232</f>
        <v>0</v>
      </c>
      <c r="AR232" s="16" t="s">
        <v>141</v>
      </c>
      <c r="AT232" s="16" t="s">
        <v>136</v>
      </c>
      <c r="AU232" s="16" t="s">
        <v>87</v>
      </c>
      <c r="AY232" s="16" t="s">
        <v>134</v>
      </c>
      <c r="BE232" s="213">
        <f>IF(N232="základní",J232,0)</f>
        <v>0</v>
      </c>
      <c r="BF232" s="213">
        <f>IF(N232="snížená",J232,0)</f>
        <v>0</v>
      </c>
      <c r="BG232" s="213">
        <f>IF(N232="zákl. přenesená",J232,0)</f>
        <v>0</v>
      </c>
      <c r="BH232" s="213">
        <f>IF(N232="sníž. přenesená",J232,0)</f>
        <v>0</v>
      </c>
      <c r="BI232" s="213">
        <f>IF(N232="nulová",J232,0)</f>
        <v>0</v>
      </c>
      <c r="BJ232" s="16" t="s">
        <v>85</v>
      </c>
      <c r="BK232" s="213">
        <f>ROUND(I232*H232,2)</f>
        <v>0</v>
      </c>
      <c r="BL232" s="16" t="s">
        <v>141</v>
      </c>
      <c r="BM232" s="16" t="s">
        <v>766</v>
      </c>
    </row>
    <row r="233" spans="2:47" s="1" customFormat="1" ht="12">
      <c r="B233" s="37"/>
      <c r="C233" s="38"/>
      <c r="D233" s="214" t="s">
        <v>143</v>
      </c>
      <c r="E233" s="38"/>
      <c r="F233" s="215" t="s">
        <v>767</v>
      </c>
      <c r="G233" s="38"/>
      <c r="H233" s="38"/>
      <c r="I233" s="129"/>
      <c r="J233" s="38"/>
      <c r="K233" s="38"/>
      <c r="L233" s="42"/>
      <c r="M233" s="216"/>
      <c r="N233" s="78"/>
      <c r="O233" s="78"/>
      <c r="P233" s="78"/>
      <c r="Q233" s="78"/>
      <c r="R233" s="78"/>
      <c r="S233" s="78"/>
      <c r="T233" s="79"/>
      <c r="AT233" s="16" t="s">
        <v>143</v>
      </c>
      <c r="AU233" s="16" t="s">
        <v>87</v>
      </c>
    </row>
    <row r="234" spans="2:51" s="11" customFormat="1" ht="12">
      <c r="B234" s="217"/>
      <c r="C234" s="218"/>
      <c r="D234" s="214" t="s">
        <v>145</v>
      </c>
      <c r="E234" s="219" t="s">
        <v>27</v>
      </c>
      <c r="F234" s="220" t="s">
        <v>768</v>
      </c>
      <c r="G234" s="218"/>
      <c r="H234" s="221">
        <v>131</v>
      </c>
      <c r="I234" s="222"/>
      <c r="J234" s="218"/>
      <c r="K234" s="218"/>
      <c r="L234" s="223"/>
      <c r="M234" s="224"/>
      <c r="N234" s="225"/>
      <c r="O234" s="225"/>
      <c r="P234" s="225"/>
      <c r="Q234" s="225"/>
      <c r="R234" s="225"/>
      <c r="S234" s="225"/>
      <c r="T234" s="226"/>
      <c r="AT234" s="227" t="s">
        <v>145</v>
      </c>
      <c r="AU234" s="227" t="s">
        <v>87</v>
      </c>
      <c r="AV234" s="11" t="s">
        <v>87</v>
      </c>
      <c r="AW234" s="11" t="s">
        <v>36</v>
      </c>
      <c r="AX234" s="11" t="s">
        <v>77</v>
      </c>
      <c r="AY234" s="227" t="s">
        <v>134</v>
      </c>
    </row>
    <row r="235" spans="2:51" s="11" customFormat="1" ht="12">
      <c r="B235" s="217"/>
      <c r="C235" s="218"/>
      <c r="D235" s="214" t="s">
        <v>145</v>
      </c>
      <c r="E235" s="219" t="s">
        <v>27</v>
      </c>
      <c r="F235" s="220" t="s">
        <v>769</v>
      </c>
      <c r="G235" s="218"/>
      <c r="H235" s="221">
        <v>4</v>
      </c>
      <c r="I235" s="222"/>
      <c r="J235" s="218"/>
      <c r="K235" s="218"/>
      <c r="L235" s="223"/>
      <c r="M235" s="224"/>
      <c r="N235" s="225"/>
      <c r="O235" s="225"/>
      <c r="P235" s="225"/>
      <c r="Q235" s="225"/>
      <c r="R235" s="225"/>
      <c r="S235" s="225"/>
      <c r="T235" s="226"/>
      <c r="AT235" s="227" t="s">
        <v>145</v>
      </c>
      <c r="AU235" s="227" t="s">
        <v>87</v>
      </c>
      <c r="AV235" s="11" t="s">
        <v>87</v>
      </c>
      <c r="AW235" s="11" t="s">
        <v>36</v>
      </c>
      <c r="AX235" s="11" t="s">
        <v>77</v>
      </c>
      <c r="AY235" s="227" t="s">
        <v>134</v>
      </c>
    </row>
    <row r="236" spans="2:51" s="12" customFormat="1" ht="12">
      <c r="B236" s="228"/>
      <c r="C236" s="229"/>
      <c r="D236" s="214" t="s">
        <v>145</v>
      </c>
      <c r="E236" s="230" t="s">
        <v>27</v>
      </c>
      <c r="F236" s="231" t="s">
        <v>147</v>
      </c>
      <c r="G236" s="229"/>
      <c r="H236" s="230" t="s">
        <v>27</v>
      </c>
      <c r="I236" s="232"/>
      <c r="J236" s="229"/>
      <c r="K236" s="229"/>
      <c r="L236" s="233"/>
      <c r="M236" s="234"/>
      <c r="N236" s="235"/>
      <c r="O236" s="235"/>
      <c r="P236" s="235"/>
      <c r="Q236" s="235"/>
      <c r="R236" s="235"/>
      <c r="S236" s="235"/>
      <c r="T236" s="236"/>
      <c r="AT236" s="237" t="s">
        <v>145</v>
      </c>
      <c r="AU236" s="237" t="s">
        <v>87</v>
      </c>
      <c r="AV236" s="12" t="s">
        <v>85</v>
      </c>
      <c r="AW236" s="12" t="s">
        <v>36</v>
      </c>
      <c r="AX236" s="12" t="s">
        <v>77</v>
      </c>
      <c r="AY236" s="237" t="s">
        <v>134</v>
      </c>
    </row>
    <row r="237" spans="2:51" s="13" customFormat="1" ht="12">
      <c r="B237" s="238"/>
      <c r="C237" s="239"/>
      <c r="D237" s="214" t="s">
        <v>145</v>
      </c>
      <c r="E237" s="240" t="s">
        <v>27</v>
      </c>
      <c r="F237" s="241" t="s">
        <v>148</v>
      </c>
      <c r="G237" s="239"/>
      <c r="H237" s="242">
        <v>135</v>
      </c>
      <c r="I237" s="243"/>
      <c r="J237" s="239"/>
      <c r="K237" s="239"/>
      <c r="L237" s="244"/>
      <c r="M237" s="245"/>
      <c r="N237" s="246"/>
      <c r="O237" s="246"/>
      <c r="P237" s="246"/>
      <c r="Q237" s="246"/>
      <c r="R237" s="246"/>
      <c r="S237" s="246"/>
      <c r="T237" s="247"/>
      <c r="AT237" s="248" t="s">
        <v>145</v>
      </c>
      <c r="AU237" s="248" t="s">
        <v>87</v>
      </c>
      <c r="AV237" s="13" t="s">
        <v>141</v>
      </c>
      <c r="AW237" s="13" t="s">
        <v>36</v>
      </c>
      <c r="AX237" s="13" t="s">
        <v>85</v>
      </c>
      <c r="AY237" s="248" t="s">
        <v>134</v>
      </c>
    </row>
    <row r="238" spans="2:65" s="1" customFormat="1" ht="16.5" customHeight="1">
      <c r="B238" s="37"/>
      <c r="C238" s="203" t="s">
        <v>344</v>
      </c>
      <c r="D238" s="203" t="s">
        <v>136</v>
      </c>
      <c r="E238" s="204" t="s">
        <v>770</v>
      </c>
      <c r="F238" s="205" t="s">
        <v>771</v>
      </c>
      <c r="G238" s="206" t="s">
        <v>139</v>
      </c>
      <c r="H238" s="207">
        <v>135</v>
      </c>
      <c r="I238" s="208"/>
      <c r="J238" s="207">
        <f>ROUND(I238*H238,2)</f>
        <v>0</v>
      </c>
      <c r="K238" s="205" t="s">
        <v>140</v>
      </c>
      <c r="L238" s="42"/>
      <c r="M238" s="209" t="s">
        <v>27</v>
      </c>
      <c r="N238" s="210" t="s">
        <v>48</v>
      </c>
      <c r="O238" s="78"/>
      <c r="P238" s="211">
        <f>O238*H238</f>
        <v>0</v>
      </c>
      <c r="Q238" s="211">
        <v>4E-05</v>
      </c>
      <c r="R238" s="211">
        <f>Q238*H238</f>
        <v>0.0054</v>
      </c>
      <c r="S238" s="211">
        <v>0</v>
      </c>
      <c r="T238" s="212">
        <f>S238*H238</f>
        <v>0</v>
      </c>
      <c r="AR238" s="16" t="s">
        <v>141</v>
      </c>
      <c r="AT238" s="16" t="s">
        <v>136</v>
      </c>
      <c r="AU238" s="16" t="s">
        <v>87</v>
      </c>
      <c r="AY238" s="16" t="s">
        <v>134</v>
      </c>
      <c r="BE238" s="213">
        <f>IF(N238="základní",J238,0)</f>
        <v>0</v>
      </c>
      <c r="BF238" s="213">
        <f>IF(N238="snížená",J238,0)</f>
        <v>0</v>
      </c>
      <c r="BG238" s="213">
        <f>IF(N238="zákl. přenesená",J238,0)</f>
        <v>0</v>
      </c>
      <c r="BH238" s="213">
        <f>IF(N238="sníž. přenesená",J238,0)</f>
        <v>0</v>
      </c>
      <c r="BI238" s="213">
        <f>IF(N238="nulová",J238,0)</f>
        <v>0</v>
      </c>
      <c r="BJ238" s="16" t="s">
        <v>85</v>
      </c>
      <c r="BK238" s="213">
        <f>ROUND(I238*H238,2)</f>
        <v>0</v>
      </c>
      <c r="BL238" s="16" t="s">
        <v>141</v>
      </c>
      <c r="BM238" s="16" t="s">
        <v>772</v>
      </c>
    </row>
    <row r="239" spans="2:47" s="1" customFormat="1" ht="12">
      <c r="B239" s="37"/>
      <c r="C239" s="38"/>
      <c r="D239" s="214" t="s">
        <v>143</v>
      </c>
      <c r="E239" s="38"/>
      <c r="F239" s="215" t="s">
        <v>767</v>
      </c>
      <c r="G239" s="38"/>
      <c r="H239" s="38"/>
      <c r="I239" s="129"/>
      <c r="J239" s="38"/>
      <c r="K239" s="38"/>
      <c r="L239" s="42"/>
      <c r="M239" s="216"/>
      <c r="N239" s="78"/>
      <c r="O239" s="78"/>
      <c r="P239" s="78"/>
      <c r="Q239" s="78"/>
      <c r="R239" s="78"/>
      <c r="S239" s="78"/>
      <c r="T239" s="79"/>
      <c r="AT239" s="16" t="s">
        <v>143</v>
      </c>
      <c r="AU239" s="16" t="s">
        <v>87</v>
      </c>
    </row>
    <row r="240" spans="2:65" s="1" customFormat="1" ht="16.5" customHeight="1">
      <c r="B240" s="37"/>
      <c r="C240" s="203" t="s">
        <v>349</v>
      </c>
      <c r="D240" s="203" t="s">
        <v>136</v>
      </c>
      <c r="E240" s="204" t="s">
        <v>773</v>
      </c>
      <c r="F240" s="205" t="s">
        <v>774</v>
      </c>
      <c r="G240" s="206" t="s">
        <v>244</v>
      </c>
      <c r="H240" s="207">
        <v>10</v>
      </c>
      <c r="I240" s="208"/>
      <c r="J240" s="207">
        <f>ROUND(I240*H240,2)</f>
        <v>0</v>
      </c>
      <c r="K240" s="205" t="s">
        <v>140</v>
      </c>
      <c r="L240" s="42"/>
      <c r="M240" s="209" t="s">
        <v>27</v>
      </c>
      <c r="N240" s="210" t="s">
        <v>48</v>
      </c>
      <c r="O240" s="78"/>
      <c r="P240" s="211">
        <f>O240*H240</f>
        <v>0</v>
      </c>
      <c r="Q240" s="211">
        <v>1.03822</v>
      </c>
      <c r="R240" s="211">
        <f>Q240*H240</f>
        <v>10.3822</v>
      </c>
      <c r="S240" s="211">
        <v>0</v>
      </c>
      <c r="T240" s="212">
        <f>S240*H240</f>
        <v>0</v>
      </c>
      <c r="AR240" s="16" t="s">
        <v>141</v>
      </c>
      <c r="AT240" s="16" t="s">
        <v>136</v>
      </c>
      <c r="AU240" s="16" t="s">
        <v>87</v>
      </c>
      <c r="AY240" s="16" t="s">
        <v>134</v>
      </c>
      <c r="BE240" s="213">
        <f>IF(N240="základní",J240,0)</f>
        <v>0</v>
      </c>
      <c r="BF240" s="213">
        <f>IF(N240="snížená",J240,0)</f>
        <v>0</v>
      </c>
      <c r="BG240" s="213">
        <f>IF(N240="zákl. přenesená",J240,0)</f>
        <v>0</v>
      </c>
      <c r="BH240" s="213">
        <f>IF(N240="sníž. přenesená",J240,0)</f>
        <v>0</v>
      </c>
      <c r="BI240" s="213">
        <f>IF(N240="nulová",J240,0)</f>
        <v>0</v>
      </c>
      <c r="BJ240" s="16" t="s">
        <v>85</v>
      </c>
      <c r="BK240" s="213">
        <f>ROUND(I240*H240,2)</f>
        <v>0</v>
      </c>
      <c r="BL240" s="16" t="s">
        <v>141</v>
      </c>
      <c r="BM240" s="16" t="s">
        <v>775</v>
      </c>
    </row>
    <row r="241" spans="2:47" s="1" customFormat="1" ht="12">
      <c r="B241" s="37"/>
      <c r="C241" s="38"/>
      <c r="D241" s="214" t="s">
        <v>143</v>
      </c>
      <c r="E241" s="38"/>
      <c r="F241" s="215" t="s">
        <v>776</v>
      </c>
      <c r="G241" s="38"/>
      <c r="H241" s="38"/>
      <c r="I241" s="129"/>
      <c r="J241" s="38"/>
      <c r="K241" s="38"/>
      <c r="L241" s="42"/>
      <c r="M241" s="216"/>
      <c r="N241" s="78"/>
      <c r="O241" s="78"/>
      <c r="P241" s="78"/>
      <c r="Q241" s="78"/>
      <c r="R241" s="78"/>
      <c r="S241" s="78"/>
      <c r="T241" s="79"/>
      <c r="AT241" s="16" t="s">
        <v>143</v>
      </c>
      <c r="AU241" s="16" t="s">
        <v>87</v>
      </c>
    </row>
    <row r="242" spans="2:51" s="11" customFormat="1" ht="12">
      <c r="B242" s="217"/>
      <c r="C242" s="218"/>
      <c r="D242" s="214" t="s">
        <v>145</v>
      </c>
      <c r="E242" s="219" t="s">
        <v>27</v>
      </c>
      <c r="F242" s="220" t="s">
        <v>191</v>
      </c>
      <c r="G242" s="218"/>
      <c r="H242" s="221">
        <v>10</v>
      </c>
      <c r="I242" s="222"/>
      <c r="J242" s="218"/>
      <c r="K242" s="218"/>
      <c r="L242" s="223"/>
      <c r="M242" s="224"/>
      <c r="N242" s="225"/>
      <c r="O242" s="225"/>
      <c r="P242" s="225"/>
      <c r="Q242" s="225"/>
      <c r="R242" s="225"/>
      <c r="S242" s="225"/>
      <c r="T242" s="226"/>
      <c r="AT242" s="227" t="s">
        <v>145</v>
      </c>
      <c r="AU242" s="227" t="s">
        <v>87</v>
      </c>
      <c r="AV242" s="11" t="s">
        <v>87</v>
      </c>
      <c r="AW242" s="11" t="s">
        <v>36</v>
      </c>
      <c r="AX242" s="11" t="s">
        <v>77</v>
      </c>
      <c r="AY242" s="227" t="s">
        <v>134</v>
      </c>
    </row>
    <row r="243" spans="2:51" s="12" customFormat="1" ht="12">
      <c r="B243" s="228"/>
      <c r="C243" s="229"/>
      <c r="D243" s="214" t="s">
        <v>145</v>
      </c>
      <c r="E243" s="230" t="s">
        <v>27</v>
      </c>
      <c r="F243" s="231" t="s">
        <v>147</v>
      </c>
      <c r="G243" s="229"/>
      <c r="H243" s="230" t="s">
        <v>27</v>
      </c>
      <c r="I243" s="232"/>
      <c r="J243" s="229"/>
      <c r="K243" s="229"/>
      <c r="L243" s="233"/>
      <c r="M243" s="234"/>
      <c r="N243" s="235"/>
      <c r="O243" s="235"/>
      <c r="P243" s="235"/>
      <c r="Q243" s="235"/>
      <c r="R243" s="235"/>
      <c r="S243" s="235"/>
      <c r="T243" s="236"/>
      <c r="AT243" s="237" t="s">
        <v>145</v>
      </c>
      <c r="AU243" s="237" t="s">
        <v>87</v>
      </c>
      <c r="AV243" s="12" t="s">
        <v>85</v>
      </c>
      <c r="AW243" s="12" t="s">
        <v>36</v>
      </c>
      <c r="AX243" s="12" t="s">
        <v>77</v>
      </c>
      <c r="AY243" s="237" t="s">
        <v>134</v>
      </c>
    </row>
    <row r="244" spans="2:51" s="13" customFormat="1" ht="12">
      <c r="B244" s="238"/>
      <c r="C244" s="239"/>
      <c r="D244" s="214" t="s">
        <v>145</v>
      </c>
      <c r="E244" s="240" t="s">
        <v>27</v>
      </c>
      <c r="F244" s="241" t="s">
        <v>148</v>
      </c>
      <c r="G244" s="239"/>
      <c r="H244" s="242">
        <v>10</v>
      </c>
      <c r="I244" s="243"/>
      <c r="J244" s="239"/>
      <c r="K244" s="239"/>
      <c r="L244" s="244"/>
      <c r="M244" s="245"/>
      <c r="N244" s="246"/>
      <c r="O244" s="246"/>
      <c r="P244" s="246"/>
      <c r="Q244" s="246"/>
      <c r="R244" s="246"/>
      <c r="S244" s="246"/>
      <c r="T244" s="247"/>
      <c r="AT244" s="248" t="s">
        <v>145</v>
      </c>
      <c r="AU244" s="248" t="s">
        <v>87</v>
      </c>
      <c r="AV244" s="13" t="s">
        <v>141</v>
      </c>
      <c r="AW244" s="13" t="s">
        <v>36</v>
      </c>
      <c r="AX244" s="13" t="s">
        <v>85</v>
      </c>
      <c r="AY244" s="248" t="s">
        <v>134</v>
      </c>
    </row>
    <row r="245" spans="2:63" s="10" customFormat="1" ht="22.8" customHeight="1">
      <c r="B245" s="187"/>
      <c r="C245" s="188"/>
      <c r="D245" s="189" t="s">
        <v>76</v>
      </c>
      <c r="E245" s="201" t="s">
        <v>154</v>
      </c>
      <c r="F245" s="201" t="s">
        <v>777</v>
      </c>
      <c r="G245" s="188"/>
      <c r="H245" s="188"/>
      <c r="I245" s="191"/>
      <c r="J245" s="202">
        <f>BK245</f>
        <v>0</v>
      </c>
      <c r="K245" s="188"/>
      <c r="L245" s="193"/>
      <c r="M245" s="194"/>
      <c r="N245" s="195"/>
      <c r="O245" s="195"/>
      <c r="P245" s="196">
        <f>SUM(P246:P287)</f>
        <v>0</v>
      </c>
      <c r="Q245" s="195"/>
      <c r="R245" s="196">
        <f>SUM(R246:R287)</f>
        <v>18.4395238</v>
      </c>
      <c r="S245" s="195"/>
      <c r="T245" s="197">
        <f>SUM(T246:T287)</f>
        <v>0</v>
      </c>
      <c r="AR245" s="198" t="s">
        <v>85</v>
      </c>
      <c r="AT245" s="199" t="s">
        <v>76</v>
      </c>
      <c r="AU245" s="199" t="s">
        <v>85</v>
      </c>
      <c r="AY245" s="198" t="s">
        <v>134</v>
      </c>
      <c r="BK245" s="200">
        <f>SUM(BK246:BK287)</f>
        <v>0</v>
      </c>
    </row>
    <row r="246" spans="2:65" s="1" customFormat="1" ht="16.5" customHeight="1">
      <c r="B246" s="37"/>
      <c r="C246" s="203" t="s">
        <v>355</v>
      </c>
      <c r="D246" s="203" t="s">
        <v>136</v>
      </c>
      <c r="E246" s="204" t="s">
        <v>778</v>
      </c>
      <c r="F246" s="205" t="s">
        <v>779</v>
      </c>
      <c r="G246" s="206" t="s">
        <v>296</v>
      </c>
      <c r="H246" s="207">
        <v>400</v>
      </c>
      <c r="I246" s="208"/>
      <c r="J246" s="207">
        <f>ROUND(I246*H246,2)</f>
        <v>0</v>
      </c>
      <c r="K246" s="205" t="s">
        <v>27</v>
      </c>
      <c r="L246" s="42"/>
      <c r="M246" s="209" t="s">
        <v>27</v>
      </c>
      <c r="N246" s="210" t="s">
        <v>48</v>
      </c>
      <c r="O246" s="78"/>
      <c r="P246" s="211">
        <f>O246*H246</f>
        <v>0</v>
      </c>
      <c r="Q246" s="211">
        <v>0.007</v>
      </c>
      <c r="R246" s="211">
        <f>Q246*H246</f>
        <v>2.8000000000000003</v>
      </c>
      <c r="S246" s="211">
        <v>0</v>
      </c>
      <c r="T246" s="212">
        <f>S246*H246</f>
        <v>0</v>
      </c>
      <c r="AR246" s="16" t="s">
        <v>141</v>
      </c>
      <c r="AT246" s="16" t="s">
        <v>136</v>
      </c>
      <c r="AU246" s="16" t="s">
        <v>87</v>
      </c>
      <c r="AY246" s="16" t="s">
        <v>134</v>
      </c>
      <c r="BE246" s="213">
        <f>IF(N246="základní",J246,0)</f>
        <v>0</v>
      </c>
      <c r="BF246" s="213">
        <f>IF(N246="snížená",J246,0)</f>
        <v>0</v>
      </c>
      <c r="BG246" s="213">
        <f>IF(N246="zákl. přenesená",J246,0)</f>
        <v>0</v>
      </c>
      <c r="BH246" s="213">
        <f>IF(N246="sníž. přenesená",J246,0)</f>
        <v>0</v>
      </c>
      <c r="BI246" s="213">
        <f>IF(N246="nulová",J246,0)</f>
        <v>0</v>
      </c>
      <c r="BJ246" s="16" t="s">
        <v>85</v>
      </c>
      <c r="BK246" s="213">
        <f>ROUND(I246*H246,2)</f>
        <v>0</v>
      </c>
      <c r="BL246" s="16" t="s">
        <v>141</v>
      </c>
      <c r="BM246" s="16" t="s">
        <v>780</v>
      </c>
    </row>
    <row r="247" spans="2:47" s="1" customFormat="1" ht="12">
      <c r="B247" s="37"/>
      <c r="C247" s="38"/>
      <c r="D247" s="214" t="s">
        <v>143</v>
      </c>
      <c r="E247" s="38"/>
      <c r="F247" s="215" t="s">
        <v>781</v>
      </c>
      <c r="G247" s="38"/>
      <c r="H247" s="38"/>
      <c r="I247" s="129"/>
      <c r="J247" s="38"/>
      <c r="K247" s="38"/>
      <c r="L247" s="42"/>
      <c r="M247" s="216"/>
      <c r="N247" s="78"/>
      <c r="O247" s="78"/>
      <c r="P247" s="78"/>
      <c r="Q247" s="78"/>
      <c r="R247" s="78"/>
      <c r="S247" s="78"/>
      <c r="T247" s="79"/>
      <c r="AT247" s="16" t="s">
        <v>143</v>
      </c>
      <c r="AU247" s="16" t="s">
        <v>87</v>
      </c>
    </row>
    <row r="248" spans="2:65" s="1" customFormat="1" ht="16.5" customHeight="1">
      <c r="B248" s="37"/>
      <c r="C248" s="249" t="s">
        <v>361</v>
      </c>
      <c r="D248" s="249" t="s">
        <v>256</v>
      </c>
      <c r="E248" s="250" t="s">
        <v>782</v>
      </c>
      <c r="F248" s="251" t="s">
        <v>783</v>
      </c>
      <c r="G248" s="252" t="s">
        <v>296</v>
      </c>
      <c r="H248" s="253">
        <v>400</v>
      </c>
      <c r="I248" s="254"/>
      <c r="J248" s="253">
        <f>ROUND(I248*H248,2)</f>
        <v>0</v>
      </c>
      <c r="K248" s="251" t="s">
        <v>27</v>
      </c>
      <c r="L248" s="255"/>
      <c r="M248" s="256" t="s">
        <v>27</v>
      </c>
      <c r="N248" s="257" t="s">
        <v>48</v>
      </c>
      <c r="O248" s="78"/>
      <c r="P248" s="211">
        <f>O248*H248</f>
        <v>0</v>
      </c>
      <c r="Q248" s="211">
        <v>0.001</v>
      </c>
      <c r="R248" s="211">
        <f>Q248*H248</f>
        <v>0.4</v>
      </c>
      <c r="S248" s="211">
        <v>0</v>
      </c>
      <c r="T248" s="212">
        <f>S248*H248</f>
        <v>0</v>
      </c>
      <c r="AR248" s="16" t="s">
        <v>181</v>
      </c>
      <c r="AT248" s="16" t="s">
        <v>256</v>
      </c>
      <c r="AU248" s="16" t="s">
        <v>87</v>
      </c>
      <c r="AY248" s="16" t="s">
        <v>134</v>
      </c>
      <c r="BE248" s="213">
        <f>IF(N248="základní",J248,0)</f>
        <v>0</v>
      </c>
      <c r="BF248" s="213">
        <f>IF(N248="snížená",J248,0)</f>
        <v>0</v>
      </c>
      <c r="BG248" s="213">
        <f>IF(N248="zákl. přenesená",J248,0)</f>
        <v>0</v>
      </c>
      <c r="BH248" s="213">
        <f>IF(N248="sníž. přenesená",J248,0)</f>
        <v>0</v>
      </c>
      <c r="BI248" s="213">
        <f>IF(N248="nulová",J248,0)</f>
        <v>0</v>
      </c>
      <c r="BJ248" s="16" t="s">
        <v>85</v>
      </c>
      <c r="BK248" s="213">
        <f>ROUND(I248*H248,2)</f>
        <v>0</v>
      </c>
      <c r="BL248" s="16" t="s">
        <v>141</v>
      </c>
      <c r="BM248" s="16" t="s">
        <v>784</v>
      </c>
    </row>
    <row r="249" spans="2:65" s="1" customFormat="1" ht="16.5" customHeight="1">
      <c r="B249" s="37"/>
      <c r="C249" s="203" t="s">
        <v>367</v>
      </c>
      <c r="D249" s="203" t="s">
        <v>136</v>
      </c>
      <c r="E249" s="204" t="s">
        <v>785</v>
      </c>
      <c r="F249" s="205" t="s">
        <v>786</v>
      </c>
      <c r="G249" s="206" t="s">
        <v>184</v>
      </c>
      <c r="H249" s="207">
        <v>12.63</v>
      </c>
      <c r="I249" s="208"/>
      <c r="J249" s="207">
        <f>ROUND(I249*H249,2)</f>
        <v>0</v>
      </c>
      <c r="K249" s="205" t="s">
        <v>140</v>
      </c>
      <c r="L249" s="42"/>
      <c r="M249" s="209" t="s">
        <v>27</v>
      </c>
      <c r="N249" s="210" t="s">
        <v>48</v>
      </c>
      <c r="O249" s="78"/>
      <c r="P249" s="211">
        <f>O249*H249</f>
        <v>0</v>
      </c>
      <c r="Q249" s="211">
        <v>0</v>
      </c>
      <c r="R249" s="211">
        <f>Q249*H249</f>
        <v>0</v>
      </c>
      <c r="S249" s="211">
        <v>0</v>
      </c>
      <c r="T249" s="212">
        <f>S249*H249</f>
        <v>0</v>
      </c>
      <c r="AR249" s="16" t="s">
        <v>141</v>
      </c>
      <c r="AT249" s="16" t="s">
        <v>136</v>
      </c>
      <c r="AU249" s="16" t="s">
        <v>87</v>
      </c>
      <c r="AY249" s="16" t="s">
        <v>134</v>
      </c>
      <c r="BE249" s="213">
        <f>IF(N249="základní",J249,0)</f>
        <v>0</v>
      </c>
      <c r="BF249" s="213">
        <f>IF(N249="snížená",J249,0)</f>
        <v>0</v>
      </c>
      <c r="BG249" s="213">
        <f>IF(N249="zákl. přenesená",J249,0)</f>
        <v>0</v>
      </c>
      <c r="BH249" s="213">
        <f>IF(N249="sníž. přenesená",J249,0)</f>
        <v>0</v>
      </c>
      <c r="BI249" s="213">
        <f>IF(N249="nulová",J249,0)</f>
        <v>0</v>
      </c>
      <c r="BJ249" s="16" t="s">
        <v>85</v>
      </c>
      <c r="BK249" s="213">
        <f>ROUND(I249*H249,2)</f>
        <v>0</v>
      </c>
      <c r="BL249" s="16" t="s">
        <v>141</v>
      </c>
      <c r="BM249" s="16" t="s">
        <v>787</v>
      </c>
    </row>
    <row r="250" spans="2:47" s="1" customFormat="1" ht="12">
      <c r="B250" s="37"/>
      <c r="C250" s="38"/>
      <c r="D250" s="214" t="s">
        <v>143</v>
      </c>
      <c r="E250" s="38"/>
      <c r="F250" s="215" t="s">
        <v>788</v>
      </c>
      <c r="G250" s="38"/>
      <c r="H250" s="38"/>
      <c r="I250" s="129"/>
      <c r="J250" s="38"/>
      <c r="K250" s="38"/>
      <c r="L250" s="42"/>
      <c r="M250" s="216"/>
      <c r="N250" s="78"/>
      <c r="O250" s="78"/>
      <c r="P250" s="78"/>
      <c r="Q250" s="78"/>
      <c r="R250" s="78"/>
      <c r="S250" s="78"/>
      <c r="T250" s="79"/>
      <c r="AT250" s="16" t="s">
        <v>143</v>
      </c>
      <c r="AU250" s="16" t="s">
        <v>87</v>
      </c>
    </row>
    <row r="251" spans="2:51" s="11" customFormat="1" ht="12">
      <c r="B251" s="217"/>
      <c r="C251" s="218"/>
      <c r="D251" s="214" t="s">
        <v>145</v>
      </c>
      <c r="E251" s="219" t="s">
        <v>27</v>
      </c>
      <c r="F251" s="220" t="s">
        <v>789</v>
      </c>
      <c r="G251" s="218"/>
      <c r="H251" s="221">
        <v>12.63</v>
      </c>
      <c r="I251" s="222"/>
      <c r="J251" s="218"/>
      <c r="K251" s="218"/>
      <c r="L251" s="223"/>
      <c r="M251" s="224"/>
      <c r="N251" s="225"/>
      <c r="O251" s="225"/>
      <c r="P251" s="225"/>
      <c r="Q251" s="225"/>
      <c r="R251" s="225"/>
      <c r="S251" s="225"/>
      <c r="T251" s="226"/>
      <c r="AT251" s="227" t="s">
        <v>145</v>
      </c>
      <c r="AU251" s="227" t="s">
        <v>87</v>
      </c>
      <c r="AV251" s="11" t="s">
        <v>87</v>
      </c>
      <c r="AW251" s="11" t="s">
        <v>36</v>
      </c>
      <c r="AX251" s="11" t="s">
        <v>77</v>
      </c>
      <c r="AY251" s="227" t="s">
        <v>134</v>
      </c>
    </row>
    <row r="252" spans="2:51" s="12" customFormat="1" ht="12">
      <c r="B252" s="228"/>
      <c r="C252" s="229"/>
      <c r="D252" s="214" t="s">
        <v>145</v>
      </c>
      <c r="E252" s="230" t="s">
        <v>27</v>
      </c>
      <c r="F252" s="231" t="s">
        <v>147</v>
      </c>
      <c r="G252" s="229"/>
      <c r="H252" s="230" t="s">
        <v>27</v>
      </c>
      <c r="I252" s="232"/>
      <c r="J252" s="229"/>
      <c r="K252" s="229"/>
      <c r="L252" s="233"/>
      <c r="M252" s="234"/>
      <c r="N252" s="235"/>
      <c r="O252" s="235"/>
      <c r="P252" s="235"/>
      <c r="Q252" s="235"/>
      <c r="R252" s="235"/>
      <c r="S252" s="235"/>
      <c r="T252" s="236"/>
      <c r="AT252" s="237" t="s">
        <v>145</v>
      </c>
      <c r="AU252" s="237" t="s">
        <v>87</v>
      </c>
      <c r="AV252" s="12" t="s">
        <v>85</v>
      </c>
      <c r="AW252" s="12" t="s">
        <v>36</v>
      </c>
      <c r="AX252" s="12" t="s">
        <v>77</v>
      </c>
      <c r="AY252" s="237" t="s">
        <v>134</v>
      </c>
    </row>
    <row r="253" spans="2:51" s="13" customFormat="1" ht="12">
      <c r="B253" s="238"/>
      <c r="C253" s="239"/>
      <c r="D253" s="214" t="s">
        <v>145</v>
      </c>
      <c r="E253" s="240" t="s">
        <v>27</v>
      </c>
      <c r="F253" s="241" t="s">
        <v>148</v>
      </c>
      <c r="G253" s="239"/>
      <c r="H253" s="242">
        <v>12.63</v>
      </c>
      <c r="I253" s="243"/>
      <c r="J253" s="239"/>
      <c r="K253" s="239"/>
      <c r="L253" s="244"/>
      <c r="M253" s="245"/>
      <c r="N253" s="246"/>
      <c r="O253" s="246"/>
      <c r="P253" s="246"/>
      <c r="Q253" s="246"/>
      <c r="R253" s="246"/>
      <c r="S253" s="246"/>
      <c r="T253" s="247"/>
      <c r="AT253" s="248" t="s">
        <v>145</v>
      </c>
      <c r="AU253" s="248" t="s">
        <v>87</v>
      </c>
      <c r="AV253" s="13" t="s">
        <v>141</v>
      </c>
      <c r="AW253" s="13" t="s">
        <v>36</v>
      </c>
      <c r="AX253" s="13" t="s">
        <v>85</v>
      </c>
      <c r="AY253" s="248" t="s">
        <v>134</v>
      </c>
    </row>
    <row r="254" spans="2:65" s="1" customFormat="1" ht="16.5" customHeight="1">
      <c r="B254" s="37"/>
      <c r="C254" s="203" t="s">
        <v>371</v>
      </c>
      <c r="D254" s="203" t="s">
        <v>136</v>
      </c>
      <c r="E254" s="204" t="s">
        <v>790</v>
      </c>
      <c r="F254" s="205" t="s">
        <v>791</v>
      </c>
      <c r="G254" s="206" t="s">
        <v>139</v>
      </c>
      <c r="H254" s="207">
        <v>35.04</v>
      </c>
      <c r="I254" s="208"/>
      <c r="J254" s="207">
        <f>ROUND(I254*H254,2)</f>
        <v>0</v>
      </c>
      <c r="K254" s="205" t="s">
        <v>140</v>
      </c>
      <c r="L254" s="42"/>
      <c r="M254" s="209" t="s">
        <v>27</v>
      </c>
      <c r="N254" s="210" t="s">
        <v>48</v>
      </c>
      <c r="O254" s="78"/>
      <c r="P254" s="211">
        <f>O254*H254</f>
        <v>0</v>
      </c>
      <c r="Q254" s="211">
        <v>0.04174</v>
      </c>
      <c r="R254" s="211">
        <f>Q254*H254</f>
        <v>1.4625696</v>
      </c>
      <c r="S254" s="211">
        <v>0</v>
      </c>
      <c r="T254" s="212">
        <f>S254*H254</f>
        <v>0</v>
      </c>
      <c r="AR254" s="16" t="s">
        <v>141</v>
      </c>
      <c r="AT254" s="16" t="s">
        <v>136</v>
      </c>
      <c r="AU254" s="16" t="s">
        <v>87</v>
      </c>
      <c r="AY254" s="16" t="s">
        <v>134</v>
      </c>
      <c r="BE254" s="213">
        <f>IF(N254="základní",J254,0)</f>
        <v>0</v>
      </c>
      <c r="BF254" s="213">
        <f>IF(N254="snížená",J254,0)</f>
        <v>0</v>
      </c>
      <c r="BG254" s="213">
        <f>IF(N254="zákl. přenesená",J254,0)</f>
        <v>0</v>
      </c>
      <c r="BH254" s="213">
        <f>IF(N254="sníž. přenesená",J254,0)</f>
        <v>0</v>
      </c>
      <c r="BI254" s="213">
        <f>IF(N254="nulová",J254,0)</f>
        <v>0</v>
      </c>
      <c r="BJ254" s="16" t="s">
        <v>85</v>
      </c>
      <c r="BK254" s="213">
        <f>ROUND(I254*H254,2)</f>
        <v>0</v>
      </c>
      <c r="BL254" s="16" t="s">
        <v>141</v>
      </c>
      <c r="BM254" s="16" t="s">
        <v>792</v>
      </c>
    </row>
    <row r="255" spans="2:47" s="1" customFormat="1" ht="12">
      <c r="B255" s="37"/>
      <c r="C255" s="38"/>
      <c r="D255" s="214" t="s">
        <v>143</v>
      </c>
      <c r="E255" s="38"/>
      <c r="F255" s="215" t="s">
        <v>793</v>
      </c>
      <c r="G255" s="38"/>
      <c r="H255" s="38"/>
      <c r="I255" s="129"/>
      <c r="J255" s="38"/>
      <c r="K255" s="38"/>
      <c r="L255" s="42"/>
      <c r="M255" s="216"/>
      <c r="N255" s="78"/>
      <c r="O255" s="78"/>
      <c r="P255" s="78"/>
      <c r="Q255" s="78"/>
      <c r="R255" s="78"/>
      <c r="S255" s="78"/>
      <c r="T255" s="79"/>
      <c r="AT255" s="16" t="s">
        <v>143</v>
      </c>
      <c r="AU255" s="16" t="s">
        <v>87</v>
      </c>
    </row>
    <row r="256" spans="2:51" s="11" customFormat="1" ht="12">
      <c r="B256" s="217"/>
      <c r="C256" s="218"/>
      <c r="D256" s="214" t="s">
        <v>145</v>
      </c>
      <c r="E256" s="219" t="s">
        <v>27</v>
      </c>
      <c r="F256" s="220" t="s">
        <v>794</v>
      </c>
      <c r="G256" s="218"/>
      <c r="H256" s="221">
        <v>34.44</v>
      </c>
      <c r="I256" s="222"/>
      <c r="J256" s="218"/>
      <c r="K256" s="218"/>
      <c r="L256" s="223"/>
      <c r="M256" s="224"/>
      <c r="N256" s="225"/>
      <c r="O256" s="225"/>
      <c r="P256" s="225"/>
      <c r="Q256" s="225"/>
      <c r="R256" s="225"/>
      <c r="S256" s="225"/>
      <c r="T256" s="226"/>
      <c r="AT256" s="227" t="s">
        <v>145</v>
      </c>
      <c r="AU256" s="227" t="s">
        <v>87</v>
      </c>
      <c r="AV256" s="11" t="s">
        <v>87</v>
      </c>
      <c r="AW256" s="11" t="s">
        <v>36</v>
      </c>
      <c r="AX256" s="11" t="s">
        <v>77</v>
      </c>
      <c r="AY256" s="227" t="s">
        <v>134</v>
      </c>
    </row>
    <row r="257" spans="2:51" s="11" customFormat="1" ht="12">
      <c r="B257" s="217"/>
      <c r="C257" s="218"/>
      <c r="D257" s="214" t="s">
        <v>145</v>
      </c>
      <c r="E257" s="219" t="s">
        <v>27</v>
      </c>
      <c r="F257" s="220" t="s">
        <v>795</v>
      </c>
      <c r="G257" s="218"/>
      <c r="H257" s="221">
        <v>0.6</v>
      </c>
      <c r="I257" s="222"/>
      <c r="J257" s="218"/>
      <c r="K257" s="218"/>
      <c r="L257" s="223"/>
      <c r="M257" s="224"/>
      <c r="N257" s="225"/>
      <c r="O257" s="225"/>
      <c r="P257" s="225"/>
      <c r="Q257" s="225"/>
      <c r="R257" s="225"/>
      <c r="S257" s="225"/>
      <c r="T257" s="226"/>
      <c r="AT257" s="227" t="s">
        <v>145</v>
      </c>
      <c r="AU257" s="227" t="s">
        <v>87</v>
      </c>
      <c r="AV257" s="11" t="s">
        <v>87</v>
      </c>
      <c r="AW257" s="11" t="s">
        <v>36</v>
      </c>
      <c r="AX257" s="11" t="s">
        <v>77</v>
      </c>
      <c r="AY257" s="227" t="s">
        <v>134</v>
      </c>
    </row>
    <row r="258" spans="2:51" s="12" customFormat="1" ht="12">
      <c r="B258" s="228"/>
      <c r="C258" s="229"/>
      <c r="D258" s="214" t="s">
        <v>145</v>
      </c>
      <c r="E258" s="230" t="s">
        <v>27</v>
      </c>
      <c r="F258" s="231" t="s">
        <v>796</v>
      </c>
      <c r="G258" s="229"/>
      <c r="H258" s="230" t="s">
        <v>27</v>
      </c>
      <c r="I258" s="232"/>
      <c r="J258" s="229"/>
      <c r="K258" s="229"/>
      <c r="L258" s="233"/>
      <c r="M258" s="234"/>
      <c r="N258" s="235"/>
      <c r="O258" s="235"/>
      <c r="P258" s="235"/>
      <c r="Q258" s="235"/>
      <c r="R258" s="235"/>
      <c r="S258" s="235"/>
      <c r="T258" s="236"/>
      <c r="AT258" s="237" t="s">
        <v>145</v>
      </c>
      <c r="AU258" s="237" t="s">
        <v>87</v>
      </c>
      <c r="AV258" s="12" t="s">
        <v>85</v>
      </c>
      <c r="AW258" s="12" t="s">
        <v>36</v>
      </c>
      <c r="AX258" s="12" t="s">
        <v>77</v>
      </c>
      <c r="AY258" s="237" t="s">
        <v>134</v>
      </c>
    </row>
    <row r="259" spans="2:51" s="12" customFormat="1" ht="12">
      <c r="B259" s="228"/>
      <c r="C259" s="229"/>
      <c r="D259" s="214" t="s">
        <v>145</v>
      </c>
      <c r="E259" s="230" t="s">
        <v>27</v>
      </c>
      <c r="F259" s="231" t="s">
        <v>147</v>
      </c>
      <c r="G259" s="229"/>
      <c r="H259" s="230" t="s">
        <v>27</v>
      </c>
      <c r="I259" s="232"/>
      <c r="J259" s="229"/>
      <c r="K259" s="229"/>
      <c r="L259" s="233"/>
      <c r="M259" s="234"/>
      <c r="N259" s="235"/>
      <c r="O259" s="235"/>
      <c r="P259" s="235"/>
      <c r="Q259" s="235"/>
      <c r="R259" s="235"/>
      <c r="S259" s="235"/>
      <c r="T259" s="236"/>
      <c r="AT259" s="237" t="s">
        <v>145</v>
      </c>
      <c r="AU259" s="237" t="s">
        <v>87</v>
      </c>
      <c r="AV259" s="12" t="s">
        <v>85</v>
      </c>
      <c r="AW259" s="12" t="s">
        <v>36</v>
      </c>
      <c r="AX259" s="12" t="s">
        <v>77</v>
      </c>
      <c r="AY259" s="237" t="s">
        <v>134</v>
      </c>
    </row>
    <row r="260" spans="2:51" s="13" customFormat="1" ht="12">
      <c r="B260" s="238"/>
      <c r="C260" s="239"/>
      <c r="D260" s="214" t="s">
        <v>145</v>
      </c>
      <c r="E260" s="240" t="s">
        <v>27</v>
      </c>
      <c r="F260" s="241" t="s">
        <v>148</v>
      </c>
      <c r="G260" s="239"/>
      <c r="H260" s="242">
        <v>35.04</v>
      </c>
      <c r="I260" s="243"/>
      <c r="J260" s="239"/>
      <c r="K260" s="239"/>
      <c r="L260" s="244"/>
      <c r="M260" s="245"/>
      <c r="N260" s="246"/>
      <c r="O260" s="246"/>
      <c r="P260" s="246"/>
      <c r="Q260" s="246"/>
      <c r="R260" s="246"/>
      <c r="S260" s="246"/>
      <c r="T260" s="247"/>
      <c r="AT260" s="248" t="s">
        <v>145</v>
      </c>
      <c r="AU260" s="248" t="s">
        <v>87</v>
      </c>
      <c r="AV260" s="13" t="s">
        <v>141</v>
      </c>
      <c r="AW260" s="13" t="s">
        <v>36</v>
      </c>
      <c r="AX260" s="13" t="s">
        <v>85</v>
      </c>
      <c r="AY260" s="248" t="s">
        <v>134</v>
      </c>
    </row>
    <row r="261" spans="2:65" s="1" customFormat="1" ht="16.5" customHeight="1">
      <c r="B261" s="37"/>
      <c r="C261" s="203" t="s">
        <v>375</v>
      </c>
      <c r="D261" s="203" t="s">
        <v>136</v>
      </c>
      <c r="E261" s="204" t="s">
        <v>797</v>
      </c>
      <c r="F261" s="205" t="s">
        <v>798</v>
      </c>
      <c r="G261" s="206" t="s">
        <v>139</v>
      </c>
      <c r="H261" s="207">
        <v>35.04</v>
      </c>
      <c r="I261" s="208"/>
      <c r="J261" s="207">
        <f>ROUND(I261*H261,2)</f>
        <v>0</v>
      </c>
      <c r="K261" s="205" t="s">
        <v>140</v>
      </c>
      <c r="L261" s="42"/>
      <c r="M261" s="209" t="s">
        <v>27</v>
      </c>
      <c r="N261" s="210" t="s">
        <v>48</v>
      </c>
      <c r="O261" s="78"/>
      <c r="P261" s="211">
        <f>O261*H261</f>
        <v>0</v>
      </c>
      <c r="Q261" s="211">
        <v>2E-05</v>
      </c>
      <c r="R261" s="211">
        <f>Q261*H261</f>
        <v>0.0007008</v>
      </c>
      <c r="S261" s="211">
        <v>0</v>
      </c>
      <c r="T261" s="212">
        <f>S261*H261</f>
        <v>0</v>
      </c>
      <c r="AR261" s="16" t="s">
        <v>141</v>
      </c>
      <c r="AT261" s="16" t="s">
        <v>136</v>
      </c>
      <c r="AU261" s="16" t="s">
        <v>87</v>
      </c>
      <c r="AY261" s="16" t="s">
        <v>134</v>
      </c>
      <c r="BE261" s="213">
        <f>IF(N261="základní",J261,0)</f>
        <v>0</v>
      </c>
      <c r="BF261" s="213">
        <f>IF(N261="snížená",J261,0)</f>
        <v>0</v>
      </c>
      <c r="BG261" s="213">
        <f>IF(N261="zákl. přenesená",J261,0)</f>
        <v>0</v>
      </c>
      <c r="BH261" s="213">
        <f>IF(N261="sníž. přenesená",J261,0)</f>
        <v>0</v>
      </c>
      <c r="BI261" s="213">
        <f>IF(N261="nulová",J261,0)</f>
        <v>0</v>
      </c>
      <c r="BJ261" s="16" t="s">
        <v>85</v>
      </c>
      <c r="BK261" s="213">
        <f>ROUND(I261*H261,2)</f>
        <v>0</v>
      </c>
      <c r="BL261" s="16" t="s">
        <v>141</v>
      </c>
      <c r="BM261" s="16" t="s">
        <v>799</v>
      </c>
    </row>
    <row r="262" spans="2:47" s="1" customFormat="1" ht="12">
      <c r="B262" s="37"/>
      <c r="C262" s="38"/>
      <c r="D262" s="214" t="s">
        <v>143</v>
      </c>
      <c r="E262" s="38"/>
      <c r="F262" s="215" t="s">
        <v>793</v>
      </c>
      <c r="G262" s="38"/>
      <c r="H262" s="38"/>
      <c r="I262" s="129"/>
      <c r="J262" s="38"/>
      <c r="K262" s="38"/>
      <c r="L262" s="42"/>
      <c r="M262" s="216"/>
      <c r="N262" s="78"/>
      <c r="O262" s="78"/>
      <c r="P262" s="78"/>
      <c r="Q262" s="78"/>
      <c r="R262" s="78"/>
      <c r="S262" s="78"/>
      <c r="T262" s="79"/>
      <c r="AT262" s="16" t="s">
        <v>143</v>
      </c>
      <c r="AU262" s="16" t="s">
        <v>87</v>
      </c>
    </row>
    <row r="263" spans="2:65" s="1" customFormat="1" ht="16.5" customHeight="1">
      <c r="B263" s="37"/>
      <c r="C263" s="203" t="s">
        <v>379</v>
      </c>
      <c r="D263" s="203" t="s">
        <v>136</v>
      </c>
      <c r="E263" s="204" t="s">
        <v>800</v>
      </c>
      <c r="F263" s="205" t="s">
        <v>801</v>
      </c>
      <c r="G263" s="206" t="s">
        <v>244</v>
      </c>
      <c r="H263" s="207">
        <v>2.1</v>
      </c>
      <c r="I263" s="208"/>
      <c r="J263" s="207">
        <f>ROUND(I263*H263,2)</f>
        <v>0</v>
      </c>
      <c r="K263" s="205" t="s">
        <v>140</v>
      </c>
      <c r="L263" s="42"/>
      <c r="M263" s="209" t="s">
        <v>27</v>
      </c>
      <c r="N263" s="210" t="s">
        <v>48</v>
      </c>
      <c r="O263" s="78"/>
      <c r="P263" s="211">
        <f>O263*H263</f>
        <v>0</v>
      </c>
      <c r="Q263" s="211">
        <v>1.04877</v>
      </c>
      <c r="R263" s="211">
        <f>Q263*H263</f>
        <v>2.202417</v>
      </c>
      <c r="S263" s="211">
        <v>0</v>
      </c>
      <c r="T263" s="212">
        <f>S263*H263</f>
        <v>0</v>
      </c>
      <c r="AR263" s="16" t="s">
        <v>141</v>
      </c>
      <c r="AT263" s="16" t="s">
        <v>136</v>
      </c>
      <c r="AU263" s="16" t="s">
        <v>87</v>
      </c>
      <c r="AY263" s="16" t="s">
        <v>134</v>
      </c>
      <c r="BE263" s="213">
        <f>IF(N263="základní",J263,0)</f>
        <v>0</v>
      </c>
      <c r="BF263" s="213">
        <f>IF(N263="snížená",J263,0)</f>
        <v>0</v>
      </c>
      <c r="BG263" s="213">
        <f>IF(N263="zákl. přenesená",J263,0)</f>
        <v>0</v>
      </c>
      <c r="BH263" s="213">
        <f>IF(N263="sníž. přenesená",J263,0)</f>
        <v>0</v>
      </c>
      <c r="BI263" s="213">
        <f>IF(N263="nulová",J263,0)</f>
        <v>0</v>
      </c>
      <c r="BJ263" s="16" t="s">
        <v>85</v>
      </c>
      <c r="BK263" s="213">
        <f>ROUND(I263*H263,2)</f>
        <v>0</v>
      </c>
      <c r="BL263" s="16" t="s">
        <v>141</v>
      </c>
      <c r="BM263" s="16" t="s">
        <v>802</v>
      </c>
    </row>
    <row r="264" spans="2:47" s="1" customFormat="1" ht="12">
      <c r="B264" s="37"/>
      <c r="C264" s="38"/>
      <c r="D264" s="214" t="s">
        <v>143</v>
      </c>
      <c r="E264" s="38"/>
      <c r="F264" s="215" t="s">
        <v>803</v>
      </c>
      <c r="G264" s="38"/>
      <c r="H264" s="38"/>
      <c r="I264" s="129"/>
      <c r="J264" s="38"/>
      <c r="K264" s="38"/>
      <c r="L264" s="42"/>
      <c r="M264" s="216"/>
      <c r="N264" s="78"/>
      <c r="O264" s="78"/>
      <c r="P264" s="78"/>
      <c r="Q264" s="78"/>
      <c r="R264" s="78"/>
      <c r="S264" s="78"/>
      <c r="T264" s="79"/>
      <c r="AT264" s="16" t="s">
        <v>143</v>
      </c>
      <c r="AU264" s="16" t="s">
        <v>87</v>
      </c>
    </row>
    <row r="265" spans="2:51" s="11" customFormat="1" ht="12">
      <c r="B265" s="217"/>
      <c r="C265" s="218"/>
      <c r="D265" s="214" t="s">
        <v>145</v>
      </c>
      <c r="E265" s="219" t="s">
        <v>27</v>
      </c>
      <c r="F265" s="220" t="s">
        <v>804</v>
      </c>
      <c r="G265" s="218"/>
      <c r="H265" s="221">
        <v>2.1</v>
      </c>
      <c r="I265" s="222"/>
      <c r="J265" s="218"/>
      <c r="K265" s="218"/>
      <c r="L265" s="223"/>
      <c r="M265" s="224"/>
      <c r="N265" s="225"/>
      <c r="O265" s="225"/>
      <c r="P265" s="225"/>
      <c r="Q265" s="225"/>
      <c r="R265" s="225"/>
      <c r="S265" s="225"/>
      <c r="T265" s="226"/>
      <c r="AT265" s="227" t="s">
        <v>145</v>
      </c>
      <c r="AU265" s="227" t="s">
        <v>87</v>
      </c>
      <c r="AV265" s="11" t="s">
        <v>87</v>
      </c>
      <c r="AW265" s="11" t="s">
        <v>36</v>
      </c>
      <c r="AX265" s="11" t="s">
        <v>77</v>
      </c>
      <c r="AY265" s="227" t="s">
        <v>134</v>
      </c>
    </row>
    <row r="266" spans="2:51" s="12" customFormat="1" ht="12">
      <c r="B266" s="228"/>
      <c r="C266" s="229"/>
      <c r="D266" s="214" t="s">
        <v>145</v>
      </c>
      <c r="E266" s="230" t="s">
        <v>27</v>
      </c>
      <c r="F266" s="231" t="s">
        <v>147</v>
      </c>
      <c r="G266" s="229"/>
      <c r="H266" s="230" t="s">
        <v>27</v>
      </c>
      <c r="I266" s="232"/>
      <c r="J266" s="229"/>
      <c r="K266" s="229"/>
      <c r="L266" s="233"/>
      <c r="M266" s="234"/>
      <c r="N266" s="235"/>
      <c r="O266" s="235"/>
      <c r="P266" s="235"/>
      <c r="Q266" s="235"/>
      <c r="R266" s="235"/>
      <c r="S266" s="235"/>
      <c r="T266" s="236"/>
      <c r="AT266" s="237" t="s">
        <v>145</v>
      </c>
      <c r="AU266" s="237" t="s">
        <v>87</v>
      </c>
      <c r="AV266" s="12" t="s">
        <v>85</v>
      </c>
      <c r="AW266" s="12" t="s">
        <v>36</v>
      </c>
      <c r="AX266" s="12" t="s">
        <v>77</v>
      </c>
      <c r="AY266" s="237" t="s">
        <v>134</v>
      </c>
    </row>
    <row r="267" spans="2:51" s="13" customFormat="1" ht="12">
      <c r="B267" s="238"/>
      <c r="C267" s="239"/>
      <c r="D267" s="214" t="s">
        <v>145</v>
      </c>
      <c r="E267" s="240" t="s">
        <v>27</v>
      </c>
      <c r="F267" s="241" t="s">
        <v>148</v>
      </c>
      <c r="G267" s="239"/>
      <c r="H267" s="242">
        <v>2.1</v>
      </c>
      <c r="I267" s="243"/>
      <c r="J267" s="239"/>
      <c r="K267" s="239"/>
      <c r="L267" s="244"/>
      <c r="M267" s="245"/>
      <c r="N267" s="246"/>
      <c r="O267" s="246"/>
      <c r="P267" s="246"/>
      <c r="Q267" s="246"/>
      <c r="R267" s="246"/>
      <c r="S267" s="246"/>
      <c r="T267" s="247"/>
      <c r="AT267" s="248" t="s">
        <v>145</v>
      </c>
      <c r="AU267" s="248" t="s">
        <v>87</v>
      </c>
      <c r="AV267" s="13" t="s">
        <v>141</v>
      </c>
      <c r="AW267" s="13" t="s">
        <v>36</v>
      </c>
      <c r="AX267" s="13" t="s">
        <v>85</v>
      </c>
      <c r="AY267" s="248" t="s">
        <v>134</v>
      </c>
    </row>
    <row r="268" spans="2:65" s="1" customFormat="1" ht="16.5" customHeight="1">
      <c r="B268" s="37"/>
      <c r="C268" s="203" t="s">
        <v>384</v>
      </c>
      <c r="D268" s="203" t="s">
        <v>136</v>
      </c>
      <c r="E268" s="204" t="s">
        <v>805</v>
      </c>
      <c r="F268" s="205" t="s">
        <v>806</v>
      </c>
      <c r="G268" s="206" t="s">
        <v>184</v>
      </c>
      <c r="H268" s="207">
        <v>71.61</v>
      </c>
      <c r="I268" s="208"/>
      <c r="J268" s="207">
        <f>ROUND(I268*H268,2)</f>
        <v>0</v>
      </c>
      <c r="K268" s="205" t="s">
        <v>140</v>
      </c>
      <c r="L268" s="42"/>
      <c r="M268" s="209" t="s">
        <v>27</v>
      </c>
      <c r="N268" s="210" t="s">
        <v>48</v>
      </c>
      <c r="O268" s="78"/>
      <c r="P268" s="211">
        <f>O268*H268</f>
        <v>0</v>
      </c>
      <c r="Q268" s="211">
        <v>0</v>
      </c>
      <c r="R268" s="211">
        <f>Q268*H268</f>
        <v>0</v>
      </c>
      <c r="S268" s="211">
        <v>0</v>
      </c>
      <c r="T268" s="212">
        <f>S268*H268</f>
        <v>0</v>
      </c>
      <c r="AR268" s="16" t="s">
        <v>141</v>
      </c>
      <c r="AT268" s="16" t="s">
        <v>136</v>
      </c>
      <c r="AU268" s="16" t="s">
        <v>87</v>
      </c>
      <c r="AY268" s="16" t="s">
        <v>134</v>
      </c>
      <c r="BE268" s="213">
        <f>IF(N268="základní",J268,0)</f>
        <v>0</v>
      </c>
      <c r="BF268" s="213">
        <f>IF(N268="snížená",J268,0)</f>
        <v>0</v>
      </c>
      <c r="BG268" s="213">
        <f>IF(N268="zákl. přenesená",J268,0)</f>
        <v>0</v>
      </c>
      <c r="BH268" s="213">
        <f>IF(N268="sníž. přenesená",J268,0)</f>
        <v>0</v>
      </c>
      <c r="BI268" s="213">
        <f>IF(N268="nulová",J268,0)</f>
        <v>0</v>
      </c>
      <c r="BJ268" s="16" t="s">
        <v>85</v>
      </c>
      <c r="BK268" s="213">
        <f>ROUND(I268*H268,2)</f>
        <v>0</v>
      </c>
      <c r="BL268" s="16" t="s">
        <v>141</v>
      </c>
      <c r="BM268" s="16" t="s">
        <v>807</v>
      </c>
    </row>
    <row r="269" spans="2:47" s="1" customFormat="1" ht="12">
      <c r="B269" s="37"/>
      <c r="C269" s="38"/>
      <c r="D269" s="214" t="s">
        <v>143</v>
      </c>
      <c r="E269" s="38"/>
      <c r="F269" s="215" t="s">
        <v>808</v>
      </c>
      <c r="G269" s="38"/>
      <c r="H269" s="38"/>
      <c r="I269" s="129"/>
      <c r="J269" s="38"/>
      <c r="K269" s="38"/>
      <c r="L269" s="42"/>
      <c r="M269" s="216"/>
      <c r="N269" s="78"/>
      <c r="O269" s="78"/>
      <c r="P269" s="78"/>
      <c r="Q269" s="78"/>
      <c r="R269" s="78"/>
      <c r="S269" s="78"/>
      <c r="T269" s="79"/>
      <c r="AT269" s="16" t="s">
        <v>143</v>
      </c>
      <c r="AU269" s="16" t="s">
        <v>87</v>
      </c>
    </row>
    <row r="270" spans="2:51" s="11" customFormat="1" ht="12">
      <c r="B270" s="217"/>
      <c r="C270" s="218"/>
      <c r="D270" s="214" t="s">
        <v>145</v>
      </c>
      <c r="E270" s="219" t="s">
        <v>27</v>
      </c>
      <c r="F270" s="220" t="s">
        <v>809</v>
      </c>
      <c r="G270" s="218"/>
      <c r="H270" s="221">
        <v>71.61</v>
      </c>
      <c r="I270" s="222"/>
      <c r="J270" s="218"/>
      <c r="K270" s="218"/>
      <c r="L270" s="223"/>
      <c r="M270" s="224"/>
      <c r="N270" s="225"/>
      <c r="O270" s="225"/>
      <c r="P270" s="225"/>
      <c r="Q270" s="225"/>
      <c r="R270" s="225"/>
      <c r="S270" s="225"/>
      <c r="T270" s="226"/>
      <c r="AT270" s="227" t="s">
        <v>145</v>
      </c>
      <c r="AU270" s="227" t="s">
        <v>87</v>
      </c>
      <c r="AV270" s="11" t="s">
        <v>87</v>
      </c>
      <c r="AW270" s="11" t="s">
        <v>36</v>
      </c>
      <c r="AX270" s="11" t="s">
        <v>77</v>
      </c>
      <c r="AY270" s="227" t="s">
        <v>134</v>
      </c>
    </row>
    <row r="271" spans="2:51" s="12" customFormat="1" ht="12">
      <c r="B271" s="228"/>
      <c r="C271" s="229"/>
      <c r="D271" s="214" t="s">
        <v>145</v>
      </c>
      <c r="E271" s="230" t="s">
        <v>27</v>
      </c>
      <c r="F271" s="231" t="s">
        <v>810</v>
      </c>
      <c r="G271" s="229"/>
      <c r="H271" s="230" t="s">
        <v>27</v>
      </c>
      <c r="I271" s="232"/>
      <c r="J271" s="229"/>
      <c r="K271" s="229"/>
      <c r="L271" s="233"/>
      <c r="M271" s="234"/>
      <c r="N271" s="235"/>
      <c r="O271" s="235"/>
      <c r="P271" s="235"/>
      <c r="Q271" s="235"/>
      <c r="R271" s="235"/>
      <c r="S271" s="235"/>
      <c r="T271" s="236"/>
      <c r="AT271" s="237" t="s">
        <v>145</v>
      </c>
      <c r="AU271" s="237" t="s">
        <v>87</v>
      </c>
      <c r="AV271" s="12" t="s">
        <v>85</v>
      </c>
      <c r="AW271" s="12" t="s">
        <v>36</v>
      </c>
      <c r="AX271" s="12" t="s">
        <v>77</v>
      </c>
      <c r="AY271" s="237" t="s">
        <v>134</v>
      </c>
    </row>
    <row r="272" spans="2:51" s="13" customFormat="1" ht="12">
      <c r="B272" s="238"/>
      <c r="C272" s="239"/>
      <c r="D272" s="214" t="s">
        <v>145</v>
      </c>
      <c r="E272" s="240" t="s">
        <v>27</v>
      </c>
      <c r="F272" s="241" t="s">
        <v>148</v>
      </c>
      <c r="G272" s="239"/>
      <c r="H272" s="242">
        <v>71.61</v>
      </c>
      <c r="I272" s="243"/>
      <c r="J272" s="239"/>
      <c r="K272" s="239"/>
      <c r="L272" s="244"/>
      <c r="M272" s="245"/>
      <c r="N272" s="246"/>
      <c r="O272" s="246"/>
      <c r="P272" s="246"/>
      <c r="Q272" s="246"/>
      <c r="R272" s="246"/>
      <c r="S272" s="246"/>
      <c r="T272" s="247"/>
      <c r="AT272" s="248" t="s">
        <v>145</v>
      </c>
      <c r="AU272" s="248" t="s">
        <v>87</v>
      </c>
      <c r="AV272" s="13" t="s">
        <v>141</v>
      </c>
      <c r="AW272" s="13" t="s">
        <v>36</v>
      </c>
      <c r="AX272" s="13" t="s">
        <v>85</v>
      </c>
      <c r="AY272" s="248" t="s">
        <v>134</v>
      </c>
    </row>
    <row r="273" spans="2:65" s="1" customFormat="1" ht="16.5" customHeight="1">
      <c r="B273" s="37"/>
      <c r="C273" s="203" t="s">
        <v>388</v>
      </c>
      <c r="D273" s="203" t="s">
        <v>136</v>
      </c>
      <c r="E273" s="204" t="s">
        <v>811</v>
      </c>
      <c r="F273" s="205" t="s">
        <v>812</v>
      </c>
      <c r="G273" s="206" t="s">
        <v>139</v>
      </c>
      <c r="H273" s="207">
        <v>289.52</v>
      </c>
      <c r="I273" s="208"/>
      <c r="J273" s="207">
        <f>ROUND(I273*H273,2)</f>
        <v>0</v>
      </c>
      <c r="K273" s="205" t="s">
        <v>140</v>
      </c>
      <c r="L273" s="42"/>
      <c r="M273" s="209" t="s">
        <v>27</v>
      </c>
      <c r="N273" s="210" t="s">
        <v>48</v>
      </c>
      <c r="O273" s="78"/>
      <c r="P273" s="211">
        <f>O273*H273</f>
        <v>0</v>
      </c>
      <c r="Q273" s="211">
        <v>0.00228</v>
      </c>
      <c r="R273" s="211">
        <f>Q273*H273</f>
        <v>0.6601056</v>
      </c>
      <c r="S273" s="211">
        <v>0</v>
      </c>
      <c r="T273" s="212">
        <f>S273*H273</f>
        <v>0</v>
      </c>
      <c r="AR273" s="16" t="s">
        <v>141</v>
      </c>
      <c r="AT273" s="16" t="s">
        <v>136</v>
      </c>
      <c r="AU273" s="16" t="s">
        <v>87</v>
      </c>
      <c r="AY273" s="16" t="s">
        <v>134</v>
      </c>
      <c r="BE273" s="213">
        <f>IF(N273="základní",J273,0)</f>
        <v>0</v>
      </c>
      <c r="BF273" s="213">
        <f>IF(N273="snížená",J273,0)</f>
        <v>0</v>
      </c>
      <c r="BG273" s="213">
        <f>IF(N273="zákl. přenesená",J273,0)</f>
        <v>0</v>
      </c>
      <c r="BH273" s="213">
        <f>IF(N273="sníž. přenesená",J273,0)</f>
        <v>0</v>
      </c>
      <c r="BI273" s="213">
        <f>IF(N273="nulová",J273,0)</f>
        <v>0</v>
      </c>
      <c r="BJ273" s="16" t="s">
        <v>85</v>
      </c>
      <c r="BK273" s="213">
        <f>ROUND(I273*H273,2)</f>
        <v>0</v>
      </c>
      <c r="BL273" s="16" t="s">
        <v>141</v>
      </c>
      <c r="BM273" s="16" t="s">
        <v>813</v>
      </c>
    </row>
    <row r="274" spans="2:47" s="1" customFormat="1" ht="12">
      <c r="B274" s="37"/>
      <c r="C274" s="38"/>
      <c r="D274" s="214" t="s">
        <v>143</v>
      </c>
      <c r="E274" s="38"/>
      <c r="F274" s="215" t="s">
        <v>814</v>
      </c>
      <c r="G274" s="38"/>
      <c r="H274" s="38"/>
      <c r="I274" s="129"/>
      <c r="J274" s="38"/>
      <c r="K274" s="38"/>
      <c r="L274" s="42"/>
      <c r="M274" s="216"/>
      <c r="N274" s="78"/>
      <c r="O274" s="78"/>
      <c r="P274" s="78"/>
      <c r="Q274" s="78"/>
      <c r="R274" s="78"/>
      <c r="S274" s="78"/>
      <c r="T274" s="79"/>
      <c r="AT274" s="16" t="s">
        <v>143</v>
      </c>
      <c r="AU274" s="16" t="s">
        <v>87</v>
      </c>
    </row>
    <row r="275" spans="2:51" s="11" customFormat="1" ht="12">
      <c r="B275" s="217"/>
      <c r="C275" s="218"/>
      <c r="D275" s="214" t="s">
        <v>145</v>
      </c>
      <c r="E275" s="219" t="s">
        <v>27</v>
      </c>
      <c r="F275" s="220" t="s">
        <v>815</v>
      </c>
      <c r="G275" s="218"/>
      <c r="H275" s="221">
        <v>286.44</v>
      </c>
      <c r="I275" s="222"/>
      <c r="J275" s="218"/>
      <c r="K275" s="218"/>
      <c r="L275" s="223"/>
      <c r="M275" s="224"/>
      <c r="N275" s="225"/>
      <c r="O275" s="225"/>
      <c r="P275" s="225"/>
      <c r="Q275" s="225"/>
      <c r="R275" s="225"/>
      <c r="S275" s="225"/>
      <c r="T275" s="226"/>
      <c r="AT275" s="227" t="s">
        <v>145</v>
      </c>
      <c r="AU275" s="227" t="s">
        <v>87</v>
      </c>
      <c r="AV275" s="11" t="s">
        <v>87</v>
      </c>
      <c r="AW275" s="11" t="s">
        <v>36</v>
      </c>
      <c r="AX275" s="11" t="s">
        <v>77</v>
      </c>
      <c r="AY275" s="227" t="s">
        <v>134</v>
      </c>
    </row>
    <row r="276" spans="2:51" s="11" customFormat="1" ht="12">
      <c r="B276" s="217"/>
      <c r="C276" s="218"/>
      <c r="D276" s="214" t="s">
        <v>145</v>
      </c>
      <c r="E276" s="219" t="s">
        <v>27</v>
      </c>
      <c r="F276" s="220" t="s">
        <v>816</v>
      </c>
      <c r="G276" s="218"/>
      <c r="H276" s="221">
        <v>3.08</v>
      </c>
      <c r="I276" s="222"/>
      <c r="J276" s="218"/>
      <c r="K276" s="218"/>
      <c r="L276" s="223"/>
      <c r="M276" s="224"/>
      <c r="N276" s="225"/>
      <c r="O276" s="225"/>
      <c r="P276" s="225"/>
      <c r="Q276" s="225"/>
      <c r="R276" s="225"/>
      <c r="S276" s="225"/>
      <c r="T276" s="226"/>
      <c r="AT276" s="227" t="s">
        <v>145</v>
      </c>
      <c r="AU276" s="227" t="s">
        <v>87</v>
      </c>
      <c r="AV276" s="11" t="s">
        <v>87</v>
      </c>
      <c r="AW276" s="11" t="s">
        <v>36</v>
      </c>
      <c r="AX276" s="11" t="s">
        <v>77</v>
      </c>
      <c r="AY276" s="227" t="s">
        <v>134</v>
      </c>
    </row>
    <row r="277" spans="2:51" s="12" customFormat="1" ht="12">
      <c r="B277" s="228"/>
      <c r="C277" s="229"/>
      <c r="D277" s="214" t="s">
        <v>145</v>
      </c>
      <c r="E277" s="230" t="s">
        <v>27</v>
      </c>
      <c r="F277" s="231" t="s">
        <v>817</v>
      </c>
      <c r="G277" s="229"/>
      <c r="H277" s="230" t="s">
        <v>27</v>
      </c>
      <c r="I277" s="232"/>
      <c r="J277" s="229"/>
      <c r="K277" s="229"/>
      <c r="L277" s="233"/>
      <c r="M277" s="234"/>
      <c r="N277" s="235"/>
      <c r="O277" s="235"/>
      <c r="P277" s="235"/>
      <c r="Q277" s="235"/>
      <c r="R277" s="235"/>
      <c r="S277" s="235"/>
      <c r="T277" s="236"/>
      <c r="AT277" s="237" t="s">
        <v>145</v>
      </c>
      <c r="AU277" s="237" t="s">
        <v>87</v>
      </c>
      <c r="AV277" s="12" t="s">
        <v>85</v>
      </c>
      <c r="AW277" s="12" t="s">
        <v>36</v>
      </c>
      <c r="AX277" s="12" t="s">
        <v>77</v>
      </c>
      <c r="AY277" s="237" t="s">
        <v>134</v>
      </c>
    </row>
    <row r="278" spans="2:51" s="13" customFormat="1" ht="12">
      <c r="B278" s="238"/>
      <c r="C278" s="239"/>
      <c r="D278" s="214" t="s">
        <v>145</v>
      </c>
      <c r="E278" s="240" t="s">
        <v>27</v>
      </c>
      <c r="F278" s="241" t="s">
        <v>148</v>
      </c>
      <c r="G278" s="239"/>
      <c r="H278" s="242">
        <v>289.52</v>
      </c>
      <c r="I278" s="243"/>
      <c r="J278" s="239"/>
      <c r="K278" s="239"/>
      <c r="L278" s="244"/>
      <c r="M278" s="245"/>
      <c r="N278" s="246"/>
      <c r="O278" s="246"/>
      <c r="P278" s="246"/>
      <c r="Q278" s="246"/>
      <c r="R278" s="246"/>
      <c r="S278" s="246"/>
      <c r="T278" s="247"/>
      <c r="AT278" s="248" t="s">
        <v>145</v>
      </c>
      <c r="AU278" s="248" t="s">
        <v>87</v>
      </c>
      <c r="AV278" s="13" t="s">
        <v>141</v>
      </c>
      <c r="AW278" s="13" t="s">
        <v>36</v>
      </c>
      <c r="AX278" s="13" t="s">
        <v>85</v>
      </c>
      <c r="AY278" s="248" t="s">
        <v>134</v>
      </c>
    </row>
    <row r="279" spans="2:65" s="1" customFormat="1" ht="16.5" customHeight="1">
      <c r="B279" s="37"/>
      <c r="C279" s="203" t="s">
        <v>393</v>
      </c>
      <c r="D279" s="203" t="s">
        <v>136</v>
      </c>
      <c r="E279" s="204" t="s">
        <v>818</v>
      </c>
      <c r="F279" s="205" t="s">
        <v>819</v>
      </c>
      <c r="G279" s="206" t="s">
        <v>139</v>
      </c>
      <c r="H279" s="207">
        <v>289.52</v>
      </c>
      <c r="I279" s="208"/>
      <c r="J279" s="207">
        <f>ROUND(I279*H279,2)</f>
        <v>0</v>
      </c>
      <c r="K279" s="205" t="s">
        <v>140</v>
      </c>
      <c r="L279" s="42"/>
      <c r="M279" s="209" t="s">
        <v>27</v>
      </c>
      <c r="N279" s="210" t="s">
        <v>48</v>
      </c>
      <c r="O279" s="78"/>
      <c r="P279" s="211">
        <f>O279*H279</f>
        <v>0</v>
      </c>
      <c r="Q279" s="211">
        <v>4E-05</v>
      </c>
      <c r="R279" s="211">
        <f>Q279*H279</f>
        <v>0.0115808</v>
      </c>
      <c r="S279" s="211">
        <v>0</v>
      </c>
      <c r="T279" s="212">
        <f>S279*H279</f>
        <v>0</v>
      </c>
      <c r="AR279" s="16" t="s">
        <v>141</v>
      </c>
      <c r="AT279" s="16" t="s">
        <v>136</v>
      </c>
      <c r="AU279" s="16" t="s">
        <v>87</v>
      </c>
      <c r="AY279" s="16" t="s">
        <v>134</v>
      </c>
      <c r="BE279" s="213">
        <f>IF(N279="základní",J279,0)</f>
        <v>0</v>
      </c>
      <c r="BF279" s="213">
        <f>IF(N279="snížená",J279,0)</f>
        <v>0</v>
      </c>
      <c r="BG279" s="213">
        <f>IF(N279="zákl. přenesená",J279,0)</f>
        <v>0</v>
      </c>
      <c r="BH279" s="213">
        <f>IF(N279="sníž. přenesená",J279,0)</f>
        <v>0</v>
      </c>
      <c r="BI279" s="213">
        <f>IF(N279="nulová",J279,0)</f>
        <v>0</v>
      </c>
      <c r="BJ279" s="16" t="s">
        <v>85</v>
      </c>
      <c r="BK279" s="213">
        <f>ROUND(I279*H279,2)</f>
        <v>0</v>
      </c>
      <c r="BL279" s="16" t="s">
        <v>141</v>
      </c>
      <c r="BM279" s="16" t="s">
        <v>820</v>
      </c>
    </row>
    <row r="280" spans="2:47" s="1" customFormat="1" ht="12">
      <c r="B280" s="37"/>
      <c r="C280" s="38"/>
      <c r="D280" s="214" t="s">
        <v>143</v>
      </c>
      <c r="E280" s="38"/>
      <c r="F280" s="215" t="s">
        <v>814</v>
      </c>
      <c r="G280" s="38"/>
      <c r="H280" s="38"/>
      <c r="I280" s="129"/>
      <c r="J280" s="38"/>
      <c r="K280" s="38"/>
      <c r="L280" s="42"/>
      <c r="M280" s="216"/>
      <c r="N280" s="78"/>
      <c r="O280" s="78"/>
      <c r="P280" s="78"/>
      <c r="Q280" s="78"/>
      <c r="R280" s="78"/>
      <c r="S280" s="78"/>
      <c r="T280" s="79"/>
      <c r="AT280" s="16" t="s">
        <v>143</v>
      </c>
      <c r="AU280" s="16" t="s">
        <v>87</v>
      </c>
    </row>
    <row r="281" spans="2:51" s="11" customFormat="1" ht="12">
      <c r="B281" s="217"/>
      <c r="C281" s="218"/>
      <c r="D281" s="214" t="s">
        <v>145</v>
      </c>
      <c r="E281" s="219" t="s">
        <v>27</v>
      </c>
      <c r="F281" s="220" t="s">
        <v>821</v>
      </c>
      <c r="G281" s="218"/>
      <c r="H281" s="221">
        <v>289.52</v>
      </c>
      <c r="I281" s="222"/>
      <c r="J281" s="218"/>
      <c r="K281" s="218"/>
      <c r="L281" s="223"/>
      <c r="M281" s="224"/>
      <c r="N281" s="225"/>
      <c r="O281" s="225"/>
      <c r="P281" s="225"/>
      <c r="Q281" s="225"/>
      <c r="R281" s="225"/>
      <c r="S281" s="225"/>
      <c r="T281" s="226"/>
      <c r="AT281" s="227" t="s">
        <v>145</v>
      </c>
      <c r="AU281" s="227" t="s">
        <v>87</v>
      </c>
      <c r="AV281" s="11" t="s">
        <v>87</v>
      </c>
      <c r="AW281" s="11" t="s">
        <v>36</v>
      </c>
      <c r="AX281" s="11" t="s">
        <v>77</v>
      </c>
      <c r="AY281" s="227" t="s">
        <v>134</v>
      </c>
    </row>
    <row r="282" spans="2:51" s="13" customFormat="1" ht="12">
      <c r="B282" s="238"/>
      <c r="C282" s="239"/>
      <c r="D282" s="214" t="s">
        <v>145</v>
      </c>
      <c r="E282" s="240" t="s">
        <v>27</v>
      </c>
      <c r="F282" s="241" t="s">
        <v>148</v>
      </c>
      <c r="G282" s="239"/>
      <c r="H282" s="242">
        <v>289.52</v>
      </c>
      <c r="I282" s="243"/>
      <c r="J282" s="239"/>
      <c r="K282" s="239"/>
      <c r="L282" s="244"/>
      <c r="M282" s="245"/>
      <c r="N282" s="246"/>
      <c r="O282" s="246"/>
      <c r="P282" s="246"/>
      <c r="Q282" s="246"/>
      <c r="R282" s="246"/>
      <c r="S282" s="246"/>
      <c r="T282" s="247"/>
      <c r="AT282" s="248" t="s">
        <v>145</v>
      </c>
      <c r="AU282" s="248" t="s">
        <v>87</v>
      </c>
      <c r="AV282" s="13" t="s">
        <v>141</v>
      </c>
      <c r="AW282" s="13" t="s">
        <v>36</v>
      </c>
      <c r="AX282" s="13" t="s">
        <v>85</v>
      </c>
      <c r="AY282" s="248" t="s">
        <v>134</v>
      </c>
    </row>
    <row r="283" spans="2:65" s="1" customFormat="1" ht="22.5" customHeight="1">
      <c r="B283" s="37"/>
      <c r="C283" s="203" t="s">
        <v>399</v>
      </c>
      <c r="D283" s="203" t="s">
        <v>136</v>
      </c>
      <c r="E283" s="204" t="s">
        <v>822</v>
      </c>
      <c r="F283" s="205" t="s">
        <v>823</v>
      </c>
      <c r="G283" s="206" t="s">
        <v>244</v>
      </c>
      <c r="H283" s="207">
        <v>10.5</v>
      </c>
      <c r="I283" s="208"/>
      <c r="J283" s="207">
        <f>ROUND(I283*H283,2)</f>
        <v>0</v>
      </c>
      <c r="K283" s="205" t="s">
        <v>140</v>
      </c>
      <c r="L283" s="42"/>
      <c r="M283" s="209" t="s">
        <v>27</v>
      </c>
      <c r="N283" s="210" t="s">
        <v>48</v>
      </c>
      <c r="O283" s="78"/>
      <c r="P283" s="211">
        <f>O283*H283</f>
        <v>0</v>
      </c>
      <c r="Q283" s="211">
        <v>1.0383</v>
      </c>
      <c r="R283" s="211">
        <f>Q283*H283</f>
        <v>10.90215</v>
      </c>
      <c r="S283" s="211">
        <v>0</v>
      </c>
      <c r="T283" s="212">
        <f>S283*H283</f>
        <v>0</v>
      </c>
      <c r="AR283" s="16" t="s">
        <v>141</v>
      </c>
      <c r="AT283" s="16" t="s">
        <v>136</v>
      </c>
      <c r="AU283" s="16" t="s">
        <v>87</v>
      </c>
      <c r="AY283" s="16" t="s">
        <v>134</v>
      </c>
      <c r="BE283" s="213">
        <f>IF(N283="základní",J283,0)</f>
        <v>0</v>
      </c>
      <c r="BF283" s="213">
        <f>IF(N283="snížená",J283,0)</f>
        <v>0</v>
      </c>
      <c r="BG283" s="213">
        <f>IF(N283="zákl. přenesená",J283,0)</f>
        <v>0</v>
      </c>
      <c r="BH283" s="213">
        <f>IF(N283="sníž. přenesená",J283,0)</f>
        <v>0</v>
      </c>
      <c r="BI283" s="213">
        <f>IF(N283="nulová",J283,0)</f>
        <v>0</v>
      </c>
      <c r="BJ283" s="16" t="s">
        <v>85</v>
      </c>
      <c r="BK283" s="213">
        <f>ROUND(I283*H283,2)</f>
        <v>0</v>
      </c>
      <c r="BL283" s="16" t="s">
        <v>141</v>
      </c>
      <c r="BM283" s="16" t="s">
        <v>824</v>
      </c>
    </row>
    <row r="284" spans="2:47" s="1" customFormat="1" ht="12">
      <c r="B284" s="37"/>
      <c r="C284" s="38"/>
      <c r="D284" s="214" t="s">
        <v>143</v>
      </c>
      <c r="E284" s="38"/>
      <c r="F284" s="215" t="s">
        <v>825</v>
      </c>
      <c r="G284" s="38"/>
      <c r="H284" s="38"/>
      <c r="I284" s="129"/>
      <c r="J284" s="38"/>
      <c r="K284" s="38"/>
      <c r="L284" s="42"/>
      <c r="M284" s="216"/>
      <c r="N284" s="78"/>
      <c r="O284" s="78"/>
      <c r="P284" s="78"/>
      <c r="Q284" s="78"/>
      <c r="R284" s="78"/>
      <c r="S284" s="78"/>
      <c r="T284" s="79"/>
      <c r="AT284" s="16" t="s">
        <v>143</v>
      </c>
      <c r="AU284" s="16" t="s">
        <v>87</v>
      </c>
    </row>
    <row r="285" spans="2:51" s="11" customFormat="1" ht="12">
      <c r="B285" s="217"/>
      <c r="C285" s="218"/>
      <c r="D285" s="214" t="s">
        <v>145</v>
      </c>
      <c r="E285" s="219" t="s">
        <v>27</v>
      </c>
      <c r="F285" s="220" t="s">
        <v>826</v>
      </c>
      <c r="G285" s="218"/>
      <c r="H285" s="221">
        <v>10.5</v>
      </c>
      <c r="I285" s="222"/>
      <c r="J285" s="218"/>
      <c r="K285" s="218"/>
      <c r="L285" s="223"/>
      <c r="M285" s="224"/>
      <c r="N285" s="225"/>
      <c r="O285" s="225"/>
      <c r="P285" s="225"/>
      <c r="Q285" s="225"/>
      <c r="R285" s="225"/>
      <c r="S285" s="225"/>
      <c r="T285" s="226"/>
      <c r="AT285" s="227" t="s">
        <v>145</v>
      </c>
      <c r="AU285" s="227" t="s">
        <v>87</v>
      </c>
      <c r="AV285" s="11" t="s">
        <v>87</v>
      </c>
      <c r="AW285" s="11" t="s">
        <v>36</v>
      </c>
      <c r="AX285" s="11" t="s">
        <v>77</v>
      </c>
      <c r="AY285" s="227" t="s">
        <v>134</v>
      </c>
    </row>
    <row r="286" spans="2:51" s="12" customFormat="1" ht="12">
      <c r="B286" s="228"/>
      <c r="C286" s="229"/>
      <c r="D286" s="214" t="s">
        <v>145</v>
      </c>
      <c r="E286" s="230" t="s">
        <v>27</v>
      </c>
      <c r="F286" s="231" t="s">
        <v>827</v>
      </c>
      <c r="G286" s="229"/>
      <c r="H286" s="230" t="s">
        <v>27</v>
      </c>
      <c r="I286" s="232"/>
      <c r="J286" s="229"/>
      <c r="K286" s="229"/>
      <c r="L286" s="233"/>
      <c r="M286" s="234"/>
      <c r="N286" s="235"/>
      <c r="O286" s="235"/>
      <c r="P286" s="235"/>
      <c r="Q286" s="235"/>
      <c r="R286" s="235"/>
      <c r="S286" s="235"/>
      <c r="T286" s="236"/>
      <c r="AT286" s="237" t="s">
        <v>145</v>
      </c>
      <c r="AU286" s="237" t="s">
        <v>87</v>
      </c>
      <c r="AV286" s="12" t="s">
        <v>85</v>
      </c>
      <c r="AW286" s="12" t="s">
        <v>36</v>
      </c>
      <c r="AX286" s="12" t="s">
        <v>77</v>
      </c>
      <c r="AY286" s="237" t="s">
        <v>134</v>
      </c>
    </row>
    <row r="287" spans="2:51" s="13" customFormat="1" ht="12">
      <c r="B287" s="238"/>
      <c r="C287" s="239"/>
      <c r="D287" s="214" t="s">
        <v>145</v>
      </c>
      <c r="E287" s="240" t="s">
        <v>27</v>
      </c>
      <c r="F287" s="241" t="s">
        <v>148</v>
      </c>
      <c r="G287" s="239"/>
      <c r="H287" s="242">
        <v>10.5</v>
      </c>
      <c r="I287" s="243"/>
      <c r="J287" s="239"/>
      <c r="K287" s="239"/>
      <c r="L287" s="244"/>
      <c r="M287" s="245"/>
      <c r="N287" s="246"/>
      <c r="O287" s="246"/>
      <c r="P287" s="246"/>
      <c r="Q287" s="246"/>
      <c r="R287" s="246"/>
      <c r="S287" s="246"/>
      <c r="T287" s="247"/>
      <c r="AT287" s="248" t="s">
        <v>145</v>
      </c>
      <c r="AU287" s="248" t="s">
        <v>87</v>
      </c>
      <c r="AV287" s="13" t="s">
        <v>141</v>
      </c>
      <c r="AW287" s="13" t="s">
        <v>36</v>
      </c>
      <c r="AX287" s="13" t="s">
        <v>85</v>
      </c>
      <c r="AY287" s="248" t="s">
        <v>134</v>
      </c>
    </row>
    <row r="288" spans="2:63" s="10" customFormat="1" ht="22.8" customHeight="1">
      <c r="B288" s="187"/>
      <c r="C288" s="188"/>
      <c r="D288" s="189" t="s">
        <v>76</v>
      </c>
      <c r="E288" s="201" t="s">
        <v>141</v>
      </c>
      <c r="F288" s="201" t="s">
        <v>315</v>
      </c>
      <c r="G288" s="188"/>
      <c r="H288" s="188"/>
      <c r="I288" s="191"/>
      <c r="J288" s="202">
        <f>BK288</f>
        <v>0</v>
      </c>
      <c r="K288" s="188"/>
      <c r="L288" s="193"/>
      <c r="M288" s="194"/>
      <c r="N288" s="195"/>
      <c r="O288" s="195"/>
      <c r="P288" s="196">
        <f>SUM(P289:P303)</f>
        <v>0</v>
      </c>
      <c r="Q288" s="195"/>
      <c r="R288" s="196">
        <f>SUM(R289:R303)</f>
        <v>102.061051</v>
      </c>
      <c r="S288" s="195"/>
      <c r="T288" s="197">
        <f>SUM(T289:T303)</f>
        <v>0</v>
      </c>
      <c r="AR288" s="198" t="s">
        <v>85</v>
      </c>
      <c r="AT288" s="199" t="s">
        <v>76</v>
      </c>
      <c r="AU288" s="199" t="s">
        <v>85</v>
      </c>
      <c r="AY288" s="198" t="s">
        <v>134</v>
      </c>
      <c r="BK288" s="200">
        <f>SUM(BK289:BK303)</f>
        <v>0</v>
      </c>
    </row>
    <row r="289" spans="2:65" s="1" customFormat="1" ht="16.5" customHeight="1">
      <c r="B289" s="37"/>
      <c r="C289" s="203" t="s">
        <v>406</v>
      </c>
      <c r="D289" s="203" t="s">
        <v>136</v>
      </c>
      <c r="E289" s="204" t="s">
        <v>828</v>
      </c>
      <c r="F289" s="205" t="s">
        <v>829</v>
      </c>
      <c r="G289" s="206" t="s">
        <v>184</v>
      </c>
      <c r="H289" s="207">
        <v>0.05</v>
      </c>
      <c r="I289" s="208"/>
      <c r="J289" s="207">
        <f>ROUND(I289*H289,2)</f>
        <v>0</v>
      </c>
      <c r="K289" s="205" t="s">
        <v>27</v>
      </c>
      <c r="L289" s="42"/>
      <c r="M289" s="209" t="s">
        <v>27</v>
      </c>
      <c r="N289" s="210" t="s">
        <v>48</v>
      </c>
      <c r="O289" s="78"/>
      <c r="P289" s="211">
        <f>O289*H289</f>
        <v>0</v>
      </c>
      <c r="Q289" s="211">
        <v>0.02102</v>
      </c>
      <c r="R289" s="211">
        <f>Q289*H289</f>
        <v>0.001051</v>
      </c>
      <c r="S289" s="211">
        <v>0</v>
      </c>
      <c r="T289" s="212">
        <f>S289*H289</f>
        <v>0</v>
      </c>
      <c r="AR289" s="16" t="s">
        <v>141</v>
      </c>
      <c r="AT289" s="16" t="s">
        <v>136</v>
      </c>
      <c r="AU289" s="16" t="s">
        <v>87</v>
      </c>
      <c r="AY289" s="16" t="s">
        <v>134</v>
      </c>
      <c r="BE289" s="213">
        <f>IF(N289="základní",J289,0)</f>
        <v>0</v>
      </c>
      <c r="BF289" s="213">
        <f>IF(N289="snížená",J289,0)</f>
        <v>0</v>
      </c>
      <c r="BG289" s="213">
        <f>IF(N289="zákl. přenesená",J289,0)</f>
        <v>0</v>
      </c>
      <c r="BH289" s="213">
        <f>IF(N289="sníž. přenesená",J289,0)</f>
        <v>0</v>
      </c>
      <c r="BI289" s="213">
        <f>IF(N289="nulová",J289,0)</f>
        <v>0</v>
      </c>
      <c r="BJ289" s="16" t="s">
        <v>85</v>
      </c>
      <c r="BK289" s="213">
        <f>ROUND(I289*H289,2)</f>
        <v>0</v>
      </c>
      <c r="BL289" s="16" t="s">
        <v>141</v>
      </c>
      <c r="BM289" s="16" t="s">
        <v>830</v>
      </c>
    </row>
    <row r="290" spans="2:47" s="1" customFormat="1" ht="12">
      <c r="B290" s="37"/>
      <c r="C290" s="38"/>
      <c r="D290" s="214" t="s">
        <v>143</v>
      </c>
      <c r="E290" s="38"/>
      <c r="F290" s="215" t="s">
        <v>831</v>
      </c>
      <c r="G290" s="38"/>
      <c r="H290" s="38"/>
      <c r="I290" s="129"/>
      <c r="J290" s="38"/>
      <c r="K290" s="38"/>
      <c r="L290" s="42"/>
      <c r="M290" s="216"/>
      <c r="N290" s="78"/>
      <c r="O290" s="78"/>
      <c r="P290" s="78"/>
      <c r="Q290" s="78"/>
      <c r="R290" s="78"/>
      <c r="S290" s="78"/>
      <c r="T290" s="79"/>
      <c r="AT290" s="16" t="s">
        <v>143</v>
      </c>
      <c r="AU290" s="16" t="s">
        <v>87</v>
      </c>
    </row>
    <row r="291" spans="2:51" s="11" customFormat="1" ht="12">
      <c r="B291" s="217"/>
      <c r="C291" s="218"/>
      <c r="D291" s="214" t="s">
        <v>145</v>
      </c>
      <c r="E291" s="219" t="s">
        <v>27</v>
      </c>
      <c r="F291" s="220" t="s">
        <v>832</v>
      </c>
      <c r="G291" s="218"/>
      <c r="H291" s="221">
        <v>0.05</v>
      </c>
      <c r="I291" s="222"/>
      <c r="J291" s="218"/>
      <c r="K291" s="218"/>
      <c r="L291" s="223"/>
      <c r="M291" s="224"/>
      <c r="N291" s="225"/>
      <c r="O291" s="225"/>
      <c r="P291" s="225"/>
      <c r="Q291" s="225"/>
      <c r="R291" s="225"/>
      <c r="S291" s="225"/>
      <c r="T291" s="226"/>
      <c r="AT291" s="227" t="s">
        <v>145</v>
      </c>
      <c r="AU291" s="227" t="s">
        <v>87</v>
      </c>
      <c r="AV291" s="11" t="s">
        <v>87</v>
      </c>
      <c r="AW291" s="11" t="s">
        <v>36</v>
      </c>
      <c r="AX291" s="11" t="s">
        <v>77</v>
      </c>
      <c r="AY291" s="227" t="s">
        <v>134</v>
      </c>
    </row>
    <row r="292" spans="2:51" s="12" customFormat="1" ht="12">
      <c r="B292" s="228"/>
      <c r="C292" s="229"/>
      <c r="D292" s="214" t="s">
        <v>145</v>
      </c>
      <c r="E292" s="230" t="s">
        <v>27</v>
      </c>
      <c r="F292" s="231" t="s">
        <v>147</v>
      </c>
      <c r="G292" s="229"/>
      <c r="H292" s="230" t="s">
        <v>27</v>
      </c>
      <c r="I292" s="232"/>
      <c r="J292" s="229"/>
      <c r="K292" s="229"/>
      <c r="L292" s="233"/>
      <c r="M292" s="234"/>
      <c r="N292" s="235"/>
      <c r="O292" s="235"/>
      <c r="P292" s="235"/>
      <c r="Q292" s="235"/>
      <c r="R292" s="235"/>
      <c r="S292" s="235"/>
      <c r="T292" s="236"/>
      <c r="AT292" s="237" t="s">
        <v>145</v>
      </c>
      <c r="AU292" s="237" t="s">
        <v>87</v>
      </c>
      <c r="AV292" s="12" t="s">
        <v>85</v>
      </c>
      <c r="AW292" s="12" t="s">
        <v>36</v>
      </c>
      <c r="AX292" s="12" t="s">
        <v>77</v>
      </c>
      <c r="AY292" s="237" t="s">
        <v>134</v>
      </c>
    </row>
    <row r="293" spans="2:51" s="13" customFormat="1" ht="12">
      <c r="B293" s="238"/>
      <c r="C293" s="239"/>
      <c r="D293" s="214" t="s">
        <v>145</v>
      </c>
      <c r="E293" s="240" t="s">
        <v>27</v>
      </c>
      <c r="F293" s="241" t="s">
        <v>148</v>
      </c>
      <c r="G293" s="239"/>
      <c r="H293" s="242">
        <v>0.05</v>
      </c>
      <c r="I293" s="243"/>
      <c r="J293" s="239"/>
      <c r="K293" s="239"/>
      <c r="L293" s="244"/>
      <c r="M293" s="245"/>
      <c r="N293" s="246"/>
      <c r="O293" s="246"/>
      <c r="P293" s="246"/>
      <c r="Q293" s="246"/>
      <c r="R293" s="246"/>
      <c r="S293" s="246"/>
      <c r="T293" s="247"/>
      <c r="AT293" s="248" t="s">
        <v>145</v>
      </c>
      <c r="AU293" s="248" t="s">
        <v>87</v>
      </c>
      <c r="AV293" s="13" t="s">
        <v>141</v>
      </c>
      <c r="AW293" s="13" t="s">
        <v>36</v>
      </c>
      <c r="AX293" s="13" t="s">
        <v>85</v>
      </c>
      <c r="AY293" s="248" t="s">
        <v>134</v>
      </c>
    </row>
    <row r="294" spans="2:65" s="1" customFormat="1" ht="16.5" customHeight="1">
      <c r="B294" s="37"/>
      <c r="C294" s="203" t="s">
        <v>411</v>
      </c>
      <c r="D294" s="203" t="s">
        <v>136</v>
      </c>
      <c r="E294" s="204" t="s">
        <v>833</v>
      </c>
      <c r="F294" s="205" t="s">
        <v>834</v>
      </c>
      <c r="G294" s="206" t="s">
        <v>184</v>
      </c>
      <c r="H294" s="207">
        <v>169</v>
      </c>
      <c r="I294" s="208"/>
      <c r="J294" s="207">
        <f>ROUND(I294*H294,2)</f>
        <v>0</v>
      </c>
      <c r="K294" s="205" t="s">
        <v>140</v>
      </c>
      <c r="L294" s="42"/>
      <c r="M294" s="209" t="s">
        <v>27</v>
      </c>
      <c r="N294" s="210" t="s">
        <v>48</v>
      </c>
      <c r="O294" s="78"/>
      <c r="P294" s="211">
        <f>O294*H294</f>
        <v>0</v>
      </c>
      <c r="Q294" s="211">
        <v>0</v>
      </c>
      <c r="R294" s="211">
        <f>Q294*H294</f>
        <v>0</v>
      </c>
      <c r="S294" s="211">
        <v>0</v>
      </c>
      <c r="T294" s="212">
        <f>S294*H294</f>
        <v>0</v>
      </c>
      <c r="AR294" s="16" t="s">
        <v>141</v>
      </c>
      <c r="AT294" s="16" t="s">
        <v>136</v>
      </c>
      <c r="AU294" s="16" t="s">
        <v>87</v>
      </c>
      <c r="AY294" s="16" t="s">
        <v>134</v>
      </c>
      <c r="BE294" s="213">
        <f>IF(N294="základní",J294,0)</f>
        <v>0</v>
      </c>
      <c r="BF294" s="213">
        <f>IF(N294="snížená",J294,0)</f>
        <v>0</v>
      </c>
      <c r="BG294" s="213">
        <f>IF(N294="zákl. přenesená",J294,0)</f>
        <v>0</v>
      </c>
      <c r="BH294" s="213">
        <f>IF(N294="sníž. přenesená",J294,0)</f>
        <v>0</v>
      </c>
      <c r="BI294" s="213">
        <f>IF(N294="nulová",J294,0)</f>
        <v>0</v>
      </c>
      <c r="BJ294" s="16" t="s">
        <v>85</v>
      </c>
      <c r="BK294" s="213">
        <f>ROUND(I294*H294,2)</f>
        <v>0</v>
      </c>
      <c r="BL294" s="16" t="s">
        <v>141</v>
      </c>
      <c r="BM294" s="16" t="s">
        <v>835</v>
      </c>
    </row>
    <row r="295" spans="2:47" s="1" customFormat="1" ht="12">
      <c r="B295" s="37"/>
      <c r="C295" s="38"/>
      <c r="D295" s="214" t="s">
        <v>143</v>
      </c>
      <c r="E295" s="38"/>
      <c r="F295" s="215" t="s">
        <v>836</v>
      </c>
      <c r="G295" s="38"/>
      <c r="H295" s="38"/>
      <c r="I295" s="129"/>
      <c r="J295" s="38"/>
      <c r="K295" s="38"/>
      <c r="L295" s="42"/>
      <c r="M295" s="216"/>
      <c r="N295" s="78"/>
      <c r="O295" s="78"/>
      <c r="P295" s="78"/>
      <c r="Q295" s="78"/>
      <c r="R295" s="78"/>
      <c r="S295" s="78"/>
      <c r="T295" s="79"/>
      <c r="AT295" s="16" t="s">
        <v>143</v>
      </c>
      <c r="AU295" s="16" t="s">
        <v>87</v>
      </c>
    </row>
    <row r="296" spans="2:51" s="11" customFormat="1" ht="12">
      <c r="B296" s="217"/>
      <c r="C296" s="218"/>
      <c r="D296" s="214" t="s">
        <v>145</v>
      </c>
      <c r="E296" s="219" t="s">
        <v>27</v>
      </c>
      <c r="F296" s="220" t="s">
        <v>837</v>
      </c>
      <c r="G296" s="218"/>
      <c r="H296" s="221">
        <v>169</v>
      </c>
      <c r="I296" s="222"/>
      <c r="J296" s="218"/>
      <c r="K296" s="218"/>
      <c r="L296" s="223"/>
      <c r="M296" s="224"/>
      <c r="N296" s="225"/>
      <c r="O296" s="225"/>
      <c r="P296" s="225"/>
      <c r="Q296" s="225"/>
      <c r="R296" s="225"/>
      <c r="S296" s="225"/>
      <c r="T296" s="226"/>
      <c r="AT296" s="227" t="s">
        <v>145</v>
      </c>
      <c r="AU296" s="227" t="s">
        <v>87</v>
      </c>
      <c r="AV296" s="11" t="s">
        <v>87</v>
      </c>
      <c r="AW296" s="11" t="s">
        <v>36</v>
      </c>
      <c r="AX296" s="11" t="s">
        <v>77</v>
      </c>
      <c r="AY296" s="227" t="s">
        <v>134</v>
      </c>
    </row>
    <row r="297" spans="2:51" s="12" customFormat="1" ht="12">
      <c r="B297" s="228"/>
      <c r="C297" s="229"/>
      <c r="D297" s="214" t="s">
        <v>145</v>
      </c>
      <c r="E297" s="230" t="s">
        <v>27</v>
      </c>
      <c r="F297" s="231" t="s">
        <v>147</v>
      </c>
      <c r="G297" s="229"/>
      <c r="H297" s="230" t="s">
        <v>27</v>
      </c>
      <c r="I297" s="232"/>
      <c r="J297" s="229"/>
      <c r="K297" s="229"/>
      <c r="L297" s="233"/>
      <c r="M297" s="234"/>
      <c r="N297" s="235"/>
      <c r="O297" s="235"/>
      <c r="P297" s="235"/>
      <c r="Q297" s="235"/>
      <c r="R297" s="235"/>
      <c r="S297" s="235"/>
      <c r="T297" s="236"/>
      <c r="AT297" s="237" t="s">
        <v>145</v>
      </c>
      <c r="AU297" s="237" t="s">
        <v>87</v>
      </c>
      <c r="AV297" s="12" t="s">
        <v>85</v>
      </c>
      <c r="AW297" s="12" t="s">
        <v>36</v>
      </c>
      <c r="AX297" s="12" t="s">
        <v>77</v>
      </c>
      <c r="AY297" s="237" t="s">
        <v>134</v>
      </c>
    </row>
    <row r="298" spans="2:51" s="13" customFormat="1" ht="12">
      <c r="B298" s="238"/>
      <c r="C298" s="239"/>
      <c r="D298" s="214" t="s">
        <v>145</v>
      </c>
      <c r="E298" s="240" t="s">
        <v>27</v>
      </c>
      <c r="F298" s="241" t="s">
        <v>148</v>
      </c>
      <c r="G298" s="239"/>
      <c r="H298" s="242">
        <v>169</v>
      </c>
      <c r="I298" s="243"/>
      <c r="J298" s="239"/>
      <c r="K298" s="239"/>
      <c r="L298" s="244"/>
      <c r="M298" s="245"/>
      <c r="N298" s="246"/>
      <c r="O298" s="246"/>
      <c r="P298" s="246"/>
      <c r="Q298" s="246"/>
      <c r="R298" s="246"/>
      <c r="S298" s="246"/>
      <c r="T298" s="247"/>
      <c r="AT298" s="248" t="s">
        <v>145</v>
      </c>
      <c r="AU298" s="248" t="s">
        <v>87</v>
      </c>
      <c r="AV298" s="13" t="s">
        <v>141</v>
      </c>
      <c r="AW298" s="13" t="s">
        <v>36</v>
      </c>
      <c r="AX298" s="13" t="s">
        <v>85</v>
      </c>
      <c r="AY298" s="248" t="s">
        <v>134</v>
      </c>
    </row>
    <row r="299" spans="2:65" s="1" customFormat="1" ht="16.5" customHeight="1">
      <c r="B299" s="37"/>
      <c r="C299" s="203" t="s">
        <v>146</v>
      </c>
      <c r="D299" s="203" t="s">
        <v>136</v>
      </c>
      <c r="E299" s="204" t="s">
        <v>838</v>
      </c>
      <c r="F299" s="205" t="s">
        <v>839</v>
      </c>
      <c r="G299" s="206" t="s">
        <v>184</v>
      </c>
      <c r="H299" s="207">
        <v>42</v>
      </c>
      <c r="I299" s="208"/>
      <c r="J299" s="207">
        <f>ROUND(I299*H299,2)</f>
        <v>0</v>
      </c>
      <c r="K299" s="205" t="s">
        <v>140</v>
      </c>
      <c r="L299" s="42"/>
      <c r="M299" s="209" t="s">
        <v>27</v>
      </c>
      <c r="N299" s="210" t="s">
        <v>48</v>
      </c>
      <c r="O299" s="78"/>
      <c r="P299" s="211">
        <f>O299*H299</f>
        <v>0</v>
      </c>
      <c r="Q299" s="211">
        <v>2.43</v>
      </c>
      <c r="R299" s="211">
        <f>Q299*H299</f>
        <v>102.06</v>
      </c>
      <c r="S299" s="211">
        <v>0</v>
      </c>
      <c r="T299" s="212">
        <f>S299*H299</f>
        <v>0</v>
      </c>
      <c r="AR299" s="16" t="s">
        <v>141</v>
      </c>
      <c r="AT299" s="16" t="s">
        <v>136</v>
      </c>
      <c r="AU299" s="16" t="s">
        <v>87</v>
      </c>
      <c r="AY299" s="16" t="s">
        <v>134</v>
      </c>
      <c r="BE299" s="213">
        <f>IF(N299="základní",J299,0)</f>
        <v>0</v>
      </c>
      <c r="BF299" s="213">
        <f>IF(N299="snížená",J299,0)</f>
        <v>0</v>
      </c>
      <c r="BG299" s="213">
        <f>IF(N299="zákl. přenesená",J299,0)</f>
        <v>0</v>
      </c>
      <c r="BH299" s="213">
        <f>IF(N299="sníž. přenesená",J299,0)</f>
        <v>0</v>
      </c>
      <c r="BI299" s="213">
        <f>IF(N299="nulová",J299,0)</f>
        <v>0</v>
      </c>
      <c r="BJ299" s="16" t="s">
        <v>85</v>
      </c>
      <c r="BK299" s="213">
        <f>ROUND(I299*H299,2)</f>
        <v>0</v>
      </c>
      <c r="BL299" s="16" t="s">
        <v>141</v>
      </c>
      <c r="BM299" s="16" t="s">
        <v>840</v>
      </c>
    </row>
    <row r="300" spans="2:47" s="1" customFormat="1" ht="12">
      <c r="B300" s="37"/>
      <c r="C300" s="38"/>
      <c r="D300" s="214" t="s">
        <v>143</v>
      </c>
      <c r="E300" s="38"/>
      <c r="F300" s="215" t="s">
        <v>841</v>
      </c>
      <c r="G300" s="38"/>
      <c r="H300" s="38"/>
      <c r="I300" s="129"/>
      <c r="J300" s="38"/>
      <c r="K300" s="38"/>
      <c r="L300" s="42"/>
      <c r="M300" s="216"/>
      <c r="N300" s="78"/>
      <c r="O300" s="78"/>
      <c r="P300" s="78"/>
      <c r="Q300" s="78"/>
      <c r="R300" s="78"/>
      <c r="S300" s="78"/>
      <c r="T300" s="79"/>
      <c r="AT300" s="16" t="s">
        <v>143</v>
      </c>
      <c r="AU300" s="16" t="s">
        <v>87</v>
      </c>
    </row>
    <row r="301" spans="2:51" s="11" customFormat="1" ht="12">
      <c r="B301" s="217"/>
      <c r="C301" s="218"/>
      <c r="D301" s="214" t="s">
        <v>145</v>
      </c>
      <c r="E301" s="219" t="s">
        <v>27</v>
      </c>
      <c r="F301" s="220" t="s">
        <v>842</v>
      </c>
      <c r="G301" s="218"/>
      <c r="H301" s="221">
        <v>42</v>
      </c>
      <c r="I301" s="222"/>
      <c r="J301" s="218"/>
      <c r="K301" s="218"/>
      <c r="L301" s="223"/>
      <c r="M301" s="224"/>
      <c r="N301" s="225"/>
      <c r="O301" s="225"/>
      <c r="P301" s="225"/>
      <c r="Q301" s="225"/>
      <c r="R301" s="225"/>
      <c r="S301" s="225"/>
      <c r="T301" s="226"/>
      <c r="AT301" s="227" t="s">
        <v>145</v>
      </c>
      <c r="AU301" s="227" t="s">
        <v>87</v>
      </c>
      <c r="AV301" s="11" t="s">
        <v>87</v>
      </c>
      <c r="AW301" s="11" t="s">
        <v>36</v>
      </c>
      <c r="AX301" s="11" t="s">
        <v>77</v>
      </c>
      <c r="AY301" s="227" t="s">
        <v>134</v>
      </c>
    </row>
    <row r="302" spans="2:51" s="12" customFormat="1" ht="12">
      <c r="B302" s="228"/>
      <c r="C302" s="229"/>
      <c r="D302" s="214" t="s">
        <v>145</v>
      </c>
      <c r="E302" s="230" t="s">
        <v>27</v>
      </c>
      <c r="F302" s="231" t="s">
        <v>147</v>
      </c>
      <c r="G302" s="229"/>
      <c r="H302" s="230" t="s">
        <v>27</v>
      </c>
      <c r="I302" s="232"/>
      <c r="J302" s="229"/>
      <c r="K302" s="229"/>
      <c r="L302" s="233"/>
      <c r="M302" s="234"/>
      <c r="N302" s="235"/>
      <c r="O302" s="235"/>
      <c r="P302" s="235"/>
      <c r="Q302" s="235"/>
      <c r="R302" s="235"/>
      <c r="S302" s="235"/>
      <c r="T302" s="236"/>
      <c r="AT302" s="237" t="s">
        <v>145</v>
      </c>
      <c r="AU302" s="237" t="s">
        <v>87</v>
      </c>
      <c r="AV302" s="12" t="s">
        <v>85</v>
      </c>
      <c r="AW302" s="12" t="s">
        <v>36</v>
      </c>
      <c r="AX302" s="12" t="s">
        <v>77</v>
      </c>
      <c r="AY302" s="237" t="s">
        <v>134</v>
      </c>
    </row>
    <row r="303" spans="2:51" s="13" customFormat="1" ht="12">
      <c r="B303" s="238"/>
      <c r="C303" s="239"/>
      <c r="D303" s="214" t="s">
        <v>145</v>
      </c>
      <c r="E303" s="240" t="s">
        <v>27</v>
      </c>
      <c r="F303" s="241" t="s">
        <v>148</v>
      </c>
      <c r="G303" s="239"/>
      <c r="H303" s="242">
        <v>42</v>
      </c>
      <c r="I303" s="243"/>
      <c r="J303" s="239"/>
      <c r="K303" s="239"/>
      <c r="L303" s="244"/>
      <c r="M303" s="245"/>
      <c r="N303" s="246"/>
      <c r="O303" s="246"/>
      <c r="P303" s="246"/>
      <c r="Q303" s="246"/>
      <c r="R303" s="246"/>
      <c r="S303" s="246"/>
      <c r="T303" s="247"/>
      <c r="AT303" s="248" t="s">
        <v>145</v>
      </c>
      <c r="AU303" s="248" t="s">
        <v>87</v>
      </c>
      <c r="AV303" s="13" t="s">
        <v>141</v>
      </c>
      <c r="AW303" s="13" t="s">
        <v>36</v>
      </c>
      <c r="AX303" s="13" t="s">
        <v>85</v>
      </c>
      <c r="AY303" s="248" t="s">
        <v>134</v>
      </c>
    </row>
    <row r="304" spans="2:63" s="10" customFormat="1" ht="22.8" customHeight="1">
      <c r="B304" s="187"/>
      <c r="C304" s="188"/>
      <c r="D304" s="189" t="s">
        <v>76</v>
      </c>
      <c r="E304" s="201" t="s">
        <v>171</v>
      </c>
      <c r="F304" s="201" t="s">
        <v>843</v>
      </c>
      <c r="G304" s="188"/>
      <c r="H304" s="188"/>
      <c r="I304" s="191"/>
      <c r="J304" s="202">
        <f>BK304</f>
        <v>0</v>
      </c>
      <c r="K304" s="188"/>
      <c r="L304" s="193"/>
      <c r="M304" s="194"/>
      <c r="N304" s="195"/>
      <c r="O304" s="195"/>
      <c r="P304" s="196">
        <f>SUM(P305:P312)</f>
        <v>0</v>
      </c>
      <c r="Q304" s="195"/>
      <c r="R304" s="196">
        <f>SUM(R305:R312)</f>
        <v>0.1917538</v>
      </c>
      <c r="S304" s="195"/>
      <c r="T304" s="197">
        <f>SUM(T305:T312)</f>
        <v>0</v>
      </c>
      <c r="AR304" s="198" t="s">
        <v>85</v>
      </c>
      <c r="AT304" s="199" t="s">
        <v>76</v>
      </c>
      <c r="AU304" s="199" t="s">
        <v>85</v>
      </c>
      <c r="AY304" s="198" t="s">
        <v>134</v>
      </c>
      <c r="BK304" s="200">
        <f>SUM(BK305:BK312)</f>
        <v>0</v>
      </c>
    </row>
    <row r="305" spans="2:65" s="1" customFormat="1" ht="22.5" customHeight="1">
      <c r="B305" s="37"/>
      <c r="C305" s="203" t="s">
        <v>420</v>
      </c>
      <c r="D305" s="203" t="s">
        <v>136</v>
      </c>
      <c r="E305" s="204" t="s">
        <v>844</v>
      </c>
      <c r="F305" s="205" t="s">
        <v>845</v>
      </c>
      <c r="G305" s="206" t="s">
        <v>139</v>
      </c>
      <c r="H305" s="207">
        <v>130.2</v>
      </c>
      <c r="I305" s="208"/>
      <c r="J305" s="207">
        <f>ROUND(I305*H305,2)</f>
        <v>0</v>
      </c>
      <c r="K305" s="205" t="s">
        <v>140</v>
      </c>
      <c r="L305" s="42"/>
      <c r="M305" s="209" t="s">
        <v>27</v>
      </c>
      <c r="N305" s="210" t="s">
        <v>48</v>
      </c>
      <c r="O305" s="78"/>
      <c r="P305" s="211">
        <f>O305*H305</f>
        <v>0</v>
      </c>
      <c r="Q305" s="211">
        <v>0.00102</v>
      </c>
      <c r="R305" s="211">
        <f>Q305*H305</f>
        <v>0.132804</v>
      </c>
      <c r="S305" s="211">
        <v>0</v>
      </c>
      <c r="T305" s="212">
        <f>S305*H305</f>
        <v>0</v>
      </c>
      <c r="AR305" s="16" t="s">
        <v>141</v>
      </c>
      <c r="AT305" s="16" t="s">
        <v>136</v>
      </c>
      <c r="AU305" s="16" t="s">
        <v>87</v>
      </c>
      <c r="AY305" s="16" t="s">
        <v>134</v>
      </c>
      <c r="BE305" s="213">
        <f>IF(N305="základní",J305,0)</f>
        <v>0</v>
      </c>
      <c r="BF305" s="213">
        <f>IF(N305="snížená",J305,0)</f>
        <v>0</v>
      </c>
      <c r="BG305" s="213">
        <f>IF(N305="zákl. přenesená",J305,0)</f>
        <v>0</v>
      </c>
      <c r="BH305" s="213">
        <f>IF(N305="sníž. přenesená",J305,0)</f>
        <v>0</v>
      </c>
      <c r="BI305" s="213">
        <f>IF(N305="nulová",J305,0)</f>
        <v>0</v>
      </c>
      <c r="BJ305" s="16" t="s">
        <v>85</v>
      </c>
      <c r="BK305" s="213">
        <f>ROUND(I305*H305,2)</f>
        <v>0</v>
      </c>
      <c r="BL305" s="16" t="s">
        <v>141</v>
      </c>
      <c r="BM305" s="16" t="s">
        <v>846</v>
      </c>
    </row>
    <row r="306" spans="2:51" s="11" customFormat="1" ht="12">
      <c r="B306" s="217"/>
      <c r="C306" s="218"/>
      <c r="D306" s="214" t="s">
        <v>145</v>
      </c>
      <c r="E306" s="219" t="s">
        <v>27</v>
      </c>
      <c r="F306" s="220" t="s">
        <v>847</v>
      </c>
      <c r="G306" s="218"/>
      <c r="H306" s="221">
        <v>130.2</v>
      </c>
      <c r="I306" s="222"/>
      <c r="J306" s="218"/>
      <c r="K306" s="218"/>
      <c r="L306" s="223"/>
      <c r="M306" s="224"/>
      <c r="N306" s="225"/>
      <c r="O306" s="225"/>
      <c r="P306" s="225"/>
      <c r="Q306" s="225"/>
      <c r="R306" s="225"/>
      <c r="S306" s="225"/>
      <c r="T306" s="226"/>
      <c r="AT306" s="227" t="s">
        <v>145</v>
      </c>
      <c r="AU306" s="227" t="s">
        <v>87</v>
      </c>
      <c r="AV306" s="11" t="s">
        <v>87</v>
      </c>
      <c r="AW306" s="11" t="s">
        <v>36</v>
      </c>
      <c r="AX306" s="11" t="s">
        <v>77</v>
      </c>
      <c r="AY306" s="227" t="s">
        <v>134</v>
      </c>
    </row>
    <row r="307" spans="2:51" s="12" customFormat="1" ht="12">
      <c r="B307" s="228"/>
      <c r="C307" s="229"/>
      <c r="D307" s="214" t="s">
        <v>145</v>
      </c>
      <c r="E307" s="230" t="s">
        <v>27</v>
      </c>
      <c r="F307" s="231" t="s">
        <v>147</v>
      </c>
      <c r="G307" s="229"/>
      <c r="H307" s="230" t="s">
        <v>27</v>
      </c>
      <c r="I307" s="232"/>
      <c r="J307" s="229"/>
      <c r="K307" s="229"/>
      <c r="L307" s="233"/>
      <c r="M307" s="234"/>
      <c r="N307" s="235"/>
      <c r="O307" s="235"/>
      <c r="P307" s="235"/>
      <c r="Q307" s="235"/>
      <c r="R307" s="235"/>
      <c r="S307" s="235"/>
      <c r="T307" s="236"/>
      <c r="AT307" s="237" t="s">
        <v>145</v>
      </c>
      <c r="AU307" s="237" t="s">
        <v>87</v>
      </c>
      <c r="AV307" s="12" t="s">
        <v>85</v>
      </c>
      <c r="AW307" s="12" t="s">
        <v>36</v>
      </c>
      <c r="AX307" s="12" t="s">
        <v>77</v>
      </c>
      <c r="AY307" s="237" t="s">
        <v>134</v>
      </c>
    </row>
    <row r="308" spans="2:51" s="13" customFormat="1" ht="12">
      <c r="B308" s="238"/>
      <c r="C308" s="239"/>
      <c r="D308" s="214" t="s">
        <v>145</v>
      </c>
      <c r="E308" s="240" t="s">
        <v>27</v>
      </c>
      <c r="F308" s="241" t="s">
        <v>148</v>
      </c>
      <c r="G308" s="239"/>
      <c r="H308" s="242">
        <v>130.2</v>
      </c>
      <c r="I308" s="243"/>
      <c r="J308" s="239"/>
      <c r="K308" s="239"/>
      <c r="L308" s="244"/>
      <c r="M308" s="245"/>
      <c r="N308" s="246"/>
      <c r="O308" s="246"/>
      <c r="P308" s="246"/>
      <c r="Q308" s="246"/>
      <c r="R308" s="246"/>
      <c r="S308" s="246"/>
      <c r="T308" s="247"/>
      <c r="AT308" s="248" t="s">
        <v>145</v>
      </c>
      <c r="AU308" s="248" t="s">
        <v>87</v>
      </c>
      <c r="AV308" s="13" t="s">
        <v>141</v>
      </c>
      <c r="AW308" s="13" t="s">
        <v>36</v>
      </c>
      <c r="AX308" s="13" t="s">
        <v>85</v>
      </c>
      <c r="AY308" s="248" t="s">
        <v>134</v>
      </c>
    </row>
    <row r="309" spans="2:65" s="1" customFormat="1" ht="16.5" customHeight="1">
      <c r="B309" s="37"/>
      <c r="C309" s="203" t="s">
        <v>424</v>
      </c>
      <c r="D309" s="203" t="s">
        <v>136</v>
      </c>
      <c r="E309" s="204" t="s">
        <v>848</v>
      </c>
      <c r="F309" s="205" t="s">
        <v>849</v>
      </c>
      <c r="G309" s="206" t="s">
        <v>139</v>
      </c>
      <c r="H309" s="207">
        <v>74.62</v>
      </c>
      <c r="I309" s="208"/>
      <c r="J309" s="207">
        <f>ROUND(I309*H309,2)</f>
        <v>0</v>
      </c>
      <c r="K309" s="205" t="s">
        <v>27</v>
      </c>
      <c r="L309" s="42"/>
      <c r="M309" s="209" t="s">
        <v>27</v>
      </c>
      <c r="N309" s="210" t="s">
        <v>48</v>
      </c>
      <c r="O309" s="78"/>
      <c r="P309" s="211">
        <f>O309*H309</f>
        <v>0</v>
      </c>
      <c r="Q309" s="211">
        <v>0.00079</v>
      </c>
      <c r="R309" s="211">
        <f>Q309*H309</f>
        <v>0.058949800000000004</v>
      </c>
      <c r="S309" s="211">
        <v>0</v>
      </c>
      <c r="T309" s="212">
        <f>S309*H309</f>
        <v>0</v>
      </c>
      <c r="AR309" s="16" t="s">
        <v>141</v>
      </c>
      <c r="AT309" s="16" t="s">
        <v>136</v>
      </c>
      <c r="AU309" s="16" t="s">
        <v>87</v>
      </c>
      <c r="AY309" s="16" t="s">
        <v>134</v>
      </c>
      <c r="BE309" s="213">
        <f>IF(N309="základní",J309,0)</f>
        <v>0</v>
      </c>
      <c r="BF309" s="213">
        <f>IF(N309="snížená",J309,0)</f>
        <v>0</v>
      </c>
      <c r="BG309" s="213">
        <f>IF(N309="zákl. přenesená",J309,0)</f>
        <v>0</v>
      </c>
      <c r="BH309" s="213">
        <f>IF(N309="sníž. přenesená",J309,0)</f>
        <v>0</v>
      </c>
      <c r="BI309" s="213">
        <f>IF(N309="nulová",J309,0)</f>
        <v>0</v>
      </c>
      <c r="BJ309" s="16" t="s">
        <v>85</v>
      </c>
      <c r="BK309" s="213">
        <f>ROUND(I309*H309,2)</f>
        <v>0</v>
      </c>
      <c r="BL309" s="16" t="s">
        <v>141</v>
      </c>
      <c r="BM309" s="16" t="s">
        <v>850</v>
      </c>
    </row>
    <row r="310" spans="2:51" s="11" customFormat="1" ht="12">
      <c r="B310" s="217"/>
      <c r="C310" s="218"/>
      <c r="D310" s="214" t="s">
        <v>145</v>
      </c>
      <c r="E310" s="219" t="s">
        <v>27</v>
      </c>
      <c r="F310" s="220" t="s">
        <v>851</v>
      </c>
      <c r="G310" s="218"/>
      <c r="H310" s="221">
        <v>74.62</v>
      </c>
      <c r="I310" s="222"/>
      <c r="J310" s="218"/>
      <c r="K310" s="218"/>
      <c r="L310" s="223"/>
      <c r="M310" s="224"/>
      <c r="N310" s="225"/>
      <c r="O310" s="225"/>
      <c r="P310" s="225"/>
      <c r="Q310" s="225"/>
      <c r="R310" s="225"/>
      <c r="S310" s="225"/>
      <c r="T310" s="226"/>
      <c r="AT310" s="227" t="s">
        <v>145</v>
      </c>
      <c r="AU310" s="227" t="s">
        <v>87</v>
      </c>
      <c r="AV310" s="11" t="s">
        <v>87</v>
      </c>
      <c r="AW310" s="11" t="s">
        <v>36</v>
      </c>
      <c r="AX310" s="11" t="s">
        <v>77</v>
      </c>
      <c r="AY310" s="227" t="s">
        <v>134</v>
      </c>
    </row>
    <row r="311" spans="2:51" s="12" customFormat="1" ht="12">
      <c r="B311" s="228"/>
      <c r="C311" s="229"/>
      <c r="D311" s="214" t="s">
        <v>145</v>
      </c>
      <c r="E311" s="230" t="s">
        <v>27</v>
      </c>
      <c r="F311" s="231" t="s">
        <v>147</v>
      </c>
      <c r="G311" s="229"/>
      <c r="H311" s="230" t="s">
        <v>27</v>
      </c>
      <c r="I311" s="232"/>
      <c r="J311" s="229"/>
      <c r="K311" s="229"/>
      <c r="L311" s="233"/>
      <c r="M311" s="234"/>
      <c r="N311" s="235"/>
      <c r="O311" s="235"/>
      <c r="P311" s="235"/>
      <c r="Q311" s="235"/>
      <c r="R311" s="235"/>
      <c r="S311" s="235"/>
      <c r="T311" s="236"/>
      <c r="AT311" s="237" t="s">
        <v>145</v>
      </c>
      <c r="AU311" s="237" t="s">
        <v>87</v>
      </c>
      <c r="AV311" s="12" t="s">
        <v>85</v>
      </c>
      <c r="AW311" s="12" t="s">
        <v>36</v>
      </c>
      <c r="AX311" s="12" t="s">
        <v>77</v>
      </c>
      <c r="AY311" s="237" t="s">
        <v>134</v>
      </c>
    </row>
    <row r="312" spans="2:51" s="13" customFormat="1" ht="12">
      <c r="B312" s="238"/>
      <c r="C312" s="239"/>
      <c r="D312" s="214" t="s">
        <v>145</v>
      </c>
      <c r="E312" s="240" t="s">
        <v>27</v>
      </c>
      <c r="F312" s="241" t="s">
        <v>148</v>
      </c>
      <c r="G312" s="239"/>
      <c r="H312" s="242">
        <v>74.62</v>
      </c>
      <c r="I312" s="243"/>
      <c r="J312" s="239"/>
      <c r="K312" s="239"/>
      <c r="L312" s="244"/>
      <c r="M312" s="245"/>
      <c r="N312" s="246"/>
      <c r="O312" s="246"/>
      <c r="P312" s="246"/>
      <c r="Q312" s="246"/>
      <c r="R312" s="246"/>
      <c r="S312" s="246"/>
      <c r="T312" s="247"/>
      <c r="AT312" s="248" t="s">
        <v>145</v>
      </c>
      <c r="AU312" s="248" t="s">
        <v>87</v>
      </c>
      <c r="AV312" s="13" t="s">
        <v>141</v>
      </c>
      <c r="AW312" s="13" t="s">
        <v>36</v>
      </c>
      <c r="AX312" s="13" t="s">
        <v>85</v>
      </c>
      <c r="AY312" s="248" t="s">
        <v>134</v>
      </c>
    </row>
    <row r="313" spans="2:63" s="10" customFormat="1" ht="22.8" customHeight="1">
      <c r="B313" s="187"/>
      <c r="C313" s="188"/>
      <c r="D313" s="189" t="s">
        <v>76</v>
      </c>
      <c r="E313" s="201" t="s">
        <v>188</v>
      </c>
      <c r="F313" s="201" t="s">
        <v>453</v>
      </c>
      <c r="G313" s="188"/>
      <c r="H313" s="188"/>
      <c r="I313" s="191"/>
      <c r="J313" s="202">
        <f>BK313</f>
        <v>0</v>
      </c>
      <c r="K313" s="188"/>
      <c r="L313" s="193"/>
      <c r="M313" s="194"/>
      <c r="N313" s="195"/>
      <c r="O313" s="195"/>
      <c r="P313" s="196">
        <f>SUM(P314:P342)</f>
        <v>0</v>
      </c>
      <c r="Q313" s="195"/>
      <c r="R313" s="196">
        <f>SUM(R314:R342)</f>
        <v>4.0747990000000005</v>
      </c>
      <c r="S313" s="195"/>
      <c r="T313" s="197">
        <f>SUM(T314:T342)</f>
        <v>0</v>
      </c>
      <c r="AR313" s="198" t="s">
        <v>85</v>
      </c>
      <c r="AT313" s="199" t="s">
        <v>76</v>
      </c>
      <c r="AU313" s="199" t="s">
        <v>85</v>
      </c>
      <c r="AY313" s="198" t="s">
        <v>134</v>
      </c>
      <c r="BK313" s="200">
        <f>SUM(BK314:BK342)</f>
        <v>0</v>
      </c>
    </row>
    <row r="314" spans="2:65" s="1" customFormat="1" ht="16.5" customHeight="1">
      <c r="B314" s="37"/>
      <c r="C314" s="203" t="s">
        <v>428</v>
      </c>
      <c r="D314" s="203" t="s">
        <v>136</v>
      </c>
      <c r="E314" s="204" t="s">
        <v>852</v>
      </c>
      <c r="F314" s="205" t="s">
        <v>853</v>
      </c>
      <c r="G314" s="206" t="s">
        <v>402</v>
      </c>
      <c r="H314" s="207">
        <v>24</v>
      </c>
      <c r="I314" s="208"/>
      <c r="J314" s="207">
        <f>ROUND(I314*H314,2)</f>
        <v>0</v>
      </c>
      <c r="K314" s="205" t="s">
        <v>854</v>
      </c>
      <c r="L314" s="42"/>
      <c r="M314" s="209" t="s">
        <v>27</v>
      </c>
      <c r="N314" s="210" t="s">
        <v>48</v>
      </c>
      <c r="O314" s="78"/>
      <c r="P314" s="211">
        <f>O314*H314</f>
        <v>0</v>
      </c>
      <c r="Q314" s="211">
        <v>0.0283</v>
      </c>
      <c r="R314" s="211">
        <f>Q314*H314</f>
        <v>0.6792</v>
      </c>
      <c r="S314" s="211">
        <v>0</v>
      </c>
      <c r="T314" s="212">
        <f>S314*H314</f>
        <v>0</v>
      </c>
      <c r="AR314" s="16" t="s">
        <v>141</v>
      </c>
      <c r="AT314" s="16" t="s">
        <v>136</v>
      </c>
      <c r="AU314" s="16" t="s">
        <v>87</v>
      </c>
      <c r="AY314" s="16" t="s">
        <v>134</v>
      </c>
      <c r="BE314" s="213">
        <f>IF(N314="základní",J314,0)</f>
        <v>0</v>
      </c>
      <c r="BF314" s="213">
        <f>IF(N314="snížená",J314,0)</f>
        <v>0</v>
      </c>
      <c r="BG314" s="213">
        <f>IF(N314="zákl. přenesená",J314,0)</f>
        <v>0</v>
      </c>
      <c r="BH314" s="213">
        <f>IF(N314="sníž. přenesená",J314,0)</f>
        <v>0</v>
      </c>
      <c r="BI314" s="213">
        <f>IF(N314="nulová",J314,0)</f>
        <v>0</v>
      </c>
      <c r="BJ314" s="16" t="s">
        <v>85</v>
      </c>
      <c r="BK314" s="213">
        <f>ROUND(I314*H314,2)</f>
        <v>0</v>
      </c>
      <c r="BL314" s="16" t="s">
        <v>141</v>
      </c>
      <c r="BM314" s="16" t="s">
        <v>855</v>
      </c>
    </row>
    <row r="315" spans="2:47" s="1" customFormat="1" ht="12">
      <c r="B315" s="37"/>
      <c r="C315" s="38"/>
      <c r="D315" s="214" t="s">
        <v>143</v>
      </c>
      <c r="E315" s="38"/>
      <c r="F315" s="215" t="s">
        <v>856</v>
      </c>
      <c r="G315" s="38"/>
      <c r="H315" s="38"/>
      <c r="I315" s="129"/>
      <c r="J315" s="38"/>
      <c r="K315" s="38"/>
      <c r="L315" s="42"/>
      <c r="M315" s="216"/>
      <c r="N315" s="78"/>
      <c r="O315" s="78"/>
      <c r="P315" s="78"/>
      <c r="Q315" s="78"/>
      <c r="R315" s="78"/>
      <c r="S315" s="78"/>
      <c r="T315" s="79"/>
      <c r="AT315" s="16" t="s">
        <v>143</v>
      </c>
      <c r="AU315" s="16" t="s">
        <v>87</v>
      </c>
    </row>
    <row r="316" spans="2:51" s="11" customFormat="1" ht="12">
      <c r="B316" s="217"/>
      <c r="C316" s="218"/>
      <c r="D316" s="214" t="s">
        <v>145</v>
      </c>
      <c r="E316" s="219" t="s">
        <v>27</v>
      </c>
      <c r="F316" s="220" t="s">
        <v>857</v>
      </c>
      <c r="G316" s="218"/>
      <c r="H316" s="221">
        <v>24</v>
      </c>
      <c r="I316" s="222"/>
      <c r="J316" s="218"/>
      <c r="K316" s="218"/>
      <c r="L316" s="223"/>
      <c r="M316" s="224"/>
      <c r="N316" s="225"/>
      <c r="O316" s="225"/>
      <c r="P316" s="225"/>
      <c r="Q316" s="225"/>
      <c r="R316" s="225"/>
      <c r="S316" s="225"/>
      <c r="T316" s="226"/>
      <c r="AT316" s="227" t="s">
        <v>145</v>
      </c>
      <c r="AU316" s="227" t="s">
        <v>87</v>
      </c>
      <c r="AV316" s="11" t="s">
        <v>87</v>
      </c>
      <c r="AW316" s="11" t="s">
        <v>36</v>
      </c>
      <c r="AX316" s="11" t="s">
        <v>77</v>
      </c>
      <c r="AY316" s="227" t="s">
        <v>134</v>
      </c>
    </row>
    <row r="317" spans="2:51" s="12" customFormat="1" ht="12">
      <c r="B317" s="228"/>
      <c r="C317" s="229"/>
      <c r="D317" s="214" t="s">
        <v>145</v>
      </c>
      <c r="E317" s="230" t="s">
        <v>27</v>
      </c>
      <c r="F317" s="231" t="s">
        <v>147</v>
      </c>
      <c r="G317" s="229"/>
      <c r="H317" s="230" t="s">
        <v>27</v>
      </c>
      <c r="I317" s="232"/>
      <c r="J317" s="229"/>
      <c r="K317" s="229"/>
      <c r="L317" s="233"/>
      <c r="M317" s="234"/>
      <c r="N317" s="235"/>
      <c r="O317" s="235"/>
      <c r="P317" s="235"/>
      <c r="Q317" s="235"/>
      <c r="R317" s="235"/>
      <c r="S317" s="235"/>
      <c r="T317" s="236"/>
      <c r="AT317" s="237" t="s">
        <v>145</v>
      </c>
      <c r="AU317" s="237" t="s">
        <v>87</v>
      </c>
      <c r="AV317" s="12" t="s">
        <v>85</v>
      </c>
      <c r="AW317" s="12" t="s">
        <v>36</v>
      </c>
      <c r="AX317" s="12" t="s">
        <v>77</v>
      </c>
      <c r="AY317" s="237" t="s">
        <v>134</v>
      </c>
    </row>
    <row r="318" spans="2:51" s="13" customFormat="1" ht="12">
      <c r="B318" s="238"/>
      <c r="C318" s="239"/>
      <c r="D318" s="214" t="s">
        <v>145</v>
      </c>
      <c r="E318" s="240" t="s">
        <v>27</v>
      </c>
      <c r="F318" s="241" t="s">
        <v>148</v>
      </c>
      <c r="G318" s="239"/>
      <c r="H318" s="242">
        <v>24</v>
      </c>
      <c r="I318" s="243"/>
      <c r="J318" s="239"/>
      <c r="K318" s="239"/>
      <c r="L318" s="244"/>
      <c r="M318" s="245"/>
      <c r="N318" s="246"/>
      <c r="O318" s="246"/>
      <c r="P318" s="246"/>
      <c r="Q318" s="246"/>
      <c r="R318" s="246"/>
      <c r="S318" s="246"/>
      <c r="T318" s="247"/>
      <c r="AT318" s="248" t="s">
        <v>145</v>
      </c>
      <c r="AU318" s="248" t="s">
        <v>87</v>
      </c>
      <c r="AV318" s="13" t="s">
        <v>141</v>
      </c>
      <c r="AW318" s="13" t="s">
        <v>36</v>
      </c>
      <c r="AX318" s="13" t="s">
        <v>85</v>
      </c>
      <c r="AY318" s="248" t="s">
        <v>134</v>
      </c>
    </row>
    <row r="319" spans="2:65" s="1" customFormat="1" ht="22.5" customHeight="1">
      <c r="B319" s="37"/>
      <c r="C319" s="203" t="s">
        <v>432</v>
      </c>
      <c r="D319" s="203" t="s">
        <v>136</v>
      </c>
      <c r="E319" s="204" t="s">
        <v>858</v>
      </c>
      <c r="F319" s="205" t="s">
        <v>859</v>
      </c>
      <c r="G319" s="206" t="s">
        <v>402</v>
      </c>
      <c r="H319" s="207">
        <v>65</v>
      </c>
      <c r="I319" s="208"/>
      <c r="J319" s="207">
        <f>ROUND(I319*H319,2)</f>
        <v>0</v>
      </c>
      <c r="K319" s="205" t="s">
        <v>27</v>
      </c>
      <c r="L319" s="42"/>
      <c r="M319" s="209" t="s">
        <v>27</v>
      </c>
      <c r="N319" s="210" t="s">
        <v>48</v>
      </c>
      <c r="O319" s="78"/>
      <c r="P319" s="211">
        <f>O319*H319</f>
        <v>0</v>
      </c>
      <c r="Q319" s="211">
        <v>0.05105</v>
      </c>
      <c r="R319" s="211">
        <f>Q319*H319</f>
        <v>3.31825</v>
      </c>
      <c r="S319" s="211">
        <v>0</v>
      </c>
      <c r="T319" s="212">
        <f>S319*H319</f>
        <v>0</v>
      </c>
      <c r="AR319" s="16" t="s">
        <v>141</v>
      </c>
      <c r="AT319" s="16" t="s">
        <v>136</v>
      </c>
      <c r="AU319" s="16" t="s">
        <v>87</v>
      </c>
      <c r="AY319" s="16" t="s">
        <v>134</v>
      </c>
      <c r="BE319" s="213">
        <f>IF(N319="základní",J319,0)</f>
        <v>0</v>
      </c>
      <c r="BF319" s="213">
        <f>IF(N319="snížená",J319,0)</f>
        <v>0</v>
      </c>
      <c r="BG319" s="213">
        <f>IF(N319="zákl. přenesená",J319,0)</f>
        <v>0</v>
      </c>
      <c r="BH319" s="213">
        <f>IF(N319="sníž. přenesená",J319,0)</f>
        <v>0</v>
      </c>
      <c r="BI319" s="213">
        <f>IF(N319="nulová",J319,0)</f>
        <v>0</v>
      </c>
      <c r="BJ319" s="16" t="s">
        <v>85</v>
      </c>
      <c r="BK319" s="213">
        <f>ROUND(I319*H319,2)</f>
        <v>0</v>
      </c>
      <c r="BL319" s="16" t="s">
        <v>141</v>
      </c>
      <c r="BM319" s="16" t="s">
        <v>860</v>
      </c>
    </row>
    <row r="320" spans="2:47" s="1" customFormat="1" ht="12">
      <c r="B320" s="37"/>
      <c r="C320" s="38"/>
      <c r="D320" s="214" t="s">
        <v>143</v>
      </c>
      <c r="E320" s="38"/>
      <c r="F320" s="215" t="s">
        <v>861</v>
      </c>
      <c r="G320" s="38"/>
      <c r="H320" s="38"/>
      <c r="I320" s="129"/>
      <c r="J320" s="38"/>
      <c r="K320" s="38"/>
      <c r="L320" s="42"/>
      <c r="M320" s="216"/>
      <c r="N320" s="78"/>
      <c r="O320" s="78"/>
      <c r="P320" s="78"/>
      <c r="Q320" s="78"/>
      <c r="R320" s="78"/>
      <c r="S320" s="78"/>
      <c r="T320" s="79"/>
      <c r="AT320" s="16" t="s">
        <v>143</v>
      </c>
      <c r="AU320" s="16" t="s">
        <v>87</v>
      </c>
    </row>
    <row r="321" spans="2:51" s="11" customFormat="1" ht="12">
      <c r="B321" s="217"/>
      <c r="C321" s="218"/>
      <c r="D321" s="214" t="s">
        <v>145</v>
      </c>
      <c r="E321" s="219" t="s">
        <v>27</v>
      </c>
      <c r="F321" s="220" t="s">
        <v>481</v>
      </c>
      <c r="G321" s="218"/>
      <c r="H321" s="221">
        <v>65</v>
      </c>
      <c r="I321" s="222"/>
      <c r="J321" s="218"/>
      <c r="K321" s="218"/>
      <c r="L321" s="223"/>
      <c r="M321" s="224"/>
      <c r="N321" s="225"/>
      <c r="O321" s="225"/>
      <c r="P321" s="225"/>
      <c r="Q321" s="225"/>
      <c r="R321" s="225"/>
      <c r="S321" s="225"/>
      <c r="T321" s="226"/>
      <c r="AT321" s="227" t="s">
        <v>145</v>
      </c>
      <c r="AU321" s="227" t="s">
        <v>87</v>
      </c>
      <c r="AV321" s="11" t="s">
        <v>87</v>
      </c>
      <c r="AW321" s="11" t="s">
        <v>36</v>
      </c>
      <c r="AX321" s="11" t="s">
        <v>77</v>
      </c>
      <c r="AY321" s="227" t="s">
        <v>134</v>
      </c>
    </row>
    <row r="322" spans="2:51" s="12" customFormat="1" ht="12">
      <c r="B322" s="228"/>
      <c r="C322" s="229"/>
      <c r="D322" s="214" t="s">
        <v>145</v>
      </c>
      <c r="E322" s="230" t="s">
        <v>27</v>
      </c>
      <c r="F322" s="231" t="s">
        <v>147</v>
      </c>
      <c r="G322" s="229"/>
      <c r="H322" s="230" t="s">
        <v>27</v>
      </c>
      <c r="I322" s="232"/>
      <c r="J322" s="229"/>
      <c r="K322" s="229"/>
      <c r="L322" s="233"/>
      <c r="M322" s="234"/>
      <c r="N322" s="235"/>
      <c r="O322" s="235"/>
      <c r="P322" s="235"/>
      <c r="Q322" s="235"/>
      <c r="R322" s="235"/>
      <c r="S322" s="235"/>
      <c r="T322" s="236"/>
      <c r="AT322" s="237" t="s">
        <v>145</v>
      </c>
      <c r="AU322" s="237" t="s">
        <v>87</v>
      </c>
      <c r="AV322" s="12" t="s">
        <v>85</v>
      </c>
      <c r="AW322" s="12" t="s">
        <v>36</v>
      </c>
      <c r="AX322" s="12" t="s">
        <v>77</v>
      </c>
      <c r="AY322" s="237" t="s">
        <v>134</v>
      </c>
    </row>
    <row r="323" spans="2:51" s="13" customFormat="1" ht="12">
      <c r="B323" s="238"/>
      <c r="C323" s="239"/>
      <c r="D323" s="214" t="s">
        <v>145</v>
      </c>
      <c r="E323" s="240" t="s">
        <v>27</v>
      </c>
      <c r="F323" s="241" t="s">
        <v>148</v>
      </c>
      <c r="G323" s="239"/>
      <c r="H323" s="242">
        <v>65</v>
      </c>
      <c r="I323" s="243"/>
      <c r="J323" s="239"/>
      <c r="K323" s="239"/>
      <c r="L323" s="244"/>
      <c r="M323" s="245"/>
      <c r="N323" s="246"/>
      <c r="O323" s="246"/>
      <c r="P323" s="246"/>
      <c r="Q323" s="246"/>
      <c r="R323" s="246"/>
      <c r="S323" s="246"/>
      <c r="T323" s="247"/>
      <c r="AT323" s="248" t="s">
        <v>145</v>
      </c>
      <c r="AU323" s="248" t="s">
        <v>87</v>
      </c>
      <c r="AV323" s="13" t="s">
        <v>141</v>
      </c>
      <c r="AW323" s="13" t="s">
        <v>36</v>
      </c>
      <c r="AX323" s="13" t="s">
        <v>85</v>
      </c>
      <c r="AY323" s="248" t="s">
        <v>134</v>
      </c>
    </row>
    <row r="324" spans="2:65" s="1" customFormat="1" ht="16.5" customHeight="1">
      <c r="B324" s="37"/>
      <c r="C324" s="203" t="s">
        <v>436</v>
      </c>
      <c r="D324" s="203" t="s">
        <v>136</v>
      </c>
      <c r="E324" s="204" t="s">
        <v>862</v>
      </c>
      <c r="F324" s="205" t="s">
        <v>863</v>
      </c>
      <c r="G324" s="206" t="s">
        <v>139</v>
      </c>
      <c r="H324" s="207">
        <v>25.92</v>
      </c>
      <c r="I324" s="208"/>
      <c r="J324" s="207">
        <f>ROUND(I324*H324,2)</f>
        <v>0</v>
      </c>
      <c r="K324" s="205" t="s">
        <v>140</v>
      </c>
      <c r="L324" s="42"/>
      <c r="M324" s="209" t="s">
        <v>27</v>
      </c>
      <c r="N324" s="210" t="s">
        <v>48</v>
      </c>
      <c r="O324" s="78"/>
      <c r="P324" s="211">
        <f>O324*H324</f>
        <v>0</v>
      </c>
      <c r="Q324" s="211">
        <v>0.00095</v>
      </c>
      <c r="R324" s="211">
        <f>Q324*H324</f>
        <v>0.024624</v>
      </c>
      <c r="S324" s="211">
        <v>0</v>
      </c>
      <c r="T324" s="212">
        <f>S324*H324</f>
        <v>0</v>
      </c>
      <c r="AR324" s="16" t="s">
        <v>141</v>
      </c>
      <c r="AT324" s="16" t="s">
        <v>136</v>
      </c>
      <c r="AU324" s="16" t="s">
        <v>87</v>
      </c>
      <c r="AY324" s="16" t="s">
        <v>134</v>
      </c>
      <c r="BE324" s="213">
        <f>IF(N324="základní",J324,0)</f>
        <v>0</v>
      </c>
      <c r="BF324" s="213">
        <f>IF(N324="snížená",J324,0)</f>
        <v>0</v>
      </c>
      <c r="BG324" s="213">
        <f>IF(N324="zákl. přenesená",J324,0)</f>
        <v>0</v>
      </c>
      <c r="BH324" s="213">
        <f>IF(N324="sníž. přenesená",J324,0)</f>
        <v>0</v>
      </c>
      <c r="BI324" s="213">
        <f>IF(N324="nulová",J324,0)</f>
        <v>0</v>
      </c>
      <c r="BJ324" s="16" t="s">
        <v>85</v>
      </c>
      <c r="BK324" s="213">
        <f>ROUND(I324*H324,2)</f>
        <v>0</v>
      </c>
      <c r="BL324" s="16" t="s">
        <v>141</v>
      </c>
      <c r="BM324" s="16" t="s">
        <v>864</v>
      </c>
    </row>
    <row r="325" spans="2:47" s="1" customFormat="1" ht="12">
      <c r="B325" s="37"/>
      <c r="C325" s="38"/>
      <c r="D325" s="214" t="s">
        <v>143</v>
      </c>
      <c r="E325" s="38"/>
      <c r="F325" s="215" t="s">
        <v>865</v>
      </c>
      <c r="G325" s="38"/>
      <c r="H325" s="38"/>
      <c r="I325" s="129"/>
      <c r="J325" s="38"/>
      <c r="K325" s="38"/>
      <c r="L325" s="42"/>
      <c r="M325" s="216"/>
      <c r="N325" s="78"/>
      <c r="O325" s="78"/>
      <c r="P325" s="78"/>
      <c r="Q325" s="78"/>
      <c r="R325" s="78"/>
      <c r="S325" s="78"/>
      <c r="T325" s="79"/>
      <c r="AT325" s="16" t="s">
        <v>143</v>
      </c>
      <c r="AU325" s="16" t="s">
        <v>87</v>
      </c>
    </row>
    <row r="326" spans="2:51" s="11" customFormat="1" ht="12">
      <c r="B326" s="217"/>
      <c r="C326" s="218"/>
      <c r="D326" s="214" t="s">
        <v>145</v>
      </c>
      <c r="E326" s="219" t="s">
        <v>27</v>
      </c>
      <c r="F326" s="220" t="s">
        <v>866</v>
      </c>
      <c r="G326" s="218"/>
      <c r="H326" s="221">
        <v>25.92</v>
      </c>
      <c r="I326" s="222"/>
      <c r="J326" s="218"/>
      <c r="K326" s="218"/>
      <c r="L326" s="223"/>
      <c r="M326" s="224"/>
      <c r="N326" s="225"/>
      <c r="O326" s="225"/>
      <c r="P326" s="225"/>
      <c r="Q326" s="225"/>
      <c r="R326" s="225"/>
      <c r="S326" s="225"/>
      <c r="T326" s="226"/>
      <c r="AT326" s="227" t="s">
        <v>145</v>
      </c>
      <c r="AU326" s="227" t="s">
        <v>87</v>
      </c>
      <c r="AV326" s="11" t="s">
        <v>87</v>
      </c>
      <c r="AW326" s="11" t="s">
        <v>36</v>
      </c>
      <c r="AX326" s="11" t="s">
        <v>77</v>
      </c>
      <c r="AY326" s="227" t="s">
        <v>134</v>
      </c>
    </row>
    <row r="327" spans="2:51" s="12" customFormat="1" ht="12">
      <c r="B327" s="228"/>
      <c r="C327" s="229"/>
      <c r="D327" s="214" t="s">
        <v>145</v>
      </c>
      <c r="E327" s="230" t="s">
        <v>27</v>
      </c>
      <c r="F327" s="231" t="s">
        <v>147</v>
      </c>
      <c r="G327" s="229"/>
      <c r="H327" s="230" t="s">
        <v>27</v>
      </c>
      <c r="I327" s="232"/>
      <c r="J327" s="229"/>
      <c r="K327" s="229"/>
      <c r="L327" s="233"/>
      <c r="M327" s="234"/>
      <c r="N327" s="235"/>
      <c r="O327" s="235"/>
      <c r="P327" s="235"/>
      <c r="Q327" s="235"/>
      <c r="R327" s="235"/>
      <c r="S327" s="235"/>
      <c r="T327" s="236"/>
      <c r="AT327" s="237" t="s">
        <v>145</v>
      </c>
      <c r="AU327" s="237" t="s">
        <v>87</v>
      </c>
      <c r="AV327" s="12" t="s">
        <v>85</v>
      </c>
      <c r="AW327" s="12" t="s">
        <v>36</v>
      </c>
      <c r="AX327" s="12" t="s">
        <v>77</v>
      </c>
      <c r="AY327" s="237" t="s">
        <v>134</v>
      </c>
    </row>
    <row r="328" spans="2:51" s="13" customFormat="1" ht="12">
      <c r="B328" s="238"/>
      <c r="C328" s="239"/>
      <c r="D328" s="214" t="s">
        <v>145</v>
      </c>
      <c r="E328" s="240" t="s">
        <v>27</v>
      </c>
      <c r="F328" s="241" t="s">
        <v>148</v>
      </c>
      <c r="G328" s="239"/>
      <c r="H328" s="242">
        <v>25.92</v>
      </c>
      <c r="I328" s="243"/>
      <c r="J328" s="239"/>
      <c r="K328" s="239"/>
      <c r="L328" s="244"/>
      <c r="M328" s="245"/>
      <c r="N328" s="246"/>
      <c r="O328" s="246"/>
      <c r="P328" s="246"/>
      <c r="Q328" s="246"/>
      <c r="R328" s="246"/>
      <c r="S328" s="246"/>
      <c r="T328" s="247"/>
      <c r="AT328" s="248" t="s">
        <v>145</v>
      </c>
      <c r="AU328" s="248" t="s">
        <v>87</v>
      </c>
      <c r="AV328" s="13" t="s">
        <v>141</v>
      </c>
      <c r="AW328" s="13" t="s">
        <v>36</v>
      </c>
      <c r="AX328" s="13" t="s">
        <v>85</v>
      </c>
      <c r="AY328" s="248" t="s">
        <v>134</v>
      </c>
    </row>
    <row r="329" spans="2:65" s="1" customFormat="1" ht="16.5" customHeight="1">
      <c r="B329" s="37"/>
      <c r="C329" s="203" t="s">
        <v>440</v>
      </c>
      <c r="D329" s="203" t="s">
        <v>136</v>
      </c>
      <c r="E329" s="204" t="s">
        <v>867</v>
      </c>
      <c r="F329" s="205" t="s">
        <v>868</v>
      </c>
      <c r="G329" s="206" t="s">
        <v>402</v>
      </c>
      <c r="H329" s="207">
        <v>38.4</v>
      </c>
      <c r="I329" s="208"/>
      <c r="J329" s="207">
        <f>ROUND(I329*H329,2)</f>
        <v>0</v>
      </c>
      <c r="K329" s="205" t="s">
        <v>140</v>
      </c>
      <c r="L329" s="42"/>
      <c r="M329" s="209" t="s">
        <v>27</v>
      </c>
      <c r="N329" s="210" t="s">
        <v>48</v>
      </c>
      <c r="O329" s="78"/>
      <c r="P329" s="211">
        <f>O329*H329</f>
        <v>0</v>
      </c>
      <c r="Q329" s="211">
        <v>0.00017</v>
      </c>
      <c r="R329" s="211">
        <f>Q329*H329</f>
        <v>0.006528</v>
      </c>
      <c r="S329" s="211">
        <v>0</v>
      </c>
      <c r="T329" s="212">
        <f>S329*H329</f>
        <v>0</v>
      </c>
      <c r="AR329" s="16" t="s">
        <v>141</v>
      </c>
      <c r="AT329" s="16" t="s">
        <v>136</v>
      </c>
      <c r="AU329" s="16" t="s">
        <v>87</v>
      </c>
      <c r="AY329" s="16" t="s">
        <v>134</v>
      </c>
      <c r="BE329" s="213">
        <f>IF(N329="základní",J329,0)</f>
        <v>0</v>
      </c>
      <c r="BF329" s="213">
        <f>IF(N329="snížená",J329,0)</f>
        <v>0</v>
      </c>
      <c r="BG329" s="213">
        <f>IF(N329="zákl. přenesená",J329,0)</f>
        <v>0</v>
      </c>
      <c r="BH329" s="213">
        <f>IF(N329="sníž. přenesená",J329,0)</f>
        <v>0</v>
      </c>
      <c r="BI329" s="213">
        <f>IF(N329="nulová",J329,0)</f>
        <v>0</v>
      </c>
      <c r="BJ329" s="16" t="s">
        <v>85</v>
      </c>
      <c r="BK329" s="213">
        <f>ROUND(I329*H329,2)</f>
        <v>0</v>
      </c>
      <c r="BL329" s="16" t="s">
        <v>141</v>
      </c>
      <c r="BM329" s="16" t="s">
        <v>869</v>
      </c>
    </row>
    <row r="330" spans="2:47" s="1" customFormat="1" ht="12">
      <c r="B330" s="37"/>
      <c r="C330" s="38"/>
      <c r="D330" s="214" t="s">
        <v>143</v>
      </c>
      <c r="E330" s="38"/>
      <c r="F330" s="215" t="s">
        <v>870</v>
      </c>
      <c r="G330" s="38"/>
      <c r="H330" s="38"/>
      <c r="I330" s="129"/>
      <c r="J330" s="38"/>
      <c r="K330" s="38"/>
      <c r="L330" s="42"/>
      <c r="M330" s="216"/>
      <c r="N330" s="78"/>
      <c r="O330" s="78"/>
      <c r="P330" s="78"/>
      <c r="Q330" s="78"/>
      <c r="R330" s="78"/>
      <c r="S330" s="78"/>
      <c r="T330" s="79"/>
      <c r="AT330" s="16" t="s">
        <v>143</v>
      </c>
      <c r="AU330" s="16" t="s">
        <v>87</v>
      </c>
    </row>
    <row r="331" spans="2:51" s="11" customFormat="1" ht="12">
      <c r="B331" s="217"/>
      <c r="C331" s="218"/>
      <c r="D331" s="214" t="s">
        <v>145</v>
      </c>
      <c r="E331" s="219" t="s">
        <v>27</v>
      </c>
      <c r="F331" s="220" t="s">
        <v>871</v>
      </c>
      <c r="G331" s="218"/>
      <c r="H331" s="221">
        <v>38.4</v>
      </c>
      <c r="I331" s="222"/>
      <c r="J331" s="218"/>
      <c r="K331" s="218"/>
      <c r="L331" s="223"/>
      <c r="M331" s="224"/>
      <c r="N331" s="225"/>
      <c r="O331" s="225"/>
      <c r="P331" s="225"/>
      <c r="Q331" s="225"/>
      <c r="R331" s="225"/>
      <c r="S331" s="225"/>
      <c r="T331" s="226"/>
      <c r="AT331" s="227" t="s">
        <v>145</v>
      </c>
      <c r="AU331" s="227" t="s">
        <v>87</v>
      </c>
      <c r="AV331" s="11" t="s">
        <v>87</v>
      </c>
      <c r="AW331" s="11" t="s">
        <v>36</v>
      </c>
      <c r="AX331" s="11" t="s">
        <v>77</v>
      </c>
      <c r="AY331" s="227" t="s">
        <v>134</v>
      </c>
    </row>
    <row r="332" spans="2:51" s="12" customFormat="1" ht="12">
      <c r="B332" s="228"/>
      <c r="C332" s="229"/>
      <c r="D332" s="214" t="s">
        <v>145</v>
      </c>
      <c r="E332" s="230" t="s">
        <v>27</v>
      </c>
      <c r="F332" s="231" t="s">
        <v>292</v>
      </c>
      <c r="G332" s="229"/>
      <c r="H332" s="230" t="s">
        <v>27</v>
      </c>
      <c r="I332" s="232"/>
      <c r="J332" s="229"/>
      <c r="K332" s="229"/>
      <c r="L332" s="233"/>
      <c r="M332" s="234"/>
      <c r="N332" s="235"/>
      <c r="O332" s="235"/>
      <c r="P332" s="235"/>
      <c r="Q332" s="235"/>
      <c r="R332" s="235"/>
      <c r="S332" s="235"/>
      <c r="T332" s="236"/>
      <c r="AT332" s="237" t="s">
        <v>145</v>
      </c>
      <c r="AU332" s="237" t="s">
        <v>87</v>
      </c>
      <c r="AV332" s="12" t="s">
        <v>85</v>
      </c>
      <c r="AW332" s="12" t="s">
        <v>36</v>
      </c>
      <c r="AX332" s="12" t="s">
        <v>77</v>
      </c>
      <c r="AY332" s="237" t="s">
        <v>134</v>
      </c>
    </row>
    <row r="333" spans="2:51" s="13" customFormat="1" ht="12">
      <c r="B333" s="238"/>
      <c r="C333" s="239"/>
      <c r="D333" s="214" t="s">
        <v>145</v>
      </c>
      <c r="E333" s="240" t="s">
        <v>27</v>
      </c>
      <c r="F333" s="241" t="s">
        <v>148</v>
      </c>
      <c r="G333" s="239"/>
      <c r="H333" s="242">
        <v>38.4</v>
      </c>
      <c r="I333" s="243"/>
      <c r="J333" s="239"/>
      <c r="K333" s="239"/>
      <c r="L333" s="244"/>
      <c r="M333" s="245"/>
      <c r="N333" s="246"/>
      <c r="O333" s="246"/>
      <c r="P333" s="246"/>
      <c r="Q333" s="246"/>
      <c r="R333" s="246"/>
      <c r="S333" s="246"/>
      <c r="T333" s="247"/>
      <c r="AT333" s="248" t="s">
        <v>145</v>
      </c>
      <c r="AU333" s="248" t="s">
        <v>87</v>
      </c>
      <c r="AV333" s="13" t="s">
        <v>141</v>
      </c>
      <c r="AW333" s="13" t="s">
        <v>36</v>
      </c>
      <c r="AX333" s="13" t="s">
        <v>85</v>
      </c>
      <c r="AY333" s="248" t="s">
        <v>134</v>
      </c>
    </row>
    <row r="334" spans="2:65" s="1" customFormat="1" ht="16.5" customHeight="1">
      <c r="B334" s="37"/>
      <c r="C334" s="203" t="s">
        <v>445</v>
      </c>
      <c r="D334" s="203" t="s">
        <v>136</v>
      </c>
      <c r="E334" s="204" t="s">
        <v>872</v>
      </c>
      <c r="F334" s="205" t="s">
        <v>873</v>
      </c>
      <c r="G334" s="206" t="s">
        <v>402</v>
      </c>
      <c r="H334" s="207">
        <v>38.4</v>
      </c>
      <c r="I334" s="208"/>
      <c r="J334" s="207">
        <f>ROUND(I334*H334,2)</f>
        <v>0</v>
      </c>
      <c r="K334" s="205" t="s">
        <v>140</v>
      </c>
      <c r="L334" s="42"/>
      <c r="M334" s="209" t="s">
        <v>27</v>
      </c>
      <c r="N334" s="210" t="s">
        <v>48</v>
      </c>
      <c r="O334" s="78"/>
      <c r="P334" s="211">
        <f>O334*H334</f>
        <v>0</v>
      </c>
      <c r="Q334" s="211">
        <v>3E-05</v>
      </c>
      <c r="R334" s="211">
        <f>Q334*H334</f>
        <v>0.001152</v>
      </c>
      <c r="S334" s="211">
        <v>0</v>
      </c>
      <c r="T334" s="212">
        <f>S334*H334</f>
        <v>0</v>
      </c>
      <c r="AR334" s="16" t="s">
        <v>141</v>
      </c>
      <c r="AT334" s="16" t="s">
        <v>136</v>
      </c>
      <c r="AU334" s="16" t="s">
        <v>87</v>
      </c>
      <c r="AY334" s="16" t="s">
        <v>134</v>
      </c>
      <c r="BE334" s="213">
        <f>IF(N334="základní",J334,0)</f>
        <v>0</v>
      </c>
      <c r="BF334" s="213">
        <f>IF(N334="snížená",J334,0)</f>
        <v>0</v>
      </c>
      <c r="BG334" s="213">
        <f>IF(N334="zákl. přenesená",J334,0)</f>
        <v>0</v>
      </c>
      <c r="BH334" s="213">
        <f>IF(N334="sníž. přenesená",J334,0)</f>
        <v>0</v>
      </c>
      <c r="BI334" s="213">
        <f>IF(N334="nulová",J334,0)</f>
        <v>0</v>
      </c>
      <c r="BJ334" s="16" t="s">
        <v>85</v>
      </c>
      <c r="BK334" s="213">
        <f>ROUND(I334*H334,2)</f>
        <v>0</v>
      </c>
      <c r="BL334" s="16" t="s">
        <v>141</v>
      </c>
      <c r="BM334" s="16" t="s">
        <v>874</v>
      </c>
    </row>
    <row r="335" spans="2:47" s="1" customFormat="1" ht="12">
      <c r="B335" s="37"/>
      <c r="C335" s="38"/>
      <c r="D335" s="214" t="s">
        <v>143</v>
      </c>
      <c r="E335" s="38"/>
      <c r="F335" s="215" t="s">
        <v>870</v>
      </c>
      <c r="G335" s="38"/>
      <c r="H335" s="38"/>
      <c r="I335" s="129"/>
      <c r="J335" s="38"/>
      <c r="K335" s="38"/>
      <c r="L335" s="42"/>
      <c r="M335" s="216"/>
      <c r="N335" s="78"/>
      <c r="O335" s="78"/>
      <c r="P335" s="78"/>
      <c r="Q335" s="78"/>
      <c r="R335" s="78"/>
      <c r="S335" s="78"/>
      <c r="T335" s="79"/>
      <c r="AT335" s="16" t="s">
        <v>143</v>
      </c>
      <c r="AU335" s="16" t="s">
        <v>87</v>
      </c>
    </row>
    <row r="336" spans="2:51" s="11" customFormat="1" ht="12">
      <c r="B336" s="217"/>
      <c r="C336" s="218"/>
      <c r="D336" s="214" t="s">
        <v>145</v>
      </c>
      <c r="E336" s="219" t="s">
        <v>27</v>
      </c>
      <c r="F336" s="220" t="s">
        <v>875</v>
      </c>
      <c r="G336" s="218"/>
      <c r="H336" s="221">
        <v>38.4</v>
      </c>
      <c r="I336" s="222"/>
      <c r="J336" s="218"/>
      <c r="K336" s="218"/>
      <c r="L336" s="223"/>
      <c r="M336" s="224"/>
      <c r="N336" s="225"/>
      <c r="O336" s="225"/>
      <c r="P336" s="225"/>
      <c r="Q336" s="225"/>
      <c r="R336" s="225"/>
      <c r="S336" s="225"/>
      <c r="T336" s="226"/>
      <c r="AT336" s="227" t="s">
        <v>145</v>
      </c>
      <c r="AU336" s="227" t="s">
        <v>87</v>
      </c>
      <c r="AV336" s="11" t="s">
        <v>87</v>
      </c>
      <c r="AW336" s="11" t="s">
        <v>36</v>
      </c>
      <c r="AX336" s="11" t="s">
        <v>77</v>
      </c>
      <c r="AY336" s="227" t="s">
        <v>134</v>
      </c>
    </row>
    <row r="337" spans="2:51" s="12" customFormat="1" ht="12">
      <c r="B337" s="228"/>
      <c r="C337" s="229"/>
      <c r="D337" s="214" t="s">
        <v>145</v>
      </c>
      <c r="E337" s="230" t="s">
        <v>27</v>
      </c>
      <c r="F337" s="231" t="s">
        <v>147</v>
      </c>
      <c r="G337" s="229"/>
      <c r="H337" s="230" t="s">
        <v>27</v>
      </c>
      <c r="I337" s="232"/>
      <c r="J337" s="229"/>
      <c r="K337" s="229"/>
      <c r="L337" s="233"/>
      <c r="M337" s="234"/>
      <c r="N337" s="235"/>
      <c r="O337" s="235"/>
      <c r="P337" s="235"/>
      <c r="Q337" s="235"/>
      <c r="R337" s="235"/>
      <c r="S337" s="235"/>
      <c r="T337" s="236"/>
      <c r="AT337" s="237" t="s">
        <v>145</v>
      </c>
      <c r="AU337" s="237" t="s">
        <v>87</v>
      </c>
      <c r="AV337" s="12" t="s">
        <v>85</v>
      </c>
      <c r="AW337" s="12" t="s">
        <v>36</v>
      </c>
      <c r="AX337" s="12" t="s">
        <v>77</v>
      </c>
      <c r="AY337" s="237" t="s">
        <v>134</v>
      </c>
    </row>
    <row r="338" spans="2:51" s="13" customFormat="1" ht="12">
      <c r="B338" s="238"/>
      <c r="C338" s="239"/>
      <c r="D338" s="214" t="s">
        <v>145</v>
      </c>
      <c r="E338" s="240" t="s">
        <v>27</v>
      </c>
      <c r="F338" s="241" t="s">
        <v>148</v>
      </c>
      <c r="G338" s="239"/>
      <c r="H338" s="242">
        <v>38.4</v>
      </c>
      <c r="I338" s="243"/>
      <c r="J338" s="239"/>
      <c r="K338" s="239"/>
      <c r="L338" s="244"/>
      <c r="M338" s="245"/>
      <c r="N338" s="246"/>
      <c r="O338" s="246"/>
      <c r="P338" s="246"/>
      <c r="Q338" s="246"/>
      <c r="R338" s="246"/>
      <c r="S338" s="246"/>
      <c r="T338" s="247"/>
      <c r="AT338" s="248" t="s">
        <v>145</v>
      </c>
      <c r="AU338" s="248" t="s">
        <v>87</v>
      </c>
      <c r="AV338" s="13" t="s">
        <v>141</v>
      </c>
      <c r="AW338" s="13" t="s">
        <v>36</v>
      </c>
      <c r="AX338" s="13" t="s">
        <v>85</v>
      </c>
      <c r="AY338" s="248" t="s">
        <v>134</v>
      </c>
    </row>
    <row r="339" spans="2:65" s="1" customFormat="1" ht="22.5" customHeight="1">
      <c r="B339" s="37"/>
      <c r="C339" s="203" t="s">
        <v>449</v>
      </c>
      <c r="D339" s="203" t="s">
        <v>136</v>
      </c>
      <c r="E339" s="204" t="s">
        <v>876</v>
      </c>
      <c r="F339" s="205" t="s">
        <v>877</v>
      </c>
      <c r="G339" s="206" t="s">
        <v>139</v>
      </c>
      <c r="H339" s="207">
        <v>214.5</v>
      </c>
      <c r="I339" s="208"/>
      <c r="J339" s="207">
        <f>ROUND(I339*H339,2)</f>
        <v>0</v>
      </c>
      <c r="K339" s="205" t="s">
        <v>140</v>
      </c>
      <c r="L339" s="42"/>
      <c r="M339" s="209" t="s">
        <v>27</v>
      </c>
      <c r="N339" s="210" t="s">
        <v>48</v>
      </c>
      <c r="O339" s="78"/>
      <c r="P339" s="211">
        <f>O339*H339</f>
        <v>0</v>
      </c>
      <c r="Q339" s="211">
        <v>0.00021</v>
      </c>
      <c r="R339" s="211">
        <f>Q339*H339</f>
        <v>0.045045</v>
      </c>
      <c r="S339" s="211">
        <v>0</v>
      </c>
      <c r="T339" s="212">
        <f>S339*H339</f>
        <v>0</v>
      </c>
      <c r="AR339" s="16" t="s">
        <v>141</v>
      </c>
      <c r="AT339" s="16" t="s">
        <v>136</v>
      </c>
      <c r="AU339" s="16" t="s">
        <v>87</v>
      </c>
      <c r="AY339" s="16" t="s">
        <v>134</v>
      </c>
      <c r="BE339" s="213">
        <f>IF(N339="základní",J339,0)</f>
        <v>0</v>
      </c>
      <c r="BF339" s="213">
        <f>IF(N339="snížená",J339,0)</f>
        <v>0</v>
      </c>
      <c r="BG339" s="213">
        <f>IF(N339="zákl. přenesená",J339,0)</f>
        <v>0</v>
      </c>
      <c r="BH339" s="213">
        <f>IF(N339="sníž. přenesená",J339,0)</f>
        <v>0</v>
      </c>
      <c r="BI339" s="213">
        <f>IF(N339="nulová",J339,0)</f>
        <v>0</v>
      </c>
      <c r="BJ339" s="16" t="s">
        <v>85</v>
      </c>
      <c r="BK339" s="213">
        <f>ROUND(I339*H339,2)</f>
        <v>0</v>
      </c>
      <c r="BL339" s="16" t="s">
        <v>141</v>
      </c>
      <c r="BM339" s="16" t="s">
        <v>878</v>
      </c>
    </row>
    <row r="340" spans="2:47" s="1" customFormat="1" ht="12">
      <c r="B340" s="37"/>
      <c r="C340" s="38"/>
      <c r="D340" s="214" t="s">
        <v>143</v>
      </c>
      <c r="E340" s="38"/>
      <c r="F340" s="215" t="s">
        <v>879</v>
      </c>
      <c r="G340" s="38"/>
      <c r="H340" s="38"/>
      <c r="I340" s="129"/>
      <c r="J340" s="38"/>
      <c r="K340" s="38"/>
      <c r="L340" s="42"/>
      <c r="M340" s="216"/>
      <c r="N340" s="78"/>
      <c r="O340" s="78"/>
      <c r="P340" s="78"/>
      <c r="Q340" s="78"/>
      <c r="R340" s="78"/>
      <c r="S340" s="78"/>
      <c r="T340" s="79"/>
      <c r="AT340" s="16" t="s">
        <v>143</v>
      </c>
      <c r="AU340" s="16" t="s">
        <v>87</v>
      </c>
    </row>
    <row r="341" spans="2:51" s="11" customFormat="1" ht="12">
      <c r="B341" s="217"/>
      <c r="C341" s="218"/>
      <c r="D341" s="214" t="s">
        <v>145</v>
      </c>
      <c r="E341" s="219" t="s">
        <v>27</v>
      </c>
      <c r="F341" s="220" t="s">
        <v>880</v>
      </c>
      <c r="G341" s="218"/>
      <c r="H341" s="221">
        <v>214.5</v>
      </c>
      <c r="I341" s="222"/>
      <c r="J341" s="218"/>
      <c r="K341" s="218"/>
      <c r="L341" s="223"/>
      <c r="M341" s="224"/>
      <c r="N341" s="225"/>
      <c r="O341" s="225"/>
      <c r="P341" s="225"/>
      <c r="Q341" s="225"/>
      <c r="R341" s="225"/>
      <c r="S341" s="225"/>
      <c r="T341" s="226"/>
      <c r="AT341" s="227" t="s">
        <v>145</v>
      </c>
      <c r="AU341" s="227" t="s">
        <v>87</v>
      </c>
      <c r="AV341" s="11" t="s">
        <v>87</v>
      </c>
      <c r="AW341" s="11" t="s">
        <v>36</v>
      </c>
      <c r="AX341" s="11" t="s">
        <v>77</v>
      </c>
      <c r="AY341" s="227" t="s">
        <v>134</v>
      </c>
    </row>
    <row r="342" spans="2:51" s="13" customFormat="1" ht="12">
      <c r="B342" s="238"/>
      <c r="C342" s="239"/>
      <c r="D342" s="214" t="s">
        <v>145</v>
      </c>
      <c r="E342" s="240" t="s">
        <v>27</v>
      </c>
      <c r="F342" s="241" t="s">
        <v>148</v>
      </c>
      <c r="G342" s="239"/>
      <c r="H342" s="242">
        <v>214.5</v>
      </c>
      <c r="I342" s="243"/>
      <c r="J342" s="239"/>
      <c r="K342" s="239"/>
      <c r="L342" s="244"/>
      <c r="M342" s="245"/>
      <c r="N342" s="246"/>
      <c r="O342" s="246"/>
      <c r="P342" s="246"/>
      <c r="Q342" s="246"/>
      <c r="R342" s="246"/>
      <c r="S342" s="246"/>
      <c r="T342" s="247"/>
      <c r="AT342" s="248" t="s">
        <v>145</v>
      </c>
      <c r="AU342" s="248" t="s">
        <v>87</v>
      </c>
      <c r="AV342" s="13" t="s">
        <v>141</v>
      </c>
      <c r="AW342" s="13" t="s">
        <v>36</v>
      </c>
      <c r="AX342" s="13" t="s">
        <v>85</v>
      </c>
      <c r="AY342" s="248" t="s">
        <v>134</v>
      </c>
    </row>
    <row r="343" spans="2:63" s="10" customFormat="1" ht="22.8" customHeight="1">
      <c r="B343" s="187"/>
      <c r="C343" s="188"/>
      <c r="D343" s="189" t="s">
        <v>76</v>
      </c>
      <c r="E343" s="201" t="s">
        <v>562</v>
      </c>
      <c r="F343" s="201" t="s">
        <v>563</v>
      </c>
      <c r="G343" s="188"/>
      <c r="H343" s="188"/>
      <c r="I343" s="191"/>
      <c r="J343" s="202">
        <f>BK343</f>
        <v>0</v>
      </c>
      <c r="K343" s="188"/>
      <c r="L343" s="193"/>
      <c r="M343" s="194"/>
      <c r="N343" s="195"/>
      <c r="O343" s="195"/>
      <c r="P343" s="196">
        <f>SUM(P344:P345)</f>
        <v>0</v>
      </c>
      <c r="Q343" s="195"/>
      <c r="R343" s="196">
        <f>SUM(R344:R345)</f>
        <v>0</v>
      </c>
      <c r="S343" s="195"/>
      <c r="T343" s="197">
        <f>SUM(T344:T345)</f>
        <v>0</v>
      </c>
      <c r="AR343" s="198" t="s">
        <v>85</v>
      </c>
      <c r="AT343" s="199" t="s">
        <v>76</v>
      </c>
      <c r="AU343" s="199" t="s">
        <v>85</v>
      </c>
      <c r="AY343" s="198" t="s">
        <v>134</v>
      </c>
      <c r="BK343" s="200">
        <f>SUM(BK344:BK345)</f>
        <v>0</v>
      </c>
    </row>
    <row r="344" spans="2:65" s="1" customFormat="1" ht="22.5" customHeight="1">
      <c r="B344" s="37"/>
      <c r="C344" s="203" t="s">
        <v>454</v>
      </c>
      <c r="D344" s="203" t="s">
        <v>136</v>
      </c>
      <c r="E344" s="204" t="s">
        <v>881</v>
      </c>
      <c r="F344" s="205" t="s">
        <v>882</v>
      </c>
      <c r="G344" s="206" t="s">
        <v>244</v>
      </c>
      <c r="H344" s="207">
        <v>505.6</v>
      </c>
      <c r="I344" s="208"/>
      <c r="J344" s="207">
        <f>ROUND(I344*H344,2)</f>
        <v>0</v>
      </c>
      <c r="K344" s="205" t="s">
        <v>140</v>
      </c>
      <c r="L344" s="42"/>
      <c r="M344" s="209" t="s">
        <v>27</v>
      </c>
      <c r="N344" s="210" t="s">
        <v>48</v>
      </c>
      <c r="O344" s="78"/>
      <c r="P344" s="211">
        <f>O344*H344</f>
        <v>0</v>
      </c>
      <c r="Q344" s="211">
        <v>0</v>
      </c>
      <c r="R344" s="211">
        <f>Q344*H344</f>
        <v>0</v>
      </c>
      <c r="S344" s="211">
        <v>0</v>
      </c>
      <c r="T344" s="212">
        <f>S344*H344</f>
        <v>0</v>
      </c>
      <c r="AR344" s="16" t="s">
        <v>141</v>
      </c>
      <c r="AT344" s="16" t="s">
        <v>136</v>
      </c>
      <c r="AU344" s="16" t="s">
        <v>87</v>
      </c>
      <c r="AY344" s="16" t="s">
        <v>134</v>
      </c>
      <c r="BE344" s="213">
        <f>IF(N344="základní",J344,0)</f>
        <v>0</v>
      </c>
      <c r="BF344" s="213">
        <f>IF(N344="snížená",J344,0)</f>
        <v>0</v>
      </c>
      <c r="BG344" s="213">
        <f>IF(N344="zákl. přenesená",J344,0)</f>
        <v>0</v>
      </c>
      <c r="BH344" s="213">
        <f>IF(N344="sníž. přenesená",J344,0)</f>
        <v>0</v>
      </c>
      <c r="BI344" s="213">
        <f>IF(N344="nulová",J344,0)</f>
        <v>0</v>
      </c>
      <c r="BJ344" s="16" t="s">
        <v>85</v>
      </c>
      <c r="BK344" s="213">
        <f>ROUND(I344*H344,2)</f>
        <v>0</v>
      </c>
      <c r="BL344" s="16" t="s">
        <v>141</v>
      </c>
      <c r="BM344" s="16" t="s">
        <v>883</v>
      </c>
    </row>
    <row r="345" spans="2:47" s="1" customFormat="1" ht="12">
      <c r="B345" s="37"/>
      <c r="C345" s="38"/>
      <c r="D345" s="214" t="s">
        <v>143</v>
      </c>
      <c r="E345" s="38"/>
      <c r="F345" s="215" t="s">
        <v>884</v>
      </c>
      <c r="G345" s="38"/>
      <c r="H345" s="38"/>
      <c r="I345" s="129"/>
      <c r="J345" s="38"/>
      <c r="K345" s="38"/>
      <c r="L345" s="42"/>
      <c r="M345" s="216"/>
      <c r="N345" s="78"/>
      <c r="O345" s="78"/>
      <c r="P345" s="78"/>
      <c r="Q345" s="78"/>
      <c r="R345" s="78"/>
      <c r="S345" s="78"/>
      <c r="T345" s="79"/>
      <c r="AT345" s="16" t="s">
        <v>143</v>
      </c>
      <c r="AU345" s="16" t="s">
        <v>87</v>
      </c>
    </row>
    <row r="346" spans="2:63" s="10" customFormat="1" ht="25.9" customHeight="1">
      <c r="B346" s="187"/>
      <c r="C346" s="188"/>
      <c r="D346" s="189" t="s">
        <v>76</v>
      </c>
      <c r="E346" s="190" t="s">
        <v>885</v>
      </c>
      <c r="F346" s="190" t="s">
        <v>886</v>
      </c>
      <c r="G346" s="188"/>
      <c r="H346" s="188"/>
      <c r="I346" s="191"/>
      <c r="J346" s="192">
        <f>BK346</f>
        <v>0</v>
      </c>
      <c r="K346" s="188"/>
      <c r="L346" s="193"/>
      <c r="M346" s="194"/>
      <c r="N346" s="195"/>
      <c r="O346" s="195"/>
      <c r="P346" s="196">
        <f>P347</f>
        <v>0</v>
      </c>
      <c r="Q346" s="195"/>
      <c r="R346" s="196">
        <f>R347</f>
        <v>1.9295630000000001</v>
      </c>
      <c r="S346" s="195"/>
      <c r="T346" s="197">
        <f>T347</f>
        <v>0</v>
      </c>
      <c r="AR346" s="198" t="s">
        <v>87</v>
      </c>
      <c r="AT346" s="199" t="s">
        <v>76</v>
      </c>
      <c r="AU346" s="199" t="s">
        <v>77</v>
      </c>
      <c r="AY346" s="198" t="s">
        <v>134</v>
      </c>
      <c r="BK346" s="200">
        <f>BK347</f>
        <v>0</v>
      </c>
    </row>
    <row r="347" spans="2:63" s="10" customFormat="1" ht="22.8" customHeight="1">
      <c r="B347" s="187"/>
      <c r="C347" s="188"/>
      <c r="D347" s="189" t="s">
        <v>76</v>
      </c>
      <c r="E347" s="201" t="s">
        <v>887</v>
      </c>
      <c r="F347" s="201" t="s">
        <v>888</v>
      </c>
      <c r="G347" s="188"/>
      <c r="H347" s="188"/>
      <c r="I347" s="191"/>
      <c r="J347" s="202">
        <f>BK347</f>
        <v>0</v>
      </c>
      <c r="K347" s="188"/>
      <c r="L347" s="193"/>
      <c r="M347" s="194"/>
      <c r="N347" s="195"/>
      <c r="O347" s="195"/>
      <c r="P347" s="196">
        <f>SUM(P348:P383)</f>
        <v>0</v>
      </c>
      <c r="Q347" s="195"/>
      <c r="R347" s="196">
        <f>SUM(R348:R383)</f>
        <v>1.9295630000000001</v>
      </c>
      <c r="S347" s="195"/>
      <c r="T347" s="197">
        <f>SUM(T348:T383)</f>
        <v>0</v>
      </c>
      <c r="AR347" s="198" t="s">
        <v>87</v>
      </c>
      <c r="AT347" s="199" t="s">
        <v>76</v>
      </c>
      <c r="AU347" s="199" t="s">
        <v>85</v>
      </c>
      <c r="AY347" s="198" t="s">
        <v>134</v>
      </c>
      <c r="BK347" s="200">
        <f>SUM(BK348:BK383)</f>
        <v>0</v>
      </c>
    </row>
    <row r="348" spans="2:65" s="1" customFormat="1" ht="16.5" customHeight="1">
      <c r="B348" s="37"/>
      <c r="C348" s="203" t="s">
        <v>460</v>
      </c>
      <c r="D348" s="203" t="s">
        <v>136</v>
      </c>
      <c r="E348" s="204" t="s">
        <v>889</v>
      </c>
      <c r="F348" s="205" t="s">
        <v>890</v>
      </c>
      <c r="G348" s="206" t="s">
        <v>139</v>
      </c>
      <c r="H348" s="207">
        <v>166.01</v>
      </c>
      <c r="I348" s="208"/>
      <c r="J348" s="207">
        <f>ROUND(I348*H348,2)</f>
        <v>0</v>
      </c>
      <c r="K348" s="205" t="s">
        <v>140</v>
      </c>
      <c r="L348" s="42"/>
      <c r="M348" s="209" t="s">
        <v>27</v>
      </c>
      <c r="N348" s="210" t="s">
        <v>48</v>
      </c>
      <c r="O348" s="78"/>
      <c r="P348" s="211">
        <f>O348*H348</f>
        <v>0</v>
      </c>
      <c r="Q348" s="211">
        <v>0</v>
      </c>
      <c r="R348" s="211">
        <f>Q348*H348</f>
        <v>0</v>
      </c>
      <c r="S348" s="211">
        <v>0</v>
      </c>
      <c r="T348" s="212">
        <f>S348*H348</f>
        <v>0</v>
      </c>
      <c r="AR348" s="16" t="s">
        <v>230</v>
      </c>
      <c r="AT348" s="16" t="s">
        <v>136</v>
      </c>
      <c r="AU348" s="16" t="s">
        <v>87</v>
      </c>
      <c r="AY348" s="16" t="s">
        <v>134</v>
      </c>
      <c r="BE348" s="213">
        <f>IF(N348="základní",J348,0)</f>
        <v>0</v>
      </c>
      <c r="BF348" s="213">
        <f>IF(N348="snížená",J348,0)</f>
        <v>0</v>
      </c>
      <c r="BG348" s="213">
        <f>IF(N348="zákl. přenesená",J348,0)</f>
        <v>0</v>
      </c>
      <c r="BH348" s="213">
        <f>IF(N348="sníž. přenesená",J348,0)</f>
        <v>0</v>
      </c>
      <c r="BI348" s="213">
        <f>IF(N348="nulová",J348,0)</f>
        <v>0</v>
      </c>
      <c r="BJ348" s="16" t="s">
        <v>85</v>
      </c>
      <c r="BK348" s="213">
        <f>ROUND(I348*H348,2)</f>
        <v>0</v>
      </c>
      <c r="BL348" s="16" t="s">
        <v>230</v>
      </c>
      <c r="BM348" s="16" t="s">
        <v>891</v>
      </c>
    </row>
    <row r="349" spans="2:51" s="11" customFormat="1" ht="12">
      <c r="B349" s="217"/>
      <c r="C349" s="218"/>
      <c r="D349" s="214" t="s">
        <v>145</v>
      </c>
      <c r="E349" s="219" t="s">
        <v>27</v>
      </c>
      <c r="F349" s="220" t="s">
        <v>892</v>
      </c>
      <c r="G349" s="218"/>
      <c r="H349" s="221">
        <v>166.01</v>
      </c>
      <c r="I349" s="222"/>
      <c r="J349" s="218"/>
      <c r="K349" s="218"/>
      <c r="L349" s="223"/>
      <c r="M349" s="224"/>
      <c r="N349" s="225"/>
      <c r="O349" s="225"/>
      <c r="P349" s="225"/>
      <c r="Q349" s="225"/>
      <c r="R349" s="225"/>
      <c r="S349" s="225"/>
      <c r="T349" s="226"/>
      <c r="AT349" s="227" t="s">
        <v>145</v>
      </c>
      <c r="AU349" s="227" t="s">
        <v>87</v>
      </c>
      <c r="AV349" s="11" t="s">
        <v>87</v>
      </c>
      <c r="AW349" s="11" t="s">
        <v>36</v>
      </c>
      <c r="AX349" s="11" t="s">
        <v>77</v>
      </c>
      <c r="AY349" s="227" t="s">
        <v>134</v>
      </c>
    </row>
    <row r="350" spans="2:51" s="12" customFormat="1" ht="12">
      <c r="B350" s="228"/>
      <c r="C350" s="229"/>
      <c r="D350" s="214" t="s">
        <v>145</v>
      </c>
      <c r="E350" s="230" t="s">
        <v>27</v>
      </c>
      <c r="F350" s="231" t="s">
        <v>893</v>
      </c>
      <c r="G350" s="229"/>
      <c r="H350" s="230" t="s">
        <v>27</v>
      </c>
      <c r="I350" s="232"/>
      <c r="J350" s="229"/>
      <c r="K350" s="229"/>
      <c r="L350" s="233"/>
      <c r="M350" s="234"/>
      <c r="N350" s="235"/>
      <c r="O350" s="235"/>
      <c r="P350" s="235"/>
      <c r="Q350" s="235"/>
      <c r="R350" s="235"/>
      <c r="S350" s="235"/>
      <c r="T350" s="236"/>
      <c r="AT350" s="237" t="s">
        <v>145</v>
      </c>
      <c r="AU350" s="237" t="s">
        <v>87</v>
      </c>
      <c r="AV350" s="12" t="s">
        <v>85</v>
      </c>
      <c r="AW350" s="12" t="s">
        <v>36</v>
      </c>
      <c r="AX350" s="12" t="s">
        <v>77</v>
      </c>
      <c r="AY350" s="237" t="s">
        <v>134</v>
      </c>
    </row>
    <row r="351" spans="2:51" s="13" customFormat="1" ht="12">
      <c r="B351" s="238"/>
      <c r="C351" s="239"/>
      <c r="D351" s="214" t="s">
        <v>145</v>
      </c>
      <c r="E351" s="240" t="s">
        <v>27</v>
      </c>
      <c r="F351" s="241" t="s">
        <v>148</v>
      </c>
      <c r="G351" s="239"/>
      <c r="H351" s="242">
        <v>166.01</v>
      </c>
      <c r="I351" s="243"/>
      <c r="J351" s="239"/>
      <c r="K351" s="239"/>
      <c r="L351" s="244"/>
      <c r="M351" s="245"/>
      <c r="N351" s="246"/>
      <c r="O351" s="246"/>
      <c r="P351" s="246"/>
      <c r="Q351" s="246"/>
      <c r="R351" s="246"/>
      <c r="S351" s="246"/>
      <c r="T351" s="247"/>
      <c r="AT351" s="248" t="s">
        <v>145</v>
      </c>
      <c r="AU351" s="248" t="s">
        <v>87</v>
      </c>
      <c r="AV351" s="13" t="s">
        <v>141</v>
      </c>
      <c r="AW351" s="13" t="s">
        <v>36</v>
      </c>
      <c r="AX351" s="13" t="s">
        <v>85</v>
      </c>
      <c r="AY351" s="248" t="s">
        <v>134</v>
      </c>
    </row>
    <row r="352" spans="2:65" s="1" customFormat="1" ht="16.5" customHeight="1">
      <c r="B352" s="37"/>
      <c r="C352" s="249" t="s">
        <v>464</v>
      </c>
      <c r="D352" s="249" t="s">
        <v>256</v>
      </c>
      <c r="E352" s="250" t="s">
        <v>894</v>
      </c>
      <c r="F352" s="251" t="s">
        <v>895</v>
      </c>
      <c r="G352" s="252" t="s">
        <v>244</v>
      </c>
      <c r="H352" s="253">
        <v>0.05</v>
      </c>
      <c r="I352" s="254"/>
      <c r="J352" s="253">
        <f>ROUND(I352*H352,2)</f>
        <v>0</v>
      </c>
      <c r="K352" s="251" t="s">
        <v>140</v>
      </c>
      <c r="L352" s="255"/>
      <c r="M352" s="256" t="s">
        <v>27</v>
      </c>
      <c r="N352" s="257" t="s">
        <v>48</v>
      </c>
      <c r="O352" s="78"/>
      <c r="P352" s="211">
        <f>O352*H352</f>
        <v>0</v>
      </c>
      <c r="Q352" s="211">
        <v>1</v>
      </c>
      <c r="R352" s="211">
        <f>Q352*H352</f>
        <v>0.05</v>
      </c>
      <c r="S352" s="211">
        <v>0</v>
      </c>
      <c r="T352" s="212">
        <f>S352*H352</f>
        <v>0</v>
      </c>
      <c r="AR352" s="16" t="s">
        <v>321</v>
      </c>
      <c r="AT352" s="16" t="s">
        <v>256</v>
      </c>
      <c r="AU352" s="16" t="s">
        <v>87</v>
      </c>
      <c r="AY352" s="16" t="s">
        <v>134</v>
      </c>
      <c r="BE352" s="213">
        <f>IF(N352="základní",J352,0)</f>
        <v>0</v>
      </c>
      <c r="BF352" s="213">
        <f>IF(N352="snížená",J352,0)</f>
        <v>0</v>
      </c>
      <c r="BG352" s="213">
        <f>IF(N352="zákl. přenesená",J352,0)</f>
        <v>0</v>
      </c>
      <c r="BH352" s="213">
        <f>IF(N352="sníž. přenesená",J352,0)</f>
        <v>0</v>
      </c>
      <c r="BI352" s="213">
        <f>IF(N352="nulová",J352,0)</f>
        <v>0</v>
      </c>
      <c r="BJ352" s="16" t="s">
        <v>85</v>
      </c>
      <c r="BK352" s="213">
        <f>ROUND(I352*H352,2)</f>
        <v>0</v>
      </c>
      <c r="BL352" s="16" t="s">
        <v>230</v>
      </c>
      <c r="BM352" s="16" t="s">
        <v>896</v>
      </c>
    </row>
    <row r="353" spans="2:51" s="11" customFormat="1" ht="12">
      <c r="B353" s="217"/>
      <c r="C353" s="218"/>
      <c r="D353" s="214" t="s">
        <v>145</v>
      </c>
      <c r="E353" s="218"/>
      <c r="F353" s="220" t="s">
        <v>897</v>
      </c>
      <c r="G353" s="218"/>
      <c r="H353" s="221">
        <v>0.05</v>
      </c>
      <c r="I353" s="222"/>
      <c r="J353" s="218"/>
      <c r="K353" s="218"/>
      <c r="L353" s="223"/>
      <c r="M353" s="224"/>
      <c r="N353" s="225"/>
      <c r="O353" s="225"/>
      <c r="P353" s="225"/>
      <c r="Q353" s="225"/>
      <c r="R353" s="225"/>
      <c r="S353" s="225"/>
      <c r="T353" s="226"/>
      <c r="AT353" s="227" t="s">
        <v>145</v>
      </c>
      <c r="AU353" s="227" t="s">
        <v>87</v>
      </c>
      <c r="AV353" s="11" t="s">
        <v>87</v>
      </c>
      <c r="AW353" s="11" t="s">
        <v>4</v>
      </c>
      <c r="AX353" s="11" t="s">
        <v>85</v>
      </c>
      <c r="AY353" s="227" t="s">
        <v>134</v>
      </c>
    </row>
    <row r="354" spans="2:65" s="1" customFormat="1" ht="16.5" customHeight="1">
      <c r="B354" s="37"/>
      <c r="C354" s="203" t="s">
        <v>469</v>
      </c>
      <c r="D354" s="203" t="s">
        <v>136</v>
      </c>
      <c r="E354" s="204" t="s">
        <v>898</v>
      </c>
      <c r="F354" s="205" t="s">
        <v>899</v>
      </c>
      <c r="G354" s="206" t="s">
        <v>139</v>
      </c>
      <c r="H354" s="207">
        <v>332.02</v>
      </c>
      <c r="I354" s="208"/>
      <c r="J354" s="207">
        <f>ROUND(I354*H354,2)</f>
        <v>0</v>
      </c>
      <c r="K354" s="205" t="s">
        <v>140</v>
      </c>
      <c r="L354" s="42"/>
      <c r="M354" s="209" t="s">
        <v>27</v>
      </c>
      <c r="N354" s="210" t="s">
        <v>48</v>
      </c>
      <c r="O354" s="78"/>
      <c r="P354" s="211">
        <f>O354*H354</f>
        <v>0</v>
      </c>
      <c r="Q354" s="211">
        <v>3E-05</v>
      </c>
      <c r="R354" s="211">
        <f>Q354*H354</f>
        <v>0.0099606</v>
      </c>
      <c r="S354" s="211">
        <v>0</v>
      </c>
      <c r="T354" s="212">
        <f>S354*H354</f>
        <v>0</v>
      </c>
      <c r="AR354" s="16" t="s">
        <v>230</v>
      </c>
      <c r="AT354" s="16" t="s">
        <v>136</v>
      </c>
      <c r="AU354" s="16" t="s">
        <v>87</v>
      </c>
      <c r="AY354" s="16" t="s">
        <v>134</v>
      </c>
      <c r="BE354" s="213">
        <f>IF(N354="základní",J354,0)</f>
        <v>0</v>
      </c>
      <c r="BF354" s="213">
        <f>IF(N354="snížená",J354,0)</f>
        <v>0</v>
      </c>
      <c r="BG354" s="213">
        <f>IF(N354="zákl. přenesená",J354,0)</f>
        <v>0</v>
      </c>
      <c r="BH354" s="213">
        <f>IF(N354="sníž. přenesená",J354,0)</f>
        <v>0</v>
      </c>
      <c r="BI354" s="213">
        <f>IF(N354="nulová",J354,0)</f>
        <v>0</v>
      </c>
      <c r="BJ354" s="16" t="s">
        <v>85</v>
      </c>
      <c r="BK354" s="213">
        <f>ROUND(I354*H354,2)</f>
        <v>0</v>
      </c>
      <c r="BL354" s="16" t="s">
        <v>230</v>
      </c>
      <c r="BM354" s="16" t="s">
        <v>900</v>
      </c>
    </row>
    <row r="355" spans="2:51" s="11" customFormat="1" ht="12">
      <c r="B355" s="217"/>
      <c r="C355" s="218"/>
      <c r="D355" s="214" t="s">
        <v>145</v>
      </c>
      <c r="E355" s="219" t="s">
        <v>27</v>
      </c>
      <c r="F355" s="220" t="s">
        <v>901</v>
      </c>
      <c r="G355" s="218"/>
      <c r="H355" s="221">
        <v>332.02</v>
      </c>
      <c r="I355" s="222"/>
      <c r="J355" s="218"/>
      <c r="K355" s="218"/>
      <c r="L355" s="223"/>
      <c r="M355" s="224"/>
      <c r="N355" s="225"/>
      <c r="O355" s="225"/>
      <c r="P355" s="225"/>
      <c r="Q355" s="225"/>
      <c r="R355" s="225"/>
      <c r="S355" s="225"/>
      <c r="T355" s="226"/>
      <c r="AT355" s="227" t="s">
        <v>145</v>
      </c>
      <c r="AU355" s="227" t="s">
        <v>87</v>
      </c>
      <c r="AV355" s="11" t="s">
        <v>87</v>
      </c>
      <c r="AW355" s="11" t="s">
        <v>36</v>
      </c>
      <c r="AX355" s="11" t="s">
        <v>77</v>
      </c>
      <c r="AY355" s="227" t="s">
        <v>134</v>
      </c>
    </row>
    <row r="356" spans="2:51" s="12" customFormat="1" ht="12">
      <c r="B356" s="228"/>
      <c r="C356" s="229"/>
      <c r="D356" s="214" t="s">
        <v>145</v>
      </c>
      <c r="E356" s="230" t="s">
        <v>27</v>
      </c>
      <c r="F356" s="231" t="s">
        <v>902</v>
      </c>
      <c r="G356" s="229"/>
      <c r="H356" s="230" t="s">
        <v>27</v>
      </c>
      <c r="I356" s="232"/>
      <c r="J356" s="229"/>
      <c r="K356" s="229"/>
      <c r="L356" s="233"/>
      <c r="M356" s="234"/>
      <c r="N356" s="235"/>
      <c r="O356" s="235"/>
      <c r="P356" s="235"/>
      <c r="Q356" s="235"/>
      <c r="R356" s="235"/>
      <c r="S356" s="235"/>
      <c r="T356" s="236"/>
      <c r="AT356" s="237" t="s">
        <v>145</v>
      </c>
      <c r="AU356" s="237" t="s">
        <v>87</v>
      </c>
      <c r="AV356" s="12" t="s">
        <v>85</v>
      </c>
      <c r="AW356" s="12" t="s">
        <v>36</v>
      </c>
      <c r="AX356" s="12" t="s">
        <v>77</v>
      </c>
      <c r="AY356" s="237" t="s">
        <v>134</v>
      </c>
    </row>
    <row r="357" spans="2:51" s="13" customFormat="1" ht="12">
      <c r="B357" s="238"/>
      <c r="C357" s="239"/>
      <c r="D357" s="214" t="s">
        <v>145</v>
      </c>
      <c r="E357" s="240" t="s">
        <v>27</v>
      </c>
      <c r="F357" s="241" t="s">
        <v>148</v>
      </c>
      <c r="G357" s="239"/>
      <c r="H357" s="242">
        <v>332.02</v>
      </c>
      <c r="I357" s="243"/>
      <c r="J357" s="239"/>
      <c r="K357" s="239"/>
      <c r="L357" s="244"/>
      <c r="M357" s="245"/>
      <c r="N357" s="246"/>
      <c r="O357" s="246"/>
      <c r="P357" s="246"/>
      <c r="Q357" s="246"/>
      <c r="R357" s="246"/>
      <c r="S357" s="246"/>
      <c r="T357" s="247"/>
      <c r="AT357" s="248" t="s">
        <v>145</v>
      </c>
      <c r="AU357" s="248" t="s">
        <v>87</v>
      </c>
      <c r="AV357" s="13" t="s">
        <v>141</v>
      </c>
      <c r="AW357" s="13" t="s">
        <v>36</v>
      </c>
      <c r="AX357" s="13" t="s">
        <v>85</v>
      </c>
      <c r="AY357" s="248" t="s">
        <v>134</v>
      </c>
    </row>
    <row r="358" spans="2:65" s="1" customFormat="1" ht="16.5" customHeight="1">
      <c r="B358" s="37"/>
      <c r="C358" s="249" t="s">
        <v>473</v>
      </c>
      <c r="D358" s="249" t="s">
        <v>256</v>
      </c>
      <c r="E358" s="250" t="s">
        <v>903</v>
      </c>
      <c r="F358" s="251" t="s">
        <v>904</v>
      </c>
      <c r="G358" s="252" t="s">
        <v>244</v>
      </c>
      <c r="H358" s="253">
        <v>0.5</v>
      </c>
      <c r="I358" s="254"/>
      <c r="J358" s="253">
        <f>ROUND(I358*H358,2)</f>
        <v>0</v>
      </c>
      <c r="K358" s="251" t="s">
        <v>140</v>
      </c>
      <c r="L358" s="255"/>
      <c r="M358" s="256" t="s">
        <v>27</v>
      </c>
      <c r="N358" s="257" t="s">
        <v>48</v>
      </c>
      <c r="O358" s="78"/>
      <c r="P358" s="211">
        <f>O358*H358</f>
        <v>0</v>
      </c>
      <c r="Q358" s="211">
        <v>1</v>
      </c>
      <c r="R358" s="211">
        <f>Q358*H358</f>
        <v>0.5</v>
      </c>
      <c r="S358" s="211">
        <v>0</v>
      </c>
      <c r="T358" s="212">
        <f>S358*H358</f>
        <v>0</v>
      </c>
      <c r="AR358" s="16" t="s">
        <v>321</v>
      </c>
      <c r="AT358" s="16" t="s">
        <v>256</v>
      </c>
      <c r="AU358" s="16" t="s">
        <v>87</v>
      </c>
      <c r="AY358" s="16" t="s">
        <v>134</v>
      </c>
      <c r="BE358" s="213">
        <f>IF(N358="základní",J358,0)</f>
        <v>0</v>
      </c>
      <c r="BF358" s="213">
        <f>IF(N358="snížená",J358,0)</f>
        <v>0</v>
      </c>
      <c r="BG358" s="213">
        <f>IF(N358="zákl. přenesená",J358,0)</f>
        <v>0</v>
      </c>
      <c r="BH358" s="213">
        <f>IF(N358="sníž. přenesená",J358,0)</f>
        <v>0</v>
      </c>
      <c r="BI358" s="213">
        <f>IF(N358="nulová",J358,0)</f>
        <v>0</v>
      </c>
      <c r="BJ358" s="16" t="s">
        <v>85</v>
      </c>
      <c r="BK358" s="213">
        <f>ROUND(I358*H358,2)</f>
        <v>0</v>
      </c>
      <c r="BL358" s="16" t="s">
        <v>230</v>
      </c>
      <c r="BM358" s="16" t="s">
        <v>905</v>
      </c>
    </row>
    <row r="359" spans="2:51" s="11" customFormat="1" ht="12">
      <c r="B359" s="217"/>
      <c r="C359" s="218"/>
      <c r="D359" s="214" t="s">
        <v>145</v>
      </c>
      <c r="E359" s="218"/>
      <c r="F359" s="220" t="s">
        <v>906</v>
      </c>
      <c r="G359" s="218"/>
      <c r="H359" s="221">
        <v>0.5</v>
      </c>
      <c r="I359" s="222"/>
      <c r="J359" s="218"/>
      <c r="K359" s="218"/>
      <c r="L359" s="223"/>
      <c r="M359" s="224"/>
      <c r="N359" s="225"/>
      <c r="O359" s="225"/>
      <c r="P359" s="225"/>
      <c r="Q359" s="225"/>
      <c r="R359" s="225"/>
      <c r="S359" s="225"/>
      <c r="T359" s="226"/>
      <c r="AT359" s="227" t="s">
        <v>145</v>
      </c>
      <c r="AU359" s="227" t="s">
        <v>87</v>
      </c>
      <c r="AV359" s="11" t="s">
        <v>87</v>
      </c>
      <c r="AW359" s="11" t="s">
        <v>4</v>
      </c>
      <c r="AX359" s="11" t="s">
        <v>85</v>
      </c>
      <c r="AY359" s="227" t="s">
        <v>134</v>
      </c>
    </row>
    <row r="360" spans="2:65" s="1" customFormat="1" ht="16.5" customHeight="1">
      <c r="B360" s="37"/>
      <c r="C360" s="203" t="s">
        <v>477</v>
      </c>
      <c r="D360" s="203" t="s">
        <v>136</v>
      </c>
      <c r="E360" s="204" t="s">
        <v>907</v>
      </c>
      <c r="F360" s="205" t="s">
        <v>908</v>
      </c>
      <c r="G360" s="206" t="s">
        <v>139</v>
      </c>
      <c r="H360" s="207">
        <v>166.01</v>
      </c>
      <c r="I360" s="208"/>
      <c r="J360" s="207">
        <f>ROUND(I360*H360,2)</f>
        <v>0</v>
      </c>
      <c r="K360" s="205" t="s">
        <v>140</v>
      </c>
      <c r="L360" s="42"/>
      <c r="M360" s="209" t="s">
        <v>27</v>
      </c>
      <c r="N360" s="210" t="s">
        <v>48</v>
      </c>
      <c r="O360" s="78"/>
      <c r="P360" s="211">
        <f>O360*H360</f>
        <v>0</v>
      </c>
      <c r="Q360" s="211">
        <v>0.00038</v>
      </c>
      <c r="R360" s="211">
        <f>Q360*H360</f>
        <v>0.0630838</v>
      </c>
      <c r="S360" s="211">
        <v>0</v>
      </c>
      <c r="T360" s="212">
        <f>S360*H360</f>
        <v>0</v>
      </c>
      <c r="AR360" s="16" t="s">
        <v>230</v>
      </c>
      <c r="AT360" s="16" t="s">
        <v>136</v>
      </c>
      <c r="AU360" s="16" t="s">
        <v>87</v>
      </c>
      <c r="AY360" s="16" t="s">
        <v>134</v>
      </c>
      <c r="BE360" s="213">
        <f>IF(N360="základní",J360,0)</f>
        <v>0</v>
      </c>
      <c r="BF360" s="213">
        <f>IF(N360="snížená",J360,0)</f>
        <v>0</v>
      </c>
      <c r="BG360" s="213">
        <f>IF(N360="zákl. přenesená",J360,0)</f>
        <v>0</v>
      </c>
      <c r="BH360" s="213">
        <f>IF(N360="sníž. přenesená",J360,0)</f>
        <v>0</v>
      </c>
      <c r="BI360" s="213">
        <f>IF(N360="nulová",J360,0)</f>
        <v>0</v>
      </c>
      <c r="BJ360" s="16" t="s">
        <v>85</v>
      </c>
      <c r="BK360" s="213">
        <f>ROUND(I360*H360,2)</f>
        <v>0</v>
      </c>
      <c r="BL360" s="16" t="s">
        <v>230</v>
      </c>
      <c r="BM360" s="16" t="s">
        <v>909</v>
      </c>
    </row>
    <row r="361" spans="2:51" s="11" customFormat="1" ht="12">
      <c r="B361" s="217"/>
      <c r="C361" s="218"/>
      <c r="D361" s="214" t="s">
        <v>145</v>
      </c>
      <c r="E361" s="219" t="s">
        <v>27</v>
      </c>
      <c r="F361" s="220" t="s">
        <v>910</v>
      </c>
      <c r="G361" s="218"/>
      <c r="H361" s="221">
        <v>35.81</v>
      </c>
      <c r="I361" s="222"/>
      <c r="J361" s="218"/>
      <c r="K361" s="218"/>
      <c r="L361" s="223"/>
      <c r="M361" s="224"/>
      <c r="N361" s="225"/>
      <c r="O361" s="225"/>
      <c r="P361" s="225"/>
      <c r="Q361" s="225"/>
      <c r="R361" s="225"/>
      <c r="S361" s="225"/>
      <c r="T361" s="226"/>
      <c r="AT361" s="227" t="s">
        <v>145</v>
      </c>
      <c r="AU361" s="227" t="s">
        <v>87</v>
      </c>
      <c r="AV361" s="11" t="s">
        <v>87</v>
      </c>
      <c r="AW361" s="11" t="s">
        <v>36</v>
      </c>
      <c r="AX361" s="11" t="s">
        <v>77</v>
      </c>
      <c r="AY361" s="227" t="s">
        <v>134</v>
      </c>
    </row>
    <row r="362" spans="2:51" s="12" customFormat="1" ht="12">
      <c r="B362" s="228"/>
      <c r="C362" s="229"/>
      <c r="D362" s="214" t="s">
        <v>145</v>
      </c>
      <c r="E362" s="230" t="s">
        <v>27</v>
      </c>
      <c r="F362" s="231" t="s">
        <v>911</v>
      </c>
      <c r="G362" s="229"/>
      <c r="H362" s="230" t="s">
        <v>27</v>
      </c>
      <c r="I362" s="232"/>
      <c r="J362" s="229"/>
      <c r="K362" s="229"/>
      <c r="L362" s="233"/>
      <c r="M362" s="234"/>
      <c r="N362" s="235"/>
      <c r="O362" s="235"/>
      <c r="P362" s="235"/>
      <c r="Q362" s="235"/>
      <c r="R362" s="235"/>
      <c r="S362" s="235"/>
      <c r="T362" s="236"/>
      <c r="AT362" s="237" t="s">
        <v>145</v>
      </c>
      <c r="AU362" s="237" t="s">
        <v>87</v>
      </c>
      <c r="AV362" s="12" t="s">
        <v>85</v>
      </c>
      <c r="AW362" s="12" t="s">
        <v>36</v>
      </c>
      <c r="AX362" s="12" t="s">
        <v>77</v>
      </c>
      <c r="AY362" s="237" t="s">
        <v>134</v>
      </c>
    </row>
    <row r="363" spans="2:51" s="11" customFormat="1" ht="12">
      <c r="B363" s="217"/>
      <c r="C363" s="218"/>
      <c r="D363" s="214" t="s">
        <v>145</v>
      </c>
      <c r="E363" s="219" t="s">
        <v>27</v>
      </c>
      <c r="F363" s="220" t="s">
        <v>847</v>
      </c>
      <c r="G363" s="218"/>
      <c r="H363" s="221">
        <v>130.2</v>
      </c>
      <c r="I363" s="222"/>
      <c r="J363" s="218"/>
      <c r="K363" s="218"/>
      <c r="L363" s="223"/>
      <c r="M363" s="224"/>
      <c r="N363" s="225"/>
      <c r="O363" s="225"/>
      <c r="P363" s="225"/>
      <c r="Q363" s="225"/>
      <c r="R363" s="225"/>
      <c r="S363" s="225"/>
      <c r="T363" s="226"/>
      <c r="AT363" s="227" t="s">
        <v>145</v>
      </c>
      <c r="AU363" s="227" t="s">
        <v>87</v>
      </c>
      <c r="AV363" s="11" t="s">
        <v>87</v>
      </c>
      <c r="AW363" s="11" t="s">
        <v>36</v>
      </c>
      <c r="AX363" s="11" t="s">
        <v>77</v>
      </c>
      <c r="AY363" s="227" t="s">
        <v>134</v>
      </c>
    </row>
    <row r="364" spans="2:51" s="12" customFormat="1" ht="12">
      <c r="B364" s="228"/>
      <c r="C364" s="229"/>
      <c r="D364" s="214" t="s">
        <v>145</v>
      </c>
      <c r="E364" s="230" t="s">
        <v>27</v>
      </c>
      <c r="F364" s="231" t="s">
        <v>912</v>
      </c>
      <c r="G364" s="229"/>
      <c r="H364" s="230" t="s">
        <v>27</v>
      </c>
      <c r="I364" s="232"/>
      <c r="J364" s="229"/>
      <c r="K364" s="229"/>
      <c r="L364" s="233"/>
      <c r="M364" s="234"/>
      <c r="N364" s="235"/>
      <c r="O364" s="235"/>
      <c r="P364" s="235"/>
      <c r="Q364" s="235"/>
      <c r="R364" s="235"/>
      <c r="S364" s="235"/>
      <c r="T364" s="236"/>
      <c r="AT364" s="237" t="s">
        <v>145</v>
      </c>
      <c r="AU364" s="237" t="s">
        <v>87</v>
      </c>
      <c r="AV364" s="12" t="s">
        <v>85</v>
      </c>
      <c r="AW364" s="12" t="s">
        <v>36</v>
      </c>
      <c r="AX364" s="12" t="s">
        <v>77</v>
      </c>
      <c r="AY364" s="237" t="s">
        <v>134</v>
      </c>
    </row>
    <row r="365" spans="2:51" s="13" customFormat="1" ht="12">
      <c r="B365" s="238"/>
      <c r="C365" s="239"/>
      <c r="D365" s="214" t="s">
        <v>145</v>
      </c>
      <c r="E365" s="240" t="s">
        <v>27</v>
      </c>
      <c r="F365" s="241" t="s">
        <v>148</v>
      </c>
      <c r="G365" s="239"/>
      <c r="H365" s="242">
        <v>166.01</v>
      </c>
      <c r="I365" s="243"/>
      <c r="J365" s="239"/>
      <c r="K365" s="239"/>
      <c r="L365" s="244"/>
      <c r="M365" s="245"/>
      <c r="N365" s="246"/>
      <c r="O365" s="246"/>
      <c r="P365" s="246"/>
      <c r="Q365" s="246"/>
      <c r="R365" s="246"/>
      <c r="S365" s="246"/>
      <c r="T365" s="247"/>
      <c r="AT365" s="248" t="s">
        <v>145</v>
      </c>
      <c r="AU365" s="248" t="s">
        <v>87</v>
      </c>
      <c r="AV365" s="13" t="s">
        <v>141</v>
      </c>
      <c r="AW365" s="13" t="s">
        <v>36</v>
      </c>
      <c r="AX365" s="13" t="s">
        <v>85</v>
      </c>
      <c r="AY365" s="248" t="s">
        <v>134</v>
      </c>
    </row>
    <row r="366" spans="2:65" s="1" customFormat="1" ht="16.5" customHeight="1">
      <c r="B366" s="37"/>
      <c r="C366" s="249" t="s">
        <v>481</v>
      </c>
      <c r="D366" s="249" t="s">
        <v>256</v>
      </c>
      <c r="E366" s="250" t="s">
        <v>913</v>
      </c>
      <c r="F366" s="251" t="s">
        <v>914</v>
      </c>
      <c r="G366" s="252" t="s">
        <v>139</v>
      </c>
      <c r="H366" s="253">
        <v>199.21</v>
      </c>
      <c r="I366" s="254"/>
      <c r="J366" s="253">
        <f>ROUND(I366*H366,2)</f>
        <v>0</v>
      </c>
      <c r="K366" s="251" t="s">
        <v>27</v>
      </c>
      <c r="L366" s="255"/>
      <c r="M366" s="256" t="s">
        <v>27</v>
      </c>
      <c r="N366" s="257" t="s">
        <v>48</v>
      </c>
      <c r="O366" s="78"/>
      <c r="P366" s="211">
        <f>O366*H366</f>
        <v>0</v>
      </c>
      <c r="Q366" s="211">
        <v>0.0049</v>
      </c>
      <c r="R366" s="211">
        <f>Q366*H366</f>
        <v>0.976129</v>
      </c>
      <c r="S366" s="211">
        <v>0</v>
      </c>
      <c r="T366" s="212">
        <f>S366*H366</f>
        <v>0</v>
      </c>
      <c r="AR366" s="16" t="s">
        <v>321</v>
      </c>
      <c r="AT366" s="16" t="s">
        <v>256</v>
      </c>
      <c r="AU366" s="16" t="s">
        <v>87</v>
      </c>
      <c r="AY366" s="16" t="s">
        <v>134</v>
      </c>
      <c r="BE366" s="213">
        <f>IF(N366="základní",J366,0)</f>
        <v>0</v>
      </c>
      <c r="BF366" s="213">
        <f>IF(N366="snížená",J366,0)</f>
        <v>0</v>
      </c>
      <c r="BG366" s="213">
        <f>IF(N366="zákl. přenesená",J366,0)</f>
        <v>0</v>
      </c>
      <c r="BH366" s="213">
        <f>IF(N366="sníž. přenesená",J366,0)</f>
        <v>0</v>
      </c>
      <c r="BI366" s="213">
        <f>IF(N366="nulová",J366,0)</f>
        <v>0</v>
      </c>
      <c r="BJ366" s="16" t="s">
        <v>85</v>
      </c>
      <c r="BK366" s="213">
        <f>ROUND(I366*H366,2)</f>
        <v>0</v>
      </c>
      <c r="BL366" s="16" t="s">
        <v>230</v>
      </c>
      <c r="BM366" s="16" t="s">
        <v>915</v>
      </c>
    </row>
    <row r="367" spans="2:51" s="11" customFormat="1" ht="12">
      <c r="B367" s="217"/>
      <c r="C367" s="218"/>
      <c r="D367" s="214" t="s">
        <v>145</v>
      </c>
      <c r="E367" s="218"/>
      <c r="F367" s="220" t="s">
        <v>916</v>
      </c>
      <c r="G367" s="218"/>
      <c r="H367" s="221">
        <v>199.21</v>
      </c>
      <c r="I367" s="222"/>
      <c r="J367" s="218"/>
      <c r="K367" s="218"/>
      <c r="L367" s="223"/>
      <c r="M367" s="224"/>
      <c r="N367" s="225"/>
      <c r="O367" s="225"/>
      <c r="P367" s="225"/>
      <c r="Q367" s="225"/>
      <c r="R367" s="225"/>
      <c r="S367" s="225"/>
      <c r="T367" s="226"/>
      <c r="AT367" s="227" t="s">
        <v>145</v>
      </c>
      <c r="AU367" s="227" t="s">
        <v>87</v>
      </c>
      <c r="AV367" s="11" t="s">
        <v>87</v>
      </c>
      <c r="AW367" s="11" t="s">
        <v>4</v>
      </c>
      <c r="AX367" s="11" t="s">
        <v>85</v>
      </c>
      <c r="AY367" s="227" t="s">
        <v>134</v>
      </c>
    </row>
    <row r="368" spans="2:65" s="1" customFormat="1" ht="22.5" customHeight="1">
      <c r="B368" s="37"/>
      <c r="C368" s="203" t="s">
        <v>485</v>
      </c>
      <c r="D368" s="203" t="s">
        <v>136</v>
      </c>
      <c r="E368" s="204" t="s">
        <v>917</v>
      </c>
      <c r="F368" s="205" t="s">
        <v>918</v>
      </c>
      <c r="G368" s="206" t="s">
        <v>139</v>
      </c>
      <c r="H368" s="207">
        <v>29.37</v>
      </c>
      <c r="I368" s="208"/>
      <c r="J368" s="207">
        <f>ROUND(I368*H368,2)</f>
        <v>0</v>
      </c>
      <c r="K368" s="205" t="s">
        <v>140</v>
      </c>
      <c r="L368" s="42"/>
      <c r="M368" s="209" t="s">
        <v>27</v>
      </c>
      <c r="N368" s="210" t="s">
        <v>48</v>
      </c>
      <c r="O368" s="78"/>
      <c r="P368" s="211">
        <f>O368*H368</f>
        <v>0</v>
      </c>
      <c r="Q368" s="211">
        <v>0.00018</v>
      </c>
      <c r="R368" s="211">
        <f>Q368*H368</f>
        <v>0.005286600000000001</v>
      </c>
      <c r="S368" s="211">
        <v>0</v>
      </c>
      <c r="T368" s="212">
        <f>S368*H368</f>
        <v>0</v>
      </c>
      <c r="AR368" s="16" t="s">
        <v>230</v>
      </c>
      <c r="AT368" s="16" t="s">
        <v>136</v>
      </c>
      <c r="AU368" s="16" t="s">
        <v>87</v>
      </c>
      <c r="AY368" s="16" t="s">
        <v>134</v>
      </c>
      <c r="BE368" s="213">
        <f>IF(N368="základní",J368,0)</f>
        <v>0</v>
      </c>
      <c r="BF368" s="213">
        <f>IF(N368="snížená",J368,0)</f>
        <v>0</v>
      </c>
      <c r="BG368" s="213">
        <f>IF(N368="zákl. přenesená",J368,0)</f>
        <v>0</v>
      </c>
      <c r="BH368" s="213">
        <f>IF(N368="sníž. přenesená",J368,0)</f>
        <v>0</v>
      </c>
      <c r="BI368" s="213">
        <f>IF(N368="nulová",J368,0)</f>
        <v>0</v>
      </c>
      <c r="BJ368" s="16" t="s">
        <v>85</v>
      </c>
      <c r="BK368" s="213">
        <f>ROUND(I368*H368,2)</f>
        <v>0</v>
      </c>
      <c r="BL368" s="16" t="s">
        <v>230</v>
      </c>
      <c r="BM368" s="16" t="s">
        <v>919</v>
      </c>
    </row>
    <row r="369" spans="2:47" s="1" customFormat="1" ht="12">
      <c r="B369" s="37"/>
      <c r="C369" s="38"/>
      <c r="D369" s="214" t="s">
        <v>143</v>
      </c>
      <c r="E369" s="38"/>
      <c r="F369" s="215" t="s">
        <v>920</v>
      </c>
      <c r="G369" s="38"/>
      <c r="H369" s="38"/>
      <c r="I369" s="129"/>
      <c r="J369" s="38"/>
      <c r="K369" s="38"/>
      <c r="L369" s="42"/>
      <c r="M369" s="216"/>
      <c r="N369" s="78"/>
      <c r="O369" s="78"/>
      <c r="P369" s="78"/>
      <c r="Q369" s="78"/>
      <c r="R369" s="78"/>
      <c r="S369" s="78"/>
      <c r="T369" s="79"/>
      <c r="AT369" s="16" t="s">
        <v>143</v>
      </c>
      <c r="AU369" s="16" t="s">
        <v>87</v>
      </c>
    </row>
    <row r="370" spans="2:51" s="11" customFormat="1" ht="12">
      <c r="B370" s="217"/>
      <c r="C370" s="218"/>
      <c r="D370" s="214" t="s">
        <v>145</v>
      </c>
      <c r="E370" s="219" t="s">
        <v>27</v>
      </c>
      <c r="F370" s="220" t="s">
        <v>921</v>
      </c>
      <c r="G370" s="218"/>
      <c r="H370" s="221">
        <v>29.37</v>
      </c>
      <c r="I370" s="222"/>
      <c r="J370" s="218"/>
      <c r="K370" s="218"/>
      <c r="L370" s="223"/>
      <c r="M370" s="224"/>
      <c r="N370" s="225"/>
      <c r="O370" s="225"/>
      <c r="P370" s="225"/>
      <c r="Q370" s="225"/>
      <c r="R370" s="225"/>
      <c r="S370" s="225"/>
      <c r="T370" s="226"/>
      <c r="AT370" s="227" t="s">
        <v>145</v>
      </c>
      <c r="AU370" s="227" t="s">
        <v>87</v>
      </c>
      <c r="AV370" s="11" t="s">
        <v>87</v>
      </c>
      <c r="AW370" s="11" t="s">
        <v>36</v>
      </c>
      <c r="AX370" s="11" t="s">
        <v>77</v>
      </c>
      <c r="AY370" s="227" t="s">
        <v>134</v>
      </c>
    </row>
    <row r="371" spans="2:51" s="12" customFormat="1" ht="12">
      <c r="B371" s="228"/>
      <c r="C371" s="229"/>
      <c r="D371" s="214" t="s">
        <v>145</v>
      </c>
      <c r="E371" s="230" t="s">
        <v>27</v>
      </c>
      <c r="F371" s="231" t="s">
        <v>147</v>
      </c>
      <c r="G371" s="229"/>
      <c r="H371" s="230" t="s">
        <v>27</v>
      </c>
      <c r="I371" s="232"/>
      <c r="J371" s="229"/>
      <c r="K371" s="229"/>
      <c r="L371" s="233"/>
      <c r="M371" s="234"/>
      <c r="N371" s="235"/>
      <c r="O371" s="235"/>
      <c r="P371" s="235"/>
      <c r="Q371" s="235"/>
      <c r="R371" s="235"/>
      <c r="S371" s="235"/>
      <c r="T371" s="236"/>
      <c r="AT371" s="237" t="s">
        <v>145</v>
      </c>
      <c r="AU371" s="237" t="s">
        <v>87</v>
      </c>
      <c r="AV371" s="12" t="s">
        <v>85</v>
      </c>
      <c r="AW371" s="12" t="s">
        <v>36</v>
      </c>
      <c r="AX371" s="12" t="s">
        <v>77</v>
      </c>
      <c r="AY371" s="237" t="s">
        <v>134</v>
      </c>
    </row>
    <row r="372" spans="2:51" s="13" customFormat="1" ht="12">
      <c r="B372" s="238"/>
      <c r="C372" s="239"/>
      <c r="D372" s="214" t="s">
        <v>145</v>
      </c>
      <c r="E372" s="240" t="s">
        <v>27</v>
      </c>
      <c r="F372" s="241" t="s">
        <v>148</v>
      </c>
      <c r="G372" s="239"/>
      <c r="H372" s="242">
        <v>29.37</v>
      </c>
      <c r="I372" s="243"/>
      <c r="J372" s="239"/>
      <c r="K372" s="239"/>
      <c r="L372" s="244"/>
      <c r="M372" s="245"/>
      <c r="N372" s="246"/>
      <c r="O372" s="246"/>
      <c r="P372" s="246"/>
      <c r="Q372" s="246"/>
      <c r="R372" s="246"/>
      <c r="S372" s="246"/>
      <c r="T372" s="247"/>
      <c r="AT372" s="248" t="s">
        <v>145</v>
      </c>
      <c r="AU372" s="248" t="s">
        <v>87</v>
      </c>
      <c r="AV372" s="13" t="s">
        <v>141</v>
      </c>
      <c r="AW372" s="13" t="s">
        <v>36</v>
      </c>
      <c r="AX372" s="13" t="s">
        <v>85</v>
      </c>
      <c r="AY372" s="248" t="s">
        <v>134</v>
      </c>
    </row>
    <row r="373" spans="2:65" s="1" customFormat="1" ht="16.5" customHeight="1">
      <c r="B373" s="37"/>
      <c r="C373" s="249" t="s">
        <v>494</v>
      </c>
      <c r="D373" s="249" t="s">
        <v>256</v>
      </c>
      <c r="E373" s="250" t="s">
        <v>922</v>
      </c>
      <c r="F373" s="251" t="s">
        <v>923</v>
      </c>
      <c r="G373" s="252" t="s">
        <v>296</v>
      </c>
      <c r="H373" s="253">
        <v>36.71</v>
      </c>
      <c r="I373" s="254"/>
      <c r="J373" s="253">
        <f>ROUND(I373*H373,2)</f>
        <v>0</v>
      </c>
      <c r="K373" s="251" t="s">
        <v>140</v>
      </c>
      <c r="L373" s="255"/>
      <c r="M373" s="256" t="s">
        <v>27</v>
      </c>
      <c r="N373" s="257" t="s">
        <v>48</v>
      </c>
      <c r="O373" s="78"/>
      <c r="P373" s="211">
        <f>O373*H373</f>
        <v>0</v>
      </c>
      <c r="Q373" s="211">
        <v>0.001</v>
      </c>
      <c r="R373" s="211">
        <f>Q373*H373</f>
        <v>0.03671</v>
      </c>
      <c r="S373" s="211">
        <v>0</v>
      </c>
      <c r="T373" s="212">
        <f>S373*H373</f>
        <v>0</v>
      </c>
      <c r="AR373" s="16" t="s">
        <v>321</v>
      </c>
      <c r="AT373" s="16" t="s">
        <v>256</v>
      </c>
      <c r="AU373" s="16" t="s">
        <v>87</v>
      </c>
      <c r="AY373" s="16" t="s">
        <v>134</v>
      </c>
      <c r="BE373" s="213">
        <f>IF(N373="základní",J373,0)</f>
        <v>0</v>
      </c>
      <c r="BF373" s="213">
        <f>IF(N373="snížená",J373,0)</f>
        <v>0</v>
      </c>
      <c r="BG373" s="213">
        <f>IF(N373="zákl. přenesená",J373,0)</f>
        <v>0</v>
      </c>
      <c r="BH373" s="213">
        <f>IF(N373="sníž. přenesená",J373,0)</f>
        <v>0</v>
      </c>
      <c r="BI373" s="213">
        <f>IF(N373="nulová",J373,0)</f>
        <v>0</v>
      </c>
      <c r="BJ373" s="16" t="s">
        <v>85</v>
      </c>
      <c r="BK373" s="213">
        <f>ROUND(I373*H373,2)</f>
        <v>0</v>
      </c>
      <c r="BL373" s="16" t="s">
        <v>230</v>
      </c>
      <c r="BM373" s="16" t="s">
        <v>924</v>
      </c>
    </row>
    <row r="374" spans="2:51" s="11" customFormat="1" ht="12">
      <c r="B374" s="217"/>
      <c r="C374" s="218"/>
      <c r="D374" s="214" t="s">
        <v>145</v>
      </c>
      <c r="E374" s="218"/>
      <c r="F374" s="220" t="s">
        <v>925</v>
      </c>
      <c r="G374" s="218"/>
      <c r="H374" s="221">
        <v>36.71</v>
      </c>
      <c r="I374" s="222"/>
      <c r="J374" s="218"/>
      <c r="K374" s="218"/>
      <c r="L374" s="223"/>
      <c r="M374" s="224"/>
      <c r="N374" s="225"/>
      <c r="O374" s="225"/>
      <c r="P374" s="225"/>
      <c r="Q374" s="225"/>
      <c r="R374" s="225"/>
      <c r="S374" s="225"/>
      <c r="T374" s="226"/>
      <c r="AT374" s="227" t="s">
        <v>145</v>
      </c>
      <c r="AU374" s="227" t="s">
        <v>87</v>
      </c>
      <c r="AV374" s="11" t="s">
        <v>87</v>
      </c>
      <c r="AW374" s="11" t="s">
        <v>4</v>
      </c>
      <c r="AX374" s="11" t="s">
        <v>85</v>
      </c>
      <c r="AY374" s="227" t="s">
        <v>134</v>
      </c>
    </row>
    <row r="375" spans="2:65" s="1" customFormat="1" ht="16.5" customHeight="1">
      <c r="B375" s="37"/>
      <c r="C375" s="203" t="s">
        <v>500</v>
      </c>
      <c r="D375" s="203" t="s">
        <v>136</v>
      </c>
      <c r="E375" s="204" t="s">
        <v>926</v>
      </c>
      <c r="F375" s="205" t="s">
        <v>927</v>
      </c>
      <c r="G375" s="206" t="s">
        <v>139</v>
      </c>
      <c r="H375" s="207">
        <v>130.2</v>
      </c>
      <c r="I375" s="208"/>
      <c r="J375" s="207">
        <f>ROUND(I375*H375,2)</f>
        <v>0</v>
      </c>
      <c r="K375" s="205" t="s">
        <v>140</v>
      </c>
      <c r="L375" s="42"/>
      <c r="M375" s="209" t="s">
        <v>27</v>
      </c>
      <c r="N375" s="210" t="s">
        <v>48</v>
      </c>
      <c r="O375" s="78"/>
      <c r="P375" s="211">
        <f>O375*H375</f>
        <v>0</v>
      </c>
      <c r="Q375" s="211">
        <v>3E-05</v>
      </c>
      <c r="R375" s="211">
        <f>Q375*H375</f>
        <v>0.0039059999999999997</v>
      </c>
      <c r="S375" s="211">
        <v>0</v>
      </c>
      <c r="T375" s="212">
        <f>S375*H375</f>
        <v>0</v>
      </c>
      <c r="AR375" s="16" t="s">
        <v>230</v>
      </c>
      <c r="AT375" s="16" t="s">
        <v>136</v>
      </c>
      <c r="AU375" s="16" t="s">
        <v>87</v>
      </c>
      <c r="AY375" s="16" t="s">
        <v>134</v>
      </c>
      <c r="BE375" s="213">
        <f>IF(N375="základní",J375,0)</f>
        <v>0</v>
      </c>
      <c r="BF375" s="213">
        <f>IF(N375="snížená",J375,0)</f>
        <v>0</v>
      </c>
      <c r="BG375" s="213">
        <f>IF(N375="zákl. přenesená",J375,0)</f>
        <v>0</v>
      </c>
      <c r="BH375" s="213">
        <f>IF(N375="sníž. přenesená",J375,0)</f>
        <v>0</v>
      </c>
      <c r="BI375" s="213">
        <f>IF(N375="nulová",J375,0)</f>
        <v>0</v>
      </c>
      <c r="BJ375" s="16" t="s">
        <v>85</v>
      </c>
      <c r="BK375" s="213">
        <f>ROUND(I375*H375,2)</f>
        <v>0</v>
      </c>
      <c r="BL375" s="16" t="s">
        <v>230</v>
      </c>
      <c r="BM375" s="16" t="s">
        <v>928</v>
      </c>
    </row>
    <row r="376" spans="2:47" s="1" customFormat="1" ht="12">
      <c r="B376" s="37"/>
      <c r="C376" s="38"/>
      <c r="D376" s="214" t="s">
        <v>143</v>
      </c>
      <c r="E376" s="38"/>
      <c r="F376" s="215" t="s">
        <v>929</v>
      </c>
      <c r="G376" s="38"/>
      <c r="H376" s="38"/>
      <c r="I376" s="129"/>
      <c r="J376" s="38"/>
      <c r="K376" s="38"/>
      <c r="L376" s="42"/>
      <c r="M376" s="216"/>
      <c r="N376" s="78"/>
      <c r="O376" s="78"/>
      <c r="P376" s="78"/>
      <c r="Q376" s="78"/>
      <c r="R376" s="78"/>
      <c r="S376" s="78"/>
      <c r="T376" s="79"/>
      <c r="AT376" s="16" t="s">
        <v>143</v>
      </c>
      <c r="AU376" s="16" t="s">
        <v>87</v>
      </c>
    </row>
    <row r="377" spans="2:51" s="11" customFormat="1" ht="12">
      <c r="B377" s="217"/>
      <c r="C377" s="218"/>
      <c r="D377" s="214" t="s">
        <v>145</v>
      </c>
      <c r="E377" s="219" t="s">
        <v>27</v>
      </c>
      <c r="F377" s="220" t="s">
        <v>847</v>
      </c>
      <c r="G377" s="218"/>
      <c r="H377" s="221">
        <v>130.2</v>
      </c>
      <c r="I377" s="222"/>
      <c r="J377" s="218"/>
      <c r="K377" s="218"/>
      <c r="L377" s="223"/>
      <c r="M377" s="224"/>
      <c r="N377" s="225"/>
      <c r="O377" s="225"/>
      <c r="P377" s="225"/>
      <c r="Q377" s="225"/>
      <c r="R377" s="225"/>
      <c r="S377" s="225"/>
      <c r="T377" s="226"/>
      <c r="AT377" s="227" t="s">
        <v>145</v>
      </c>
      <c r="AU377" s="227" t="s">
        <v>87</v>
      </c>
      <c r="AV377" s="11" t="s">
        <v>87</v>
      </c>
      <c r="AW377" s="11" t="s">
        <v>36</v>
      </c>
      <c r="AX377" s="11" t="s">
        <v>77</v>
      </c>
      <c r="AY377" s="227" t="s">
        <v>134</v>
      </c>
    </row>
    <row r="378" spans="2:51" s="12" customFormat="1" ht="12">
      <c r="B378" s="228"/>
      <c r="C378" s="229"/>
      <c r="D378" s="214" t="s">
        <v>145</v>
      </c>
      <c r="E378" s="230" t="s">
        <v>27</v>
      </c>
      <c r="F378" s="231" t="s">
        <v>930</v>
      </c>
      <c r="G378" s="229"/>
      <c r="H378" s="230" t="s">
        <v>27</v>
      </c>
      <c r="I378" s="232"/>
      <c r="J378" s="229"/>
      <c r="K378" s="229"/>
      <c r="L378" s="233"/>
      <c r="M378" s="234"/>
      <c r="N378" s="235"/>
      <c r="O378" s="235"/>
      <c r="P378" s="235"/>
      <c r="Q378" s="235"/>
      <c r="R378" s="235"/>
      <c r="S378" s="235"/>
      <c r="T378" s="236"/>
      <c r="AT378" s="237" t="s">
        <v>145</v>
      </c>
      <c r="AU378" s="237" t="s">
        <v>87</v>
      </c>
      <c r="AV378" s="12" t="s">
        <v>85</v>
      </c>
      <c r="AW378" s="12" t="s">
        <v>36</v>
      </c>
      <c r="AX378" s="12" t="s">
        <v>77</v>
      </c>
      <c r="AY378" s="237" t="s">
        <v>134</v>
      </c>
    </row>
    <row r="379" spans="2:51" s="13" customFormat="1" ht="12">
      <c r="B379" s="238"/>
      <c r="C379" s="239"/>
      <c r="D379" s="214" t="s">
        <v>145</v>
      </c>
      <c r="E379" s="240" t="s">
        <v>27</v>
      </c>
      <c r="F379" s="241" t="s">
        <v>148</v>
      </c>
      <c r="G379" s="239"/>
      <c r="H379" s="242">
        <v>130.2</v>
      </c>
      <c r="I379" s="243"/>
      <c r="J379" s="239"/>
      <c r="K379" s="239"/>
      <c r="L379" s="244"/>
      <c r="M379" s="245"/>
      <c r="N379" s="246"/>
      <c r="O379" s="246"/>
      <c r="P379" s="246"/>
      <c r="Q379" s="246"/>
      <c r="R379" s="246"/>
      <c r="S379" s="246"/>
      <c r="T379" s="247"/>
      <c r="AT379" s="248" t="s">
        <v>145</v>
      </c>
      <c r="AU379" s="248" t="s">
        <v>87</v>
      </c>
      <c r="AV379" s="13" t="s">
        <v>141</v>
      </c>
      <c r="AW379" s="13" t="s">
        <v>36</v>
      </c>
      <c r="AX379" s="13" t="s">
        <v>85</v>
      </c>
      <c r="AY379" s="248" t="s">
        <v>134</v>
      </c>
    </row>
    <row r="380" spans="2:65" s="1" customFormat="1" ht="16.5" customHeight="1">
      <c r="B380" s="37"/>
      <c r="C380" s="249" t="s">
        <v>506</v>
      </c>
      <c r="D380" s="249" t="s">
        <v>256</v>
      </c>
      <c r="E380" s="250" t="s">
        <v>931</v>
      </c>
      <c r="F380" s="251" t="s">
        <v>932</v>
      </c>
      <c r="G380" s="252" t="s">
        <v>139</v>
      </c>
      <c r="H380" s="253">
        <v>149.73</v>
      </c>
      <c r="I380" s="254"/>
      <c r="J380" s="253">
        <f>ROUND(I380*H380,2)</f>
        <v>0</v>
      </c>
      <c r="K380" s="251" t="s">
        <v>140</v>
      </c>
      <c r="L380" s="255"/>
      <c r="M380" s="256" t="s">
        <v>27</v>
      </c>
      <c r="N380" s="257" t="s">
        <v>48</v>
      </c>
      <c r="O380" s="78"/>
      <c r="P380" s="211">
        <f>O380*H380</f>
        <v>0</v>
      </c>
      <c r="Q380" s="211">
        <v>0.0019</v>
      </c>
      <c r="R380" s="211">
        <f>Q380*H380</f>
        <v>0.284487</v>
      </c>
      <c r="S380" s="211">
        <v>0</v>
      </c>
      <c r="T380" s="212">
        <f>S380*H380</f>
        <v>0</v>
      </c>
      <c r="AR380" s="16" t="s">
        <v>321</v>
      </c>
      <c r="AT380" s="16" t="s">
        <v>256</v>
      </c>
      <c r="AU380" s="16" t="s">
        <v>87</v>
      </c>
      <c r="AY380" s="16" t="s">
        <v>134</v>
      </c>
      <c r="BE380" s="213">
        <f>IF(N380="základní",J380,0)</f>
        <v>0</v>
      </c>
      <c r="BF380" s="213">
        <f>IF(N380="snížená",J380,0)</f>
        <v>0</v>
      </c>
      <c r="BG380" s="213">
        <f>IF(N380="zákl. přenesená",J380,0)</f>
        <v>0</v>
      </c>
      <c r="BH380" s="213">
        <f>IF(N380="sníž. přenesená",J380,0)</f>
        <v>0</v>
      </c>
      <c r="BI380" s="213">
        <f>IF(N380="nulová",J380,0)</f>
        <v>0</v>
      </c>
      <c r="BJ380" s="16" t="s">
        <v>85</v>
      </c>
      <c r="BK380" s="213">
        <f>ROUND(I380*H380,2)</f>
        <v>0</v>
      </c>
      <c r="BL380" s="16" t="s">
        <v>230</v>
      </c>
      <c r="BM380" s="16" t="s">
        <v>933</v>
      </c>
    </row>
    <row r="381" spans="2:51" s="11" customFormat="1" ht="12">
      <c r="B381" s="217"/>
      <c r="C381" s="218"/>
      <c r="D381" s="214" t="s">
        <v>145</v>
      </c>
      <c r="E381" s="218"/>
      <c r="F381" s="220" t="s">
        <v>934</v>
      </c>
      <c r="G381" s="218"/>
      <c r="H381" s="221">
        <v>149.73</v>
      </c>
      <c r="I381" s="222"/>
      <c r="J381" s="218"/>
      <c r="K381" s="218"/>
      <c r="L381" s="223"/>
      <c r="M381" s="224"/>
      <c r="N381" s="225"/>
      <c r="O381" s="225"/>
      <c r="P381" s="225"/>
      <c r="Q381" s="225"/>
      <c r="R381" s="225"/>
      <c r="S381" s="225"/>
      <c r="T381" s="226"/>
      <c r="AT381" s="227" t="s">
        <v>145</v>
      </c>
      <c r="AU381" s="227" t="s">
        <v>87</v>
      </c>
      <c r="AV381" s="11" t="s">
        <v>87</v>
      </c>
      <c r="AW381" s="11" t="s">
        <v>4</v>
      </c>
      <c r="AX381" s="11" t="s">
        <v>85</v>
      </c>
      <c r="AY381" s="227" t="s">
        <v>134</v>
      </c>
    </row>
    <row r="382" spans="2:65" s="1" customFormat="1" ht="22.5" customHeight="1">
      <c r="B382" s="37"/>
      <c r="C382" s="203" t="s">
        <v>286</v>
      </c>
      <c r="D382" s="203" t="s">
        <v>136</v>
      </c>
      <c r="E382" s="204" t="s">
        <v>935</v>
      </c>
      <c r="F382" s="205" t="s">
        <v>936</v>
      </c>
      <c r="G382" s="206" t="s">
        <v>244</v>
      </c>
      <c r="H382" s="207">
        <v>1.93</v>
      </c>
      <c r="I382" s="208"/>
      <c r="J382" s="207">
        <f>ROUND(I382*H382,2)</f>
        <v>0</v>
      </c>
      <c r="K382" s="205" t="s">
        <v>140</v>
      </c>
      <c r="L382" s="42"/>
      <c r="M382" s="209" t="s">
        <v>27</v>
      </c>
      <c r="N382" s="210" t="s">
        <v>48</v>
      </c>
      <c r="O382" s="78"/>
      <c r="P382" s="211">
        <f>O382*H382</f>
        <v>0</v>
      </c>
      <c r="Q382" s="211">
        <v>0</v>
      </c>
      <c r="R382" s="211">
        <f>Q382*H382</f>
        <v>0</v>
      </c>
      <c r="S382" s="211">
        <v>0</v>
      </c>
      <c r="T382" s="212">
        <f>S382*H382</f>
        <v>0</v>
      </c>
      <c r="AR382" s="16" t="s">
        <v>230</v>
      </c>
      <c r="AT382" s="16" t="s">
        <v>136</v>
      </c>
      <c r="AU382" s="16" t="s">
        <v>87</v>
      </c>
      <c r="AY382" s="16" t="s">
        <v>134</v>
      </c>
      <c r="BE382" s="213">
        <f>IF(N382="základní",J382,0)</f>
        <v>0</v>
      </c>
      <c r="BF382" s="213">
        <f>IF(N382="snížená",J382,0)</f>
        <v>0</v>
      </c>
      <c r="BG382" s="213">
        <f>IF(N382="zákl. přenesená",J382,0)</f>
        <v>0</v>
      </c>
      <c r="BH382" s="213">
        <f>IF(N382="sníž. přenesená",J382,0)</f>
        <v>0</v>
      </c>
      <c r="BI382" s="213">
        <f>IF(N382="nulová",J382,0)</f>
        <v>0</v>
      </c>
      <c r="BJ382" s="16" t="s">
        <v>85</v>
      </c>
      <c r="BK382" s="213">
        <f>ROUND(I382*H382,2)</f>
        <v>0</v>
      </c>
      <c r="BL382" s="16" t="s">
        <v>230</v>
      </c>
      <c r="BM382" s="16" t="s">
        <v>937</v>
      </c>
    </row>
    <row r="383" spans="2:47" s="1" customFormat="1" ht="12">
      <c r="B383" s="37"/>
      <c r="C383" s="38"/>
      <c r="D383" s="214" t="s">
        <v>143</v>
      </c>
      <c r="E383" s="38"/>
      <c r="F383" s="215" t="s">
        <v>938</v>
      </c>
      <c r="G383" s="38"/>
      <c r="H383" s="38"/>
      <c r="I383" s="129"/>
      <c r="J383" s="38"/>
      <c r="K383" s="38"/>
      <c r="L383" s="42"/>
      <c r="M383" s="258"/>
      <c r="N383" s="259"/>
      <c r="O383" s="259"/>
      <c r="P383" s="259"/>
      <c r="Q383" s="259"/>
      <c r="R383" s="259"/>
      <c r="S383" s="259"/>
      <c r="T383" s="260"/>
      <c r="AT383" s="16" t="s">
        <v>143</v>
      </c>
      <c r="AU383" s="16" t="s">
        <v>87</v>
      </c>
    </row>
    <row r="384" spans="2:12" s="1" customFormat="1" ht="6.95" customHeight="1">
      <c r="B384" s="56"/>
      <c r="C384" s="57"/>
      <c r="D384" s="57"/>
      <c r="E384" s="57"/>
      <c r="F384" s="57"/>
      <c r="G384" s="57"/>
      <c r="H384" s="57"/>
      <c r="I384" s="153"/>
      <c r="J384" s="57"/>
      <c r="K384" s="57"/>
      <c r="L384" s="42"/>
    </row>
  </sheetData>
  <sheetProtection password="CC35" sheet="1" objects="1" scenarios="1" formatColumns="0" formatRows="0" autoFilter="0"/>
  <autoFilter ref="C88:K383"/>
  <mergeCells count="9">
    <mergeCell ref="E7:H7"/>
    <mergeCell ref="E9:H9"/>
    <mergeCell ref="E18:H18"/>
    <mergeCell ref="E27:H27"/>
    <mergeCell ref="E48:H48"/>
    <mergeCell ref="E50:H50"/>
    <mergeCell ref="E79:H79"/>
    <mergeCell ref="E81:H81"/>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58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96</v>
      </c>
    </row>
    <row r="3" spans="2:46" ht="6.95" customHeight="1">
      <c r="B3" s="123"/>
      <c r="C3" s="124"/>
      <c r="D3" s="124"/>
      <c r="E3" s="124"/>
      <c r="F3" s="124"/>
      <c r="G3" s="124"/>
      <c r="H3" s="124"/>
      <c r="I3" s="125"/>
      <c r="J3" s="124"/>
      <c r="K3" s="124"/>
      <c r="L3" s="19"/>
      <c r="AT3" s="16" t="s">
        <v>87</v>
      </c>
    </row>
    <row r="4" spans="2:46" ht="24.95" customHeight="1">
      <c r="B4" s="19"/>
      <c r="D4" s="126" t="s">
        <v>103</v>
      </c>
      <c r="L4" s="19"/>
      <c r="M4" s="23" t="s">
        <v>10</v>
      </c>
      <c r="AT4" s="16" t="s">
        <v>4</v>
      </c>
    </row>
    <row r="5" spans="2:12" ht="6.95" customHeight="1">
      <c r="B5" s="19"/>
      <c r="L5" s="19"/>
    </row>
    <row r="6" spans="2:12" ht="12" customHeight="1">
      <c r="B6" s="19"/>
      <c r="D6" s="127" t="s">
        <v>15</v>
      </c>
      <c r="L6" s="19"/>
    </row>
    <row r="7" spans="2:12" ht="16.5" customHeight="1">
      <c r="B7" s="19"/>
      <c r="E7" s="128" t="str">
        <f>'Rekapitulace stavby'!K6</f>
        <v xml:space="preserve">III/117  26 Opěrná zeď v obci Strašice</v>
      </c>
      <c r="F7" s="127"/>
      <c r="G7" s="127"/>
      <c r="H7" s="127"/>
      <c r="L7" s="19"/>
    </row>
    <row r="8" spans="2:12" s="1" customFormat="1" ht="12" customHeight="1">
      <c r="B8" s="42"/>
      <c r="D8" s="127" t="s">
        <v>104</v>
      </c>
      <c r="I8" s="129"/>
      <c r="L8" s="42"/>
    </row>
    <row r="9" spans="2:12" s="1" customFormat="1" ht="36.95" customHeight="1">
      <c r="B9" s="42"/>
      <c r="E9" s="130" t="s">
        <v>939</v>
      </c>
      <c r="F9" s="1"/>
      <c r="G9" s="1"/>
      <c r="H9" s="1"/>
      <c r="I9" s="129"/>
      <c r="L9" s="42"/>
    </row>
    <row r="10" spans="2:12" s="1" customFormat="1" ht="12">
      <c r="B10" s="42"/>
      <c r="I10" s="129"/>
      <c r="L10" s="42"/>
    </row>
    <row r="11" spans="2:12" s="1" customFormat="1" ht="12" customHeight="1">
      <c r="B11" s="42"/>
      <c r="D11" s="127" t="s">
        <v>17</v>
      </c>
      <c r="F11" s="16" t="s">
        <v>18</v>
      </c>
      <c r="I11" s="131" t="s">
        <v>19</v>
      </c>
      <c r="J11" s="16" t="s">
        <v>27</v>
      </c>
      <c r="L11" s="42"/>
    </row>
    <row r="12" spans="2:12" s="1" customFormat="1" ht="12" customHeight="1">
      <c r="B12" s="42"/>
      <c r="D12" s="127" t="s">
        <v>21</v>
      </c>
      <c r="F12" s="16" t="s">
        <v>22</v>
      </c>
      <c r="I12" s="131" t="s">
        <v>23</v>
      </c>
      <c r="J12" s="132" t="str">
        <f>'Rekapitulace stavby'!AN8</f>
        <v>10. 10. 2018</v>
      </c>
      <c r="L12" s="42"/>
    </row>
    <row r="13" spans="2:12" s="1" customFormat="1" ht="10.8" customHeight="1">
      <c r="B13" s="42"/>
      <c r="I13" s="129"/>
      <c r="L13" s="42"/>
    </row>
    <row r="14" spans="2:12" s="1" customFormat="1" ht="12" customHeight="1">
      <c r="B14" s="42"/>
      <c r="D14" s="127" t="s">
        <v>25</v>
      </c>
      <c r="I14" s="131" t="s">
        <v>26</v>
      </c>
      <c r="J14" s="16" t="s">
        <v>27</v>
      </c>
      <c r="L14" s="42"/>
    </row>
    <row r="15" spans="2:12" s="1" customFormat="1" ht="18" customHeight="1">
      <c r="B15" s="42"/>
      <c r="E15" s="16" t="s">
        <v>28</v>
      </c>
      <c r="I15" s="131" t="s">
        <v>29</v>
      </c>
      <c r="J15" s="16" t="s">
        <v>27</v>
      </c>
      <c r="L15" s="42"/>
    </row>
    <row r="16" spans="2:12" s="1" customFormat="1" ht="6.95" customHeight="1">
      <c r="B16" s="42"/>
      <c r="I16" s="129"/>
      <c r="L16" s="42"/>
    </row>
    <row r="17" spans="2:12" s="1" customFormat="1" ht="12" customHeight="1">
      <c r="B17" s="42"/>
      <c r="D17" s="127" t="s">
        <v>30</v>
      </c>
      <c r="I17" s="131" t="s">
        <v>26</v>
      </c>
      <c r="J17" s="32" t="str">
        <f>'Rekapitulace stavby'!AN13</f>
        <v>Vyplň údaj</v>
      </c>
      <c r="L17" s="42"/>
    </row>
    <row r="18" spans="2:12" s="1" customFormat="1" ht="18" customHeight="1">
      <c r="B18" s="42"/>
      <c r="E18" s="32" t="str">
        <f>'Rekapitulace stavby'!E14</f>
        <v>Vyplň údaj</v>
      </c>
      <c r="F18" s="16"/>
      <c r="G18" s="16"/>
      <c r="H18" s="16"/>
      <c r="I18" s="131" t="s">
        <v>29</v>
      </c>
      <c r="J18" s="32" t="str">
        <f>'Rekapitulace stavby'!AN14</f>
        <v>Vyplň údaj</v>
      </c>
      <c r="L18" s="42"/>
    </row>
    <row r="19" spans="2:12" s="1" customFormat="1" ht="6.95" customHeight="1">
      <c r="B19" s="42"/>
      <c r="I19" s="129"/>
      <c r="L19" s="42"/>
    </row>
    <row r="20" spans="2:12" s="1" customFormat="1" ht="12" customHeight="1">
      <c r="B20" s="42"/>
      <c r="D20" s="127" t="s">
        <v>32</v>
      </c>
      <c r="I20" s="131" t="s">
        <v>26</v>
      </c>
      <c r="J20" s="16" t="s">
        <v>33</v>
      </c>
      <c r="L20" s="42"/>
    </row>
    <row r="21" spans="2:12" s="1" customFormat="1" ht="18" customHeight="1">
      <c r="B21" s="42"/>
      <c r="E21" s="16" t="s">
        <v>34</v>
      </c>
      <c r="I21" s="131" t="s">
        <v>29</v>
      </c>
      <c r="J21" s="16" t="s">
        <v>35</v>
      </c>
      <c r="L21" s="42"/>
    </row>
    <row r="22" spans="2:12" s="1" customFormat="1" ht="6.95" customHeight="1">
      <c r="B22" s="42"/>
      <c r="I22" s="129"/>
      <c r="L22" s="42"/>
    </row>
    <row r="23" spans="2:12" s="1" customFormat="1" ht="12" customHeight="1">
      <c r="B23" s="42"/>
      <c r="D23" s="127" t="s">
        <v>37</v>
      </c>
      <c r="I23" s="131" t="s">
        <v>26</v>
      </c>
      <c r="J23" s="16" t="s">
        <v>38</v>
      </c>
      <c r="L23" s="42"/>
    </row>
    <row r="24" spans="2:12" s="1" customFormat="1" ht="18" customHeight="1">
      <c r="B24" s="42"/>
      <c r="E24" s="16" t="s">
        <v>39</v>
      </c>
      <c r="I24" s="131" t="s">
        <v>29</v>
      </c>
      <c r="J24" s="16" t="s">
        <v>40</v>
      </c>
      <c r="L24" s="42"/>
    </row>
    <row r="25" spans="2:12" s="1" customFormat="1" ht="6.95" customHeight="1">
      <c r="B25" s="42"/>
      <c r="I25" s="129"/>
      <c r="L25" s="42"/>
    </row>
    <row r="26" spans="2:12" s="1" customFormat="1" ht="12" customHeight="1">
      <c r="B26" s="42"/>
      <c r="D26" s="127" t="s">
        <v>41</v>
      </c>
      <c r="I26" s="129"/>
      <c r="L26" s="42"/>
    </row>
    <row r="27" spans="2:12" s="6" customFormat="1" ht="16.5" customHeight="1">
      <c r="B27" s="133"/>
      <c r="E27" s="134" t="s">
        <v>27</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43</v>
      </c>
      <c r="I30" s="129"/>
      <c r="J30" s="138">
        <f>ROUND(J93,2)</f>
        <v>0</v>
      </c>
      <c r="L30" s="42"/>
    </row>
    <row r="31" spans="2:12" s="1" customFormat="1" ht="6.95" customHeight="1">
      <c r="B31" s="42"/>
      <c r="D31" s="70"/>
      <c r="E31" s="70"/>
      <c r="F31" s="70"/>
      <c r="G31" s="70"/>
      <c r="H31" s="70"/>
      <c r="I31" s="136"/>
      <c r="J31" s="70"/>
      <c r="K31" s="70"/>
      <c r="L31" s="42"/>
    </row>
    <row r="32" spans="2:12" s="1" customFormat="1" ht="14.4" customHeight="1">
      <c r="B32" s="42"/>
      <c r="F32" s="139" t="s">
        <v>45</v>
      </c>
      <c r="I32" s="140" t="s">
        <v>44</v>
      </c>
      <c r="J32" s="139" t="s">
        <v>46</v>
      </c>
      <c r="L32" s="42"/>
    </row>
    <row r="33" spans="2:12" s="1" customFormat="1" ht="14.4" customHeight="1">
      <c r="B33" s="42"/>
      <c r="D33" s="127" t="s">
        <v>47</v>
      </c>
      <c r="E33" s="127" t="s">
        <v>48</v>
      </c>
      <c r="F33" s="141">
        <f>ROUND((SUM(BE93:BE581)),2)</f>
        <v>0</v>
      </c>
      <c r="I33" s="142">
        <v>0.21</v>
      </c>
      <c r="J33" s="141">
        <f>ROUND(((SUM(BE93:BE581))*I33),2)</f>
        <v>0</v>
      </c>
      <c r="L33" s="42"/>
    </row>
    <row r="34" spans="2:12" s="1" customFormat="1" ht="14.4" customHeight="1">
      <c r="B34" s="42"/>
      <c r="E34" s="127" t="s">
        <v>49</v>
      </c>
      <c r="F34" s="141">
        <f>ROUND((SUM(BF93:BF581)),2)</f>
        <v>0</v>
      </c>
      <c r="I34" s="142">
        <v>0.15</v>
      </c>
      <c r="J34" s="141">
        <f>ROUND(((SUM(BF93:BF581))*I34),2)</f>
        <v>0</v>
      </c>
      <c r="L34" s="42"/>
    </row>
    <row r="35" spans="2:12" s="1" customFormat="1" ht="14.4" customHeight="1" hidden="1">
      <c r="B35" s="42"/>
      <c r="E35" s="127" t="s">
        <v>50</v>
      </c>
      <c r="F35" s="141">
        <f>ROUND((SUM(BG93:BG581)),2)</f>
        <v>0</v>
      </c>
      <c r="I35" s="142">
        <v>0.21</v>
      </c>
      <c r="J35" s="141">
        <f>0</f>
        <v>0</v>
      </c>
      <c r="L35" s="42"/>
    </row>
    <row r="36" spans="2:12" s="1" customFormat="1" ht="14.4" customHeight="1" hidden="1">
      <c r="B36" s="42"/>
      <c r="E36" s="127" t="s">
        <v>51</v>
      </c>
      <c r="F36" s="141">
        <f>ROUND((SUM(BH93:BH581)),2)</f>
        <v>0</v>
      </c>
      <c r="I36" s="142">
        <v>0.15</v>
      </c>
      <c r="J36" s="141">
        <f>0</f>
        <v>0</v>
      </c>
      <c r="L36" s="42"/>
    </row>
    <row r="37" spans="2:12" s="1" customFormat="1" ht="14.4" customHeight="1" hidden="1">
      <c r="B37" s="42"/>
      <c r="E37" s="127" t="s">
        <v>52</v>
      </c>
      <c r="F37" s="141">
        <f>ROUND((SUM(BI93:BI581)),2)</f>
        <v>0</v>
      </c>
      <c r="I37" s="142">
        <v>0</v>
      </c>
      <c r="J37" s="141">
        <f>0</f>
        <v>0</v>
      </c>
      <c r="L37" s="42"/>
    </row>
    <row r="38" spans="2:12" s="1" customFormat="1" ht="6.95" customHeight="1">
      <c r="B38" s="42"/>
      <c r="I38" s="129"/>
      <c r="L38" s="42"/>
    </row>
    <row r="39" spans="2:12" s="1" customFormat="1" ht="25.4" customHeight="1">
      <c r="B39" s="42"/>
      <c r="C39" s="143"/>
      <c r="D39" s="144" t="s">
        <v>53</v>
      </c>
      <c r="E39" s="145"/>
      <c r="F39" s="145"/>
      <c r="G39" s="146" t="s">
        <v>54</v>
      </c>
      <c r="H39" s="147" t="s">
        <v>55</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106</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15</v>
      </c>
      <c r="D47" s="38"/>
      <c r="E47" s="38"/>
      <c r="F47" s="38"/>
      <c r="G47" s="38"/>
      <c r="H47" s="38"/>
      <c r="I47" s="129"/>
      <c r="J47" s="38"/>
      <c r="K47" s="38"/>
      <c r="L47" s="42"/>
    </row>
    <row r="48" spans="2:12" s="1" customFormat="1" ht="16.5" customHeight="1">
      <c r="B48" s="37"/>
      <c r="C48" s="38"/>
      <c r="D48" s="38"/>
      <c r="E48" s="157" t="str">
        <f>E7</f>
        <v xml:space="preserve">III/117  26 Opěrná zeď v obci Strašice</v>
      </c>
      <c r="F48" s="31"/>
      <c r="G48" s="31"/>
      <c r="H48" s="31"/>
      <c r="I48" s="129"/>
      <c r="J48" s="38"/>
      <c r="K48" s="38"/>
      <c r="L48" s="42"/>
    </row>
    <row r="49" spans="2:12" s="1" customFormat="1" ht="12" customHeight="1">
      <c r="B49" s="37"/>
      <c r="C49" s="31" t="s">
        <v>104</v>
      </c>
      <c r="D49" s="38"/>
      <c r="E49" s="38"/>
      <c r="F49" s="38"/>
      <c r="G49" s="38"/>
      <c r="H49" s="38"/>
      <c r="I49" s="129"/>
      <c r="J49" s="38"/>
      <c r="K49" s="38"/>
      <c r="L49" s="42"/>
    </row>
    <row r="50" spans="2:12" s="1" customFormat="1" ht="16.5" customHeight="1">
      <c r="B50" s="37"/>
      <c r="C50" s="38"/>
      <c r="D50" s="38"/>
      <c r="E50" s="63" t="str">
        <f>E9</f>
        <v xml:space="preserve">SK7604 - SO 202  Most na místní komunikaci</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21</v>
      </c>
      <c r="D52" s="38"/>
      <c r="E52" s="38"/>
      <c r="F52" s="26" t="str">
        <f>F12</f>
        <v xml:space="preserve"> </v>
      </c>
      <c r="G52" s="38"/>
      <c r="H52" s="38"/>
      <c r="I52" s="131" t="s">
        <v>23</v>
      </c>
      <c r="J52" s="66" t="str">
        <f>IF(J12="","",J12)</f>
        <v>10. 10. 2018</v>
      </c>
      <c r="K52" s="38"/>
      <c r="L52" s="42"/>
    </row>
    <row r="53" spans="2:12" s="1" customFormat="1" ht="6.95" customHeight="1">
      <c r="B53" s="37"/>
      <c r="C53" s="38"/>
      <c r="D53" s="38"/>
      <c r="E53" s="38"/>
      <c r="F53" s="38"/>
      <c r="G53" s="38"/>
      <c r="H53" s="38"/>
      <c r="I53" s="129"/>
      <c r="J53" s="38"/>
      <c r="K53" s="38"/>
      <c r="L53" s="42"/>
    </row>
    <row r="54" spans="2:12" s="1" customFormat="1" ht="24.9" customHeight="1">
      <c r="B54" s="37"/>
      <c r="C54" s="31" t="s">
        <v>25</v>
      </c>
      <c r="D54" s="38"/>
      <c r="E54" s="38"/>
      <c r="F54" s="26" t="str">
        <f>E15</f>
        <v>SÚS Rokycany</v>
      </c>
      <c r="G54" s="38"/>
      <c r="H54" s="38"/>
      <c r="I54" s="131" t="s">
        <v>32</v>
      </c>
      <c r="J54" s="35" t="str">
        <f>E21</f>
        <v>Projekční kancelář Ing.Škubalová</v>
      </c>
      <c r="K54" s="38"/>
      <c r="L54" s="42"/>
    </row>
    <row r="55" spans="2:12" s="1" customFormat="1" ht="13.65" customHeight="1">
      <c r="B55" s="37"/>
      <c r="C55" s="31" t="s">
        <v>30</v>
      </c>
      <c r="D55" s="38"/>
      <c r="E55" s="38"/>
      <c r="F55" s="26" t="str">
        <f>IF(E18="","",E18)</f>
        <v>Vyplň údaj</v>
      </c>
      <c r="G55" s="38"/>
      <c r="H55" s="38"/>
      <c r="I55" s="131" t="s">
        <v>37</v>
      </c>
      <c r="J55" s="35" t="str">
        <f>E24</f>
        <v>Straka</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107</v>
      </c>
      <c r="D57" s="159"/>
      <c r="E57" s="159"/>
      <c r="F57" s="159"/>
      <c r="G57" s="159"/>
      <c r="H57" s="159"/>
      <c r="I57" s="160"/>
      <c r="J57" s="161" t="s">
        <v>108</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75</v>
      </c>
      <c r="D59" s="38"/>
      <c r="E59" s="38"/>
      <c r="F59" s="38"/>
      <c r="G59" s="38"/>
      <c r="H59" s="38"/>
      <c r="I59" s="129"/>
      <c r="J59" s="96">
        <f>J93</f>
        <v>0</v>
      </c>
      <c r="K59" s="38"/>
      <c r="L59" s="42"/>
      <c r="AU59" s="16" t="s">
        <v>109</v>
      </c>
    </row>
    <row r="60" spans="2:12" s="7" customFormat="1" ht="24.95" customHeight="1">
      <c r="B60" s="163"/>
      <c r="C60" s="164"/>
      <c r="D60" s="165" t="s">
        <v>110</v>
      </c>
      <c r="E60" s="166"/>
      <c r="F60" s="166"/>
      <c r="G60" s="166"/>
      <c r="H60" s="166"/>
      <c r="I60" s="167"/>
      <c r="J60" s="168">
        <f>J94</f>
        <v>0</v>
      </c>
      <c r="K60" s="164"/>
      <c r="L60" s="169"/>
    </row>
    <row r="61" spans="2:12" s="8" customFormat="1" ht="19.9" customHeight="1">
      <c r="B61" s="170"/>
      <c r="C61" s="171"/>
      <c r="D61" s="172" t="s">
        <v>111</v>
      </c>
      <c r="E61" s="173"/>
      <c r="F61" s="173"/>
      <c r="G61" s="173"/>
      <c r="H61" s="173"/>
      <c r="I61" s="174"/>
      <c r="J61" s="175">
        <f>J95</f>
        <v>0</v>
      </c>
      <c r="K61" s="171"/>
      <c r="L61" s="176"/>
    </row>
    <row r="62" spans="2:12" s="8" customFormat="1" ht="19.9" customHeight="1">
      <c r="B62" s="170"/>
      <c r="C62" s="171"/>
      <c r="D62" s="172" t="s">
        <v>112</v>
      </c>
      <c r="E62" s="173"/>
      <c r="F62" s="173"/>
      <c r="G62" s="173"/>
      <c r="H62" s="173"/>
      <c r="I62" s="174"/>
      <c r="J62" s="175">
        <f>J225</f>
        <v>0</v>
      </c>
      <c r="K62" s="171"/>
      <c r="L62" s="176"/>
    </row>
    <row r="63" spans="2:12" s="8" customFormat="1" ht="19.9" customHeight="1">
      <c r="B63" s="170"/>
      <c r="C63" s="171"/>
      <c r="D63" s="172" t="s">
        <v>613</v>
      </c>
      <c r="E63" s="173"/>
      <c r="F63" s="173"/>
      <c r="G63" s="173"/>
      <c r="H63" s="173"/>
      <c r="I63" s="174"/>
      <c r="J63" s="175">
        <f>J272</f>
        <v>0</v>
      </c>
      <c r="K63" s="171"/>
      <c r="L63" s="176"/>
    </row>
    <row r="64" spans="2:12" s="8" customFormat="1" ht="19.9" customHeight="1">
      <c r="B64" s="170"/>
      <c r="C64" s="171"/>
      <c r="D64" s="172" t="s">
        <v>113</v>
      </c>
      <c r="E64" s="173"/>
      <c r="F64" s="173"/>
      <c r="G64" s="173"/>
      <c r="H64" s="173"/>
      <c r="I64" s="174"/>
      <c r="J64" s="175">
        <f>J317</f>
        <v>0</v>
      </c>
      <c r="K64" s="171"/>
      <c r="L64" s="176"/>
    </row>
    <row r="65" spans="2:12" s="8" customFormat="1" ht="19.9" customHeight="1">
      <c r="B65" s="170"/>
      <c r="C65" s="171"/>
      <c r="D65" s="172" t="s">
        <v>114</v>
      </c>
      <c r="E65" s="173"/>
      <c r="F65" s="173"/>
      <c r="G65" s="173"/>
      <c r="H65" s="173"/>
      <c r="I65" s="174"/>
      <c r="J65" s="175">
        <f>J355</f>
        <v>0</v>
      </c>
      <c r="K65" s="171"/>
      <c r="L65" s="176"/>
    </row>
    <row r="66" spans="2:12" s="8" customFormat="1" ht="19.9" customHeight="1">
      <c r="B66" s="170"/>
      <c r="C66" s="171"/>
      <c r="D66" s="172" t="s">
        <v>614</v>
      </c>
      <c r="E66" s="173"/>
      <c r="F66" s="173"/>
      <c r="G66" s="173"/>
      <c r="H66" s="173"/>
      <c r="I66" s="174"/>
      <c r="J66" s="175">
        <f>J399</f>
        <v>0</v>
      </c>
      <c r="K66" s="171"/>
      <c r="L66" s="176"/>
    </row>
    <row r="67" spans="2:12" s="8" customFormat="1" ht="19.9" customHeight="1">
      <c r="B67" s="170"/>
      <c r="C67" s="171"/>
      <c r="D67" s="172" t="s">
        <v>116</v>
      </c>
      <c r="E67" s="173"/>
      <c r="F67" s="173"/>
      <c r="G67" s="173"/>
      <c r="H67" s="173"/>
      <c r="I67" s="174"/>
      <c r="J67" s="175">
        <f>J404</f>
        <v>0</v>
      </c>
      <c r="K67" s="171"/>
      <c r="L67" s="176"/>
    </row>
    <row r="68" spans="2:12" s="8" customFormat="1" ht="19.9" customHeight="1">
      <c r="B68" s="170"/>
      <c r="C68" s="171"/>
      <c r="D68" s="172" t="s">
        <v>117</v>
      </c>
      <c r="E68" s="173"/>
      <c r="F68" s="173"/>
      <c r="G68" s="173"/>
      <c r="H68" s="173"/>
      <c r="I68" s="174"/>
      <c r="J68" s="175">
        <f>J473</f>
        <v>0</v>
      </c>
      <c r="K68" s="171"/>
      <c r="L68" s="176"/>
    </row>
    <row r="69" spans="2:12" s="8" customFormat="1" ht="19.9" customHeight="1">
      <c r="B69" s="170"/>
      <c r="C69" s="171"/>
      <c r="D69" s="172" t="s">
        <v>118</v>
      </c>
      <c r="E69" s="173"/>
      <c r="F69" s="173"/>
      <c r="G69" s="173"/>
      <c r="H69" s="173"/>
      <c r="I69" s="174"/>
      <c r="J69" s="175">
        <f>J527</f>
        <v>0</v>
      </c>
      <c r="K69" s="171"/>
      <c r="L69" s="176"/>
    </row>
    <row r="70" spans="2:12" s="7" customFormat="1" ht="24.95" customHeight="1">
      <c r="B70" s="163"/>
      <c r="C70" s="164"/>
      <c r="D70" s="165" t="s">
        <v>615</v>
      </c>
      <c r="E70" s="166"/>
      <c r="F70" s="166"/>
      <c r="G70" s="166"/>
      <c r="H70" s="166"/>
      <c r="I70" s="167"/>
      <c r="J70" s="168">
        <f>J530</f>
        <v>0</v>
      </c>
      <c r="K70" s="164"/>
      <c r="L70" s="169"/>
    </row>
    <row r="71" spans="2:12" s="8" customFormat="1" ht="19.9" customHeight="1">
      <c r="B71" s="170"/>
      <c r="C71" s="171"/>
      <c r="D71" s="172" t="s">
        <v>616</v>
      </c>
      <c r="E71" s="173"/>
      <c r="F71" s="173"/>
      <c r="G71" s="173"/>
      <c r="H71" s="173"/>
      <c r="I71" s="174"/>
      <c r="J71" s="175">
        <f>J531</f>
        <v>0</v>
      </c>
      <c r="K71" s="171"/>
      <c r="L71" s="176"/>
    </row>
    <row r="72" spans="2:12" s="7" customFormat="1" ht="24.95" customHeight="1">
      <c r="B72" s="163"/>
      <c r="C72" s="164"/>
      <c r="D72" s="165" t="s">
        <v>940</v>
      </c>
      <c r="E72" s="166"/>
      <c r="F72" s="166"/>
      <c r="G72" s="166"/>
      <c r="H72" s="166"/>
      <c r="I72" s="167"/>
      <c r="J72" s="168">
        <f>J578</f>
        <v>0</v>
      </c>
      <c r="K72" s="164"/>
      <c r="L72" s="169"/>
    </row>
    <row r="73" spans="2:12" s="8" customFormat="1" ht="19.9" customHeight="1">
      <c r="B73" s="170"/>
      <c r="C73" s="171"/>
      <c r="D73" s="172" t="s">
        <v>941</v>
      </c>
      <c r="E73" s="173"/>
      <c r="F73" s="173"/>
      <c r="G73" s="173"/>
      <c r="H73" s="173"/>
      <c r="I73" s="174"/>
      <c r="J73" s="175">
        <f>J579</f>
        <v>0</v>
      </c>
      <c r="K73" s="171"/>
      <c r="L73" s="176"/>
    </row>
    <row r="74" spans="2:12" s="1" customFormat="1" ht="21.8" customHeight="1">
      <c r="B74" s="37"/>
      <c r="C74" s="38"/>
      <c r="D74" s="38"/>
      <c r="E74" s="38"/>
      <c r="F74" s="38"/>
      <c r="G74" s="38"/>
      <c r="H74" s="38"/>
      <c r="I74" s="129"/>
      <c r="J74" s="38"/>
      <c r="K74" s="38"/>
      <c r="L74" s="42"/>
    </row>
    <row r="75" spans="2:12" s="1" customFormat="1" ht="6.95" customHeight="1">
      <c r="B75" s="56"/>
      <c r="C75" s="57"/>
      <c r="D75" s="57"/>
      <c r="E75" s="57"/>
      <c r="F75" s="57"/>
      <c r="G75" s="57"/>
      <c r="H75" s="57"/>
      <c r="I75" s="153"/>
      <c r="J75" s="57"/>
      <c r="K75" s="57"/>
      <c r="L75" s="42"/>
    </row>
    <row r="79" spans="2:12" s="1" customFormat="1" ht="6.95" customHeight="1">
      <c r="B79" s="58"/>
      <c r="C79" s="59"/>
      <c r="D79" s="59"/>
      <c r="E79" s="59"/>
      <c r="F79" s="59"/>
      <c r="G79" s="59"/>
      <c r="H79" s="59"/>
      <c r="I79" s="156"/>
      <c r="J79" s="59"/>
      <c r="K79" s="59"/>
      <c r="L79" s="42"/>
    </row>
    <row r="80" spans="2:12" s="1" customFormat="1" ht="24.95" customHeight="1">
      <c r="B80" s="37"/>
      <c r="C80" s="22" t="s">
        <v>119</v>
      </c>
      <c r="D80" s="38"/>
      <c r="E80" s="38"/>
      <c r="F80" s="38"/>
      <c r="G80" s="38"/>
      <c r="H80" s="38"/>
      <c r="I80" s="129"/>
      <c r="J80" s="38"/>
      <c r="K80" s="38"/>
      <c r="L80" s="42"/>
    </row>
    <row r="81" spans="2:12" s="1" customFormat="1" ht="6.95" customHeight="1">
      <c r="B81" s="37"/>
      <c r="C81" s="38"/>
      <c r="D81" s="38"/>
      <c r="E81" s="38"/>
      <c r="F81" s="38"/>
      <c r="G81" s="38"/>
      <c r="H81" s="38"/>
      <c r="I81" s="129"/>
      <c r="J81" s="38"/>
      <c r="K81" s="38"/>
      <c r="L81" s="42"/>
    </row>
    <row r="82" spans="2:12" s="1" customFormat="1" ht="12" customHeight="1">
      <c r="B82" s="37"/>
      <c r="C82" s="31" t="s">
        <v>15</v>
      </c>
      <c r="D82" s="38"/>
      <c r="E82" s="38"/>
      <c r="F82" s="38"/>
      <c r="G82" s="38"/>
      <c r="H82" s="38"/>
      <c r="I82" s="129"/>
      <c r="J82" s="38"/>
      <c r="K82" s="38"/>
      <c r="L82" s="42"/>
    </row>
    <row r="83" spans="2:12" s="1" customFormat="1" ht="16.5" customHeight="1">
      <c r="B83" s="37"/>
      <c r="C83" s="38"/>
      <c r="D83" s="38"/>
      <c r="E83" s="157" t="str">
        <f>E7</f>
        <v xml:space="preserve">III/117  26 Opěrná zeď v obci Strašice</v>
      </c>
      <c r="F83" s="31"/>
      <c r="G83" s="31"/>
      <c r="H83" s="31"/>
      <c r="I83" s="129"/>
      <c r="J83" s="38"/>
      <c r="K83" s="38"/>
      <c r="L83" s="42"/>
    </row>
    <row r="84" spans="2:12" s="1" customFormat="1" ht="12" customHeight="1">
      <c r="B84" s="37"/>
      <c r="C84" s="31" t="s">
        <v>104</v>
      </c>
      <c r="D84" s="38"/>
      <c r="E84" s="38"/>
      <c r="F84" s="38"/>
      <c r="G84" s="38"/>
      <c r="H84" s="38"/>
      <c r="I84" s="129"/>
      <c r="J84" s="38"/>
      <c r="K84" s="38"/>
      <c r="L84" s="42"/>
    </row>
    <row r="85" spans="2:12" s="1" customFormat="1" ht="16.5" customHeight="1">
      <c r="B85" s="37"/>
      <c r="C85" s="38"/>
      <c r="D85" s="38"/>
      <c r="E85" s="63" t="str">
        <f>E9</f>
        <v xml:space="preserve">SK7604 - SO 202  Most na místní komunikaci</v>
      </c>
      <c r="F85" s="38"/>
      <c r="G85" s="38"/>
      <c r="H85" s="38"/>
      <c r="I85" s="129"/>
      <c r="J85" s="38"/>
      <c r="K85" s="38"/>
      <c r="L85" s="42"/>
    </row>
    <row r="86" spans="2:12" s="1" customFormat="1" ht="6.95" customHeight="1">
      <c r="B86" s="37"/>
      <c r="C86" s="38"/>
      <c r="D86" s="38"/>
      <c r="E86" s="38"/>
      <c r="F86" s="38"/>
      <c r="G86" s="38"/>
      <c r="H86" s="38"/>
      <c r="I86" s="129"/>
      <c r="J86" s="38"/>
      <c r="K86" s="38"/>
      <c r="L86" s="42"/>
    </row>
    <row r="87" spans="2:12" s="1" customFormat="1" ht="12" customHeight="1">
      <c r="B87" s="37"/>
      <c r="C87" s="31" t="s">
        <v>21</v>
      </c>
      <c r="D87" s="38"/>
      <c r="E87" s="38"/>
      <c r="F87" s="26" t="str">
        <f>F12</f>
        <v xml:space="preserve"> </v>
      </c>
      <c r="G87" s="38"/>
      <c r="H87" s="38"/>
      <c r="I87" s="131" t="s">
        <v>23</v>
      </c>
      <c r="J87" s="66" t="str">
        <f>IF(J12="","",J12)</f>
        <v>10. 10. 2018</v>
      </c>
      <c r="K87" s="38"/>
      <c r="L87" s="42"/>
    </row>
    <row r="88" spans="2:12" s="1" customFormat="1" ht="6.95" customHeight="1">
      <c r="B88" s="37"/>
      <c r="C88" s="38"/>
      <c r="D88" s="38"/>
      <c r="E88" s="38"/>
      <c r="F88" s="38"/>
      <c r="G88" s="38"/>
      <c r="H88" s="38"/>
      <c r="I88" s="129"/>
      <c r="J88" s="38"/>
      <c r="K88" s="38"/>
      <c r="L88" s="42"/>
    </row>
    <row r="89" spans="2:12" s="1" customFormat="1" ht="24.9" customHeight="1">
      <c r="B89" s="37"/>
      <c r="C89" s="31" t="s">
        <v>25</v>
      </c>
      <c r="D89" s="38"/>
      <c r="E89" s="38"/>
      <c r="F89" s="26" t="str">
        <f>E15</f>
        <v>SÚS Rokycany</v>
      </c>
      <c r="G89" s="38"/>
      <c r="H89" s="38"/>
      <c r="I89" s="131" t="s">
        <v>32</v>
      </c>
      <c r="J89" s="35" t="str">
        <f>E21</f>
        <v>Projekční kancelář Ing.Škubalová</v>
      </c>
      <c r="K89" s="38"/>
      <c r="L89" s="42"/>
    </row>
    <row r="90" spans="2:12" s="1" customFormat="1" ht="13.65" customHeight="1">
      <c r="B90" s="37"/>
      <c r="C90" s="31" t="s">
        <v>30</v>
      </c>
      <c r="D90" s="38"/>
      <c r="E90" s="38"/>
      <c r="F90" s="26" t="str">
        <f>IF(E18="","",E18)</f>
        <v>Vyplň údaj</v>
      </c>
      <c r="G90" s="38"/>
      <c r="H90" s="38"/>
      <c r="I90" s="131" t="s">
        <v>37</v>
      </c>
      <c r="J90" s="35" t="str">
        <f>E24</f>
        <v>Straka</v>
      </c>
      <c r="K90" s="38"/>
      <c r="L90" s="42"/>
    </row>
    <row r="91" spans="2:12" s="1" customFormat="1" ht="10.3" customHeight="1">
      <c r="B91" s="37"/>
      <c r="C91" s="38"/>
      <c r="D91" s="38"/>
      <c r="E91" s="38"/>
      <c r="F91" s="38"/>
      <c r="G91" s="38"/>
      <c r="H91" s="38"/>
      <c r="I91" s="129"/>
      <c r="J91" s="38"/>
      <c r="K91" s="38"/>
      <c r="L91" s="42"/>
    </row>
    <row r="92" spans="2:20" s="9" customFormat="1" ht="29.25" customHeight="1">
      <c r="B92" s="177"/>
      <c r="C92" s="178" t="s">
        <v>120</v>
      </c>
      <c r="D92" s="179" t="s">
        <v>62</v>
      </c>
      <c r="E92" s="179" t="s">
        <v>58</v>
      </c>
      <c r="F92" s="179" t="s">
        <v>59</v>
      </c>
      <c r="G92" s="179" t="s">
        <v>121</v>
      </c>
      <c r="H92" s="179" t="s">
        <v>122</v>
      </c>
      <c r="I92" s="180" t="s">
        <v>123</v>
      </c>
      <c r="J92" s="179" t="s">
        <v>108</v>
      </c>
      <c r="K92" s="181" t="s">
        <v>124</v>
      </c>
      <c r="L92" s="182"/>
      <c r="M92" s="86" t="s">
        <v>27</v>
      </c>
      <c r="N92" s="87" t="s">
        <v>47</v>
      </c>
      <c r="O92" s="87" t="s">
        <v>125</v>
      </c>
      <c r="P92" s="87" t="s">
        <v>126</v>
      </c>
      <c r="Q92" s="87" t="s">
        <v>127</v>
      </c>
      <c r="R92" s="87" t="s">
        <v>128</v>
      </c>
      <c r="S92" s="87" t="s">
        <v>129</v>
      </c>
      <c r="T92" s="88" t="s">
        <v>130</v>
      </c>
    </row>
    <row r="93" spans="2:63" s="1" customFormat="1" ht="22.8" customHeight="1">
      <c r="B93" s="37"/>
      <c r="C93" s="93" t="s">
        <v>131</v>
      </c>
      <c r="D93" s="38"/>
      <c r="E93" s="38"/>
      <c r="F93" s="38"/>
      <c r="G93" s="38"/>
      <c r="H93" s="38"/>
      <c r="I93" s="129"/>
      <c r="J93" s="183">
        <f>BK93</f>
        <v>0</v>
      </c>
      <c r="K93" s="38"/>
      <c r="L93" s="42"/>
      <c r="M93" s="89"/>
      <c r="N93" s="90"/>
      <c r="O93" s="90"/>
      <c r="P93" s="184">
        <f>P94+P530+P578</f>
        <v>0</v>
      </c>
      <c r="Q93" s="90"/>
      <c r="R93" s="184">
        <f>R94+R530+R578</f>
        <v>242.4362218</v>
      </c>
      <c r="S93" s="90"/>
      <c r="T93" s="185">
        <f>T94+T530+T578</f>
        <v>113.91</v>
      </c>
      <c r="AT93" s="16" t="s">
        <v>76</v>
      </c>
      <c r="AU93" s="16" t="s">
        <v>109</v>
      </c>
      <c r="BK93" s="186">
        <f>BK94+BK530+BK578</f>
        <v>0</v>
      </c>
    </row>
    <row r="94" spans="2:63" s="10" customFormat="1" ht="25.9" customHeight="1">
      <c r="B94" s="187"/>
      <c r="C94" s="188"/>
      <c r="D94" s="189" t="s">
        <v>76</v>
      </c>
      <c r="E94" s="190" t="s">
        <v>132</v>
      </c>
      <c r="F94" s="190" t="s">
        <v>133</v>
      </c>
      <c r="G94" s="188"/>
      <c r="H94" s="188"/>
      <c r="I94" s="191"/>
      <c r="J94" s="192">
        <f>BK94</f>
        <v>0</v>
      </c>
      <c r="K94" s="188"/>
      <c r="L94" s="193"/>
      <c r="M94" s="194"/>
      <c r="N94" s="195"/>
      <c r="O94" s="195"/>
      <c r="P94" s="196">
        <f>P95+P225+P272+P317+P355+P399+P404+P473+P527</f>
        <v>0</v>
      </c>
      <c r="Q94" s="195"/>
      <c r="R94" s="196">
        <f>R95+R225+R272+R317+R355+R399+R404+R473+R527</f>
        <v>242.0299678</v>
      </c>
      <c r="S94" s="195"/>
      <c r="T94" s="197">
        <f>T95+T225+T272+T317+T355+T399+T404+T473+T527</f>
        <v>113.91</v>
      </c>
      <c r="AR94" s="198" t="s">
        <v>85</v>
      </c>
      <c r="AT94" s="199" t="s">
        <v>76</v>
      </c>
      <c r="AU94" s="199" t="s">
        <v>77</v>
      </c>
      <c r="AY94" s="198" t="s">
        <v>134</v>
      </c>
      <c r="BK94" s="200">
        <f>BK95+BK225+BK272+BK317+BK355+BK399+BK404+BK473+BK527</f>
        <v>0</v>
      </c>
    </row>
    <row r="95" spans="2:63" s="10" customFormat="1" ht="22.8" customHeight="1">
      <c r="B95" s="187"/>
      <c r="C95" s="188"/>
      <c r="D95" s="189" t="s">
        <v>76</v>
      </c>
      <c r="E95" s="201" t="s">
        <v>85</v>
      </c>
      <c r="F95" s="201" t="s">
        <v>135</v>
      </c>
      <c r="G95" s="188"/>
      <c r="H95" s="188"/>
      <c r="I95" s="191"/>
      <c r="J95" s="202">
        <f>BK95</f>
        <v>0</v>
      </c>
      <c r="K95" s="188"/>
      <c r="L95" s="193"/>
      <c r="M95" s="194"/>
      <c r="N95" s="195"/>
      <c r="O95" s="195"/>
      <c r="P95" s="196">
        <f>SUM(P96:P224)</f>
        <v>0</v>
      </c>
      <c r="Q95" s="195"/>
      <c r="R95" s="196">
        <f>SUM(R96:R224)</f>
        <v>198.25236</v>
      </c>
      <c r="S95" s="195"/>
      <c r="T95" s="197">
        <f>SUM(T96:T224)</f>
        <v>35.699999999999996</v>
      </c>
      <c r="AR95" s="198" t="s">
        <v>85</v>
      </c>
      <c r="AT95" s="199" t="s">
        <v>76</v>
      </c>
      <c r="AU95" s="199" t="s">
        <v>85</v>
      </c>
      <c r="AY95" s="198" t="s">
        <v>134</v>
      </c>
      <c r="BK95" s="200">
        <f>SUM(BK96:BK224)</f>
        <v>0</v>
      </c>
    </row>
    <row r="96" spans="2:65" s="1" customFormat="1" ht="22.5" customHeight="1">
      <c r="B96" s="37"/>
      <c r="C96" s="203" t="s">
        <v>85</v>
      </c>
      <c r="D96" s="203" t="s">
        <v>136</v>
      </c>
      <c r="E96" s="204" t="s">
        <v>617</v>
      </c>
      <c r="F96" s="205" t="s">
        <v>618</v>
      </c>
      <c r="G96" s="206" t="s">
        <v>139</v>
      </c>
      <c r="H96" s="207">
        <v>30</v>
      </c>
      <c r="I96" s="208"/>
      <c r="J96" s="207">
        <f>ROUND(I96*H96,2)</f>
        <v>0</v>
      </c>
      <c r="K96" s="205" t="s">
        <v>140</v>
      </c>
      <c r="L96" s="42"/>
      <c r="M96" s="209" t="s">
        <v>27</v>
      </c>
      <c r="N96" s="210" t="s">
        <v>48</v>
      </c>
      <c r="O96" s="78"/>
      <c r="P96" s="211">
        <f>O96*H96</f>
        <v>0</v>
      </c>
      <c r="Q96" s="211">
        <v>0</v>
      </c>
      <c r="R96" s="211">
        <f>Q96*H96</f>
        <v>0</v>
      </c>
      <c r="S96" s="211">
        <v>0</v>
      </c>
      <c r="T96" s="212">
        <f>S96*H96</f>
        <v>0</v>
      </c>
      <c r="AR96" s="16" t="s">
        <v>141</v>
      </c>
      <c r="AT96" s="16" t="s">
        <v>136</v>
      </c>
      <c r="AU96" s="16" t="s">
        <v>87</v>
      </c>
      <c r="AY96" s="16" t="s">
        <v>134</v>
      </c>
      <c r="BE96" s="213">
        <f>IF(N96="základní",J96,0)</f>
        <v>0</v>
      </c>
      <c r="BF96" s="213">
        <f>IF(N96="snížená",J96,0)</f>
        <v>0</v>
      </c>
      <c r="BG96" s="213">
        <f>IF(N96="zákl. přenesená",J96,0)</f>
        <v>0</v>
      </c>
      <c r="BH96" s="213">
        <f>IF(N96="sníž. přenesená",J96,0)</f>
        <v>0</v>
      </c>
      <c r="BI96" s="213">
        <f>IF(N96="nulová",J96,0)</f>
        <v>0</v>
      </c>
      <c r="BJ96" s="16" t="s">
        <v>85</v>
      </c>
      <c r="BK96" s="213">
        <f>ROUND(I96*H96,2)</f>
        <v>0</v>
      </c>
      <c r="BL96" s="16" t="s">
        <v>141</v>
      </c>
      <c r="BM96" s="16" t="s">
        <v>942</v>
      </c>
    </row>
    <row r="97" spans="2:47" s="1" customFormat="1" ht="12">
      <c r="B97" s="37"/>
      <c r="C97" s="38"/>
      <c r="D97" s="214" t="s">
        <v>143</v>
      </c>
      <c r="E97" s="38"/>
      <c r="F97" s="215" t="s">
        <v>620</v>
      </c>
      <c r="G97" s="38"/>
      <c r="H97" s="38"/>
      <c r="I97" s="129"/>
      <c r="J97" s="38"/>
      <c r="K97" s="38"/>
      <c r="L97" s="42"/>
      <c r="M97" s="216"/>
      <c r="N97" s="78"/>
      <c r="O97" s="78"/>
      <c r="P97" s="78"/>
      <c r="Q97" s="78"/>
      <c r="R97" s="78"/>
      <c r="S97" s="78"/>
      <c r="T97" s="79"/>
      <c r="AT97" s="16" t="s">
        <v>143</v>
      </c>
      <c r="AU97" s="16" t="s">
        <v>87</v>
      </c>
    </row>
    <row r="98" spans="2:51" s="11" customFormat="1" ht="12">
      <c r="B98" s="217"/>
      <c r="C98" s="218"/>
      <c r="D98" s="214" t="s">
        <v>145</v>
      </c>
      <c r="E98" s="219" t="s">
        <v>27</v>
      </c>
      <c r="F98" s="220" t="s">
        <v>310</v>
      </c>
      <c r="G98" s="218"/>
      <c r="H98" s="221">
        <v>30</v>
      </c>
      <c r="I98" s="222"/>
      <c r="J98" s="218"/>
      <c r="K98" s="218"/>
      <c r="L98" s="223"/>
      <c r="M98" s="224"/>
      <c r="N98" s="225"/>
      <c r="O98" s="225"/>
      <c r="P98" s="225"/>
      <c r="Q98" s="225"/>
      <c r="R98" s="225"/>
      <c r="S98" s="225"/>
      <c r="T98" s="226"/>
      <c r="AT98" s="227" t="s">
        <v>145</v>
      </c>
      <c r="AU98" s="227" t="s">
        <v>87</v>
      </c>
      <c r="AV98" s="11" t="s">
        <v>87</v>
      </c>
      <c r="AW98" s="11" t="s">
        <v>36</v>
      </c>
      <c r="AX98" s="11" t="s">
        <v>77</v>
      </c>
      <c r="AY98" s="227" t="s">
        <v>134</v>
      </c>
    </row>
    <row r="99" spans="2:51" s="12" customFormat="1" ht="12">
      <c r="B99" s="228"/>
      <c r="C99" s="229"/>
      <c r="D99" s="214" t="s">
        <v>145</v>
      </c>
      <c r="E99" s="230" t="s">
        <v>27</v>
      </c>
      <c r="F99" s="231" t="s">
        <v>147</v>
      </c>
      <c r="G99" s="229"/>
      <c r="H99" s="230" t="s">
        <v>27</v>
      </c>
      <c r="I99" s="232"/>
      <c r="J99" s="229"/>
      <c r="K99" s="229"/>
      <c r="L99" s="233"/>
      <c r="M99" s="234"/>
      <c r="N99" s="235"/>
      <c r="O99" s="235"/>
      <c r="P99" s="235"/>
      <c r="Q99" s="235"/>
      <c r="R99" s="235"/>
      <c r="S99" s="235"/>
      <c r="T99" s="236"/>
      <c r="AT99" s="237" t="s">
        <v>145</v>
      </c>
      <c r="AU99" s="237" t="s">
        <v>87</v>
      </c>
      <c r="AV99" s="12" t="s">
        <v>85</v>
      </c>
      <c r="AW99" s="12" t="s">
        <v>36</v>
      </c>
      <c r="AX99" s="12" t="s">
        <v>77</v>
      </c>
      <c r="AY99" s="237" t="s">
        <v>134</v>
      </c>
    </row>
    <row r="100" spans="2:51" s="13" customFormat="1" ht="12">
      <c r="B100" s="238"/>
      <c r="C100" s="239"/>
      <c r="D100" s="214" t="s">
        <v>145</v>
      </c>
      <c r="E100" s="240" t="s">
        <v>27</v>
      </c>
      <c r="F100" s="241" t="s">
        <v>148</v>
      </c>
      <c r="G100" s="239"/>
      <c r="H100" s="242">
        <v>30</v>
      </c>
      <c r="I100" s="243"/>
      <c r="J100" s="239"/>
      <c r="K100" s="239"/>
      <c r="L100" s="244"/>
      <c r="M100" s="245"/>
      <c r="N100" s="246"/>
      <c r="O100" s="246"/>
      <c r="P100" s="246"/>
      <c r="Q100" s="246"/>
      <c r="R100" s="246"/>
      <c r="S100" s="246"/>
      <c r="T100" s="247"/>
      <c r="AT100" s="248" t="s">
        <v>145</v>
      </c>
      <c r="AU100" s="248" t="s">
        <v>87</v>
      </c>
      <c r="AV100" s="13" t="s">
        <v>141</v>
      </c>
      <c r="AW100" s="13" t="s">
        <v>36</v>
      </c>
      <c r="AX100" s="13" t="s">
        <v>85</v>
      </c>
      <c r="AY100" s="248" t="s">
        <v>134</v>
      </c>
    </row>
    <row r="101" spans="2:65" s="1" customFormat="1" ht="33.75" customHeight="1">
      <c r="B101" s="37"/>
      <c r="C101" s="203" t="s">
        <v>87</v>
      </c>
      <c r="D101" s="203" t="s">
        <v>136</v>
      </c>
      <c r="E101" s="204" t="s">
        <v>943</v>
      </c>
      <c r="F101" s="205" t="s">
        <v>944</v>
      </c>
      <c r="G101" s="206" t="s">
        <v>139</v>
      </c>
      <c r="H101" s="207">
        <v>70</v>
      </c>
      <c r="I101" s="208"/>
      <c r="J101" s="207">
        <f>ROUND(I101*H101,2)</f>
        <v>0</v>
      </c>
      <c r="K101" s="205" t="s">
        <v>140</v>
      </c>
      <c r="L101" s="42"/>
      <c r="M101" s="209" t="s">
        <v>27</v>
      </c>
      <c r="N101" s="210" t="s">
        <v>48</v>
      </c>
      <c r="O101" s="78"/>
      <c r="P101" s="211">
        <f>O101*H101</f>
        <v>0</v>
      </c>
      <c r="Q101" s="211">
        <v>0</v>
      </c>
      <c r="R101" s="211">
        <f>Q101*H101</f>
        <v>0</v>
      </c>
      <c r="S101" s="211">
        <v>0.29</v>
      </c>
      <c r="T101" s="212">
        <f>S101*H101</f>
        <v>20.299999999999997</v>
      </c>
      <c r="AR101" s="16" t="s">
        <v>141</v>
      </c>
      <c r="AT101" s="16" t="s">
        <v>136</v>
      </c>
      <c r="AU101" s="16" t="s">
        <v>87</v>
      </c>
      <c r="AY101" s="16" t="s">
        <v>134</v>
      </c>
      <c r="BE101" s="213">
        <f>IF(N101="základní",J101,0)</f>
        <v>0</v>
      </c>
      <c r="BF101" s="213">
        <f>IF(N101="snížená",J101,0)</f>
        <v>0</v>
      </c>
      <c r="BG101" s="213">
        <f>IF(N101="zákl. přenesená",J101,0)</f>
        <v>0</v>
      </c>
      <c r="BH101" s="213">
        <f>IF(N101="sníž. přenesená",J101,0)</f>
        <v>0</v>
      </c>
      <c r="BI101" s="213">
        <f>IF(N101="nulová",J101,0)</f>
        <v>0</v>
      </c>
      <c r="BJ101" s="16" t="s">
        <v>85</v>
      </c>
      <c r="BK101" s="213">
        <f>ROUND(I101*H101,2)</f>
        <v>0</v>
      </c>
      <c r="BL101" s="16" t="s">
        <v>141</v>
      </c>
      <c r="BM101" s="16" t="s">
        <v>945</v>
      </c>
    </row>
    <row r="102" spans="2:47" s="1" customFormat="1" ht="12">
      <c r="B102" s="37"/>
      <c r="C102" s="38"/>
      <c r="D102" s="214" t="s">
        <v>143</v>
      </c>
      <c r="E102" s="38"/>
      <c r="F102" s="215" t="s">
        <v>152</v>
      </c>
      <c r="G102" s="38"/>
      <c r="H102" s="38"/>
      <c r="I102" s="129"/>
      <c r="J102" s="38"/>
      <c r="K102" s="38"/>
      <c r="L102" s="42"/>
      <c r="M102" s="216"/>
      <c r="N102" s="78"/>
      <c r="O102" s="78"/>
      <c r="P102" s="78"/>
      <c r="Q102" s="78"/>
      <c r="R102" s="78"/>
      <c r="S102" s="78"/>
      <c r="T102" s="79"/>
      <c r="AT102" s="16" t="s">
        <v>143</v>
      </c>
      <c r="AU102" s="16" t="s">
        <v>87</v>
      </c>
    </row>
    <row r="103" spans="2:51" s="11" customFormat="1" ht="12">
      <c r="B103" s="217"/>
      <c r="C103" s="218"/>
      <c r="D103" s="214" t="s">
        <v>145</v>
      </c>
      <c r="E103" s="219" t="s">
        <v>27</v>
      </c>
      <c r="F103" s="220" t="s">
        <v>286</v>
      </c>
      <c r="G103" s="218"/>
      <c r="H103" s="221">
        <v>70</v>
      </c>
      <c r="I103" s="222"/>
      <c r="J103" s="218"/>
      <c r="K103" s="218"/>
      <c r="L103" s="223"/>
      <c r="M103" s="224"/>
      <c r="N103" s="225"/>
      <c r="O103" s="225"/>
      <c r="P103" s="225"/>
      <c r="Q103" s="225"/>
      <c r="R103" s="225"/>
      <c r="S103" s="225"/>
      <c r="T103" s="226"/>
      <c r="AT103" s="227" t="s">
        <v>145</v>
      </c>
      <c r="AU103" s="227" t="s">
        <v>87</v>
      </c>
      <c r="AV103" s="11" t="s">
        <v>87</v>
      </c>
      <c r="AW103" s="11" t="s">
        <v>36</v>
      </c>
      <c r="AX103" s="11" t="s">
        <v>77</v>
      </c>
      <c r="AY103" s="227" t="s">
        <v>134</v>
      </c>
    </row>
    <row r="104" spans="2:51" s="12" customFormat="1" ht="12">
      <c r="B104" s="228"/>
      <c r="C104" s="229"/>
      <c r="D104" s="214" t="s">
        <v>145</v>
      </c>
      <c r="E104" s="230" t="s">
        <v>27</v>
      </c>
      <c r="F104" s="231" t="s">
        <v>147</v>
      </c>
      <c r="G104" s="229"/>
      <c r="H104" s="230" t="s">
        <v>27</v>
      </c>
      <c r="I104" s="232"/>
      <c r="J104" s="229"/>
      <c r="K104" s="229"/>
      <c r="L104" s="233"/>
      <c r="M104" s="234"/>
      <c r="N104" s="235"/>
      <c r="O104" s="235"/>
      <c r="P104" s="235"/>
      <c r="Q104" s="235"/>
      <c r="R104" s="235"/>
      <c r="S104" s="235"/>
      <c r="T104" s="236"/>
      <c r="AT104" s="237" t="s">
        <v>145</v>
      </c>
      <c r="AU104" s="237" t="s">
        <v>87</v>
      </c>
      <c r="AV104" s="12" t="s">
        <v>85</v>
      </c>
      <c r="AW104" s="12" t="s">
        <v>36</v>
      </c>
      <c r="AX104" s="12" t="s">
        <v>77</v>
      </c>
      <c r="AY104" s="237" t="s">
        <v>134</v>
      </c>
    </row>
    <row r="105" spans="2:51" s="13" customFormat="1" ht="12">
      <c r="B105" s="238"/>
      <c r="C105" s="239"/>
      <c r="D105" s="214" t="s">
        <v>145</v>
      </c>
      <c r="E105" s="240" t="s">
        <v>27</v>
      </c>
      <c r="F105" s="241" t="s">
        <v>148</v>
      </c>
      <c r="G105" s="239"/>
      <c r="H105" s="242">
        <v>70</v>
      </c>
      <c r="I105" s="243"/>
      <c r="J105" s="239"/>
      <c r="K105" s="239"/>
      <c r="L105" s="244"/>
      <c r="M105" s="245"/>
      <c r="N105" s="246"/>
      <c r="O105" s="246"/>
      <c r="P105" s="246"/>
      <c r="Q105" s="246"/>
      <c r="R105" s="246"/>
      <c r="S105" s="246"/>
      <c r="T105" s="247"/>
      <c r="AT105" s="248" t="s">
        <v>145</v>
      </c>
      <c r="AU105" s="248" t="s">
        <v>87</v>
      </c>
      <c r="AV105" s="13" t="s">
        <v>141</v>
      </c>
      <c r="AW105" s="13" t="s">
        <v>36</v>
      </c>
      <c r="AX105" s="13" t="s">
        <v>85</v>
      </c>
      <c r="AY105" s="248" t="s">
        <v>134</v>
      </c>
    </row>
    <row r="106" spans="2:65" s="1" customFormat="1" ht="22.5" customHeight="1">
      <c r="B106" s="37"/>
      <c r="C106" s="203" t="s">
        <v>154</v>
      </c>
      <c r="D106" s="203" t="s">
        <v>136</v>
      </c>
      <c r="E106" s="204" t="s">
        <v>946</v>
      </c>
      <c r="F106" s="205" t="s">
        <v>947</v>
      </c>
      <c r="G106" s="206" t="s">
        <v>139</v>
      </c>
      <c r="H106" s="207">
        <v>70</v>
      </c>
      <c r="I106" s="208"/>
      <c r="J106" s="207">
        <f>ROUND(I106*H106,2)</f>
        <v>0</v>
      </c>
      <c r="K106" s="205" t="s">
        <v>140</v>
      </c>
      <c r="L106" s="42"/>
      <c r="M106" s="209" t="s">
        <v>27</v>
      </c>
      <c r="N106" s="210" t="s">
        <v>48</v>
      </c>
      <c r="O106" s="78"/>
      <c r="P106" s="211">
        <f>O106*H106</f>
        <v>0</v>
      </c>
      <c r="Q106" s="211">
        <v>0</v>
      </c>
      <c r="R106" s="211">
        <f>Q106*H106</f>
        <v>0</v>
      </c>
      <c r="S106" s="211">
        <v>0.22</v>
      </c>
      <c r="T106" s="212">
        <f>S106*H106</f>
        <v>15.4</v>
      </c>
      <c r="AR106" s="16" t="s">
        <v>141</v>
      </c>
      <c r="AT106" s="16" t="s">
        <v>136</v>
      </c>
      <c r="AU106" s="16" t="s">
        <v>87</v>
      </c>
      <c r="AY106" s="16" t="s">
        <v>134</v>
      </c>
      <c r="BE106" s="213">
        <f>IF(N106="základní",J106,0)</f>
        <v>0</v>
      </c>
      <c r="BF106" s="213">
        <f>IF(N106="snížená",J106,0)</f>
        <v>0</v>
      </c>
      <c r="BG106" s="213">
        <f>IF(N106="zákl. přenesená",J106,0)</f>
        <v>0</v>
      </c>
      <c r="BH106" s="213">
        <f>IF(N106="sníž. přenesená",J106,0)</f>
        <v>0</v>
      </c>
      <c r="BI106" s="213">
        <f>IF(N106="nulová",J106,0)</f>
        <v>0</v>
      </c>
      <c r="BJ106" s="16" t="s">
        <v>85</v>
      </c>
      <c r="BK106" s="213">
        <f>ROUND(I106*H106,2)</f>
        <v>0</v>
      </c>
      <c r="BL106" s="16" t="s">
        <v>141</v>
      </c>
      <c r="BM106" s="16" t="s">
        <v>948</v>
      </c>
    </row>
    <row r="107" spans="2:47" s="1" customFormat="1" ht="12">
      <c r="B107" s="37"/>
      <c r="C107" s="38"/>
      <c r="D107" s="214" t="s">
        <v>143</v>
      </c>
      <c r="E107" s="38"/>
      <c r="F107" s="215" t="s">
        <v>152</v>
      </c>
      <c r="G107" s="38"/>
      <c r="H107" s="38"/>
      <c r="I107" s="129"/>
      <c r="J107" s="38"/>
      <c r="K107" s="38"/>
      <c r="L107" s="42"/>
      <c r="M107" s="216"/>
      <c r="N107" s="78"/>
      <c r="O107" s="78"/>
      <c r="P107" s="78"/>
      <c r="Q107" s="78"/>
      <c r="R107" s="78"/>
      <c r="S107" s="78"/>
      <c r="T107" s="79"/>
      <c r="AT107" s="16" t="s">
        <v>143</v>
      </c>
      <c r="AU107" s="16" t="s">
        <v>87</v>
      </c>
    </row>
    <row r="108" spans="2:51" s="11" customFormat="1" ht="12">
      <c r="B108" s="217"/>
      <c r="C108" s="218"/>
      <c r="D108" s="214" t="s">
        <v>145</v>
      </c>
      <c r="E108" s="219" t="s">
        <v>27</v>
      </c>
      <c r="F108" s="220" t="s">
        <v>949</v>
      </c>
      <c r="G108" s="218"/>
      <c r="H108" s="221">
        <v>70</v>
      </c>
      <c r="I108" s="222"/>
      <c r="J108" s="218"/>
      <c r="K108" s="218"/>
      <c r="L108" s="223"/>
      <c r="M108" s="224"/>
      <c r="N108" s="225"/>
      <c r="O108" s="225"/>
      <c r="P108" s="225"/>
      <c r="Q108" s="225"/>
      <c r="R108" s="225"/>
      <c r="S108" s="225"/>
      <c r="T108" s="226"/>
      <c r="AT108" s="227" t="s">
        <v>145</v>
      </c>
      <c r="AU108" s="227" t="s">
        <v>87</v>
      </c>
      <c r="AV108" s="11" t="s">
        <v>87</v>
      </c>
      <c r="AW108" s="11" t="s">
        <v>36</v>
      </c>
      <c r="AX108" s="11" t="s">
        <v>77</v>
      </c>
      <c r="AY108" s="227" t="s">
        <v>134</v>
      </c>
    </row>
    <row r="109" spans="2:51" s="12" customFormat="1" ht="12">
      <c r="B109" s="228"/>
      <c r="C109" s="229"/>
      <c r="D109" s="214" t="s">
        <v>145</v>
      </c>
      <c r="E109" s="230" t="s">
        <v>27</v>
      </c>
      <c r="F109" s="231" t="s">
        <v>147</v>
      </c>
      <c r="G109" s="229"/>
      <c r="H109" s="230" t="s">
        <v>27</v>
      </c>
      <c r="I109" s="232"/>
      <c r="J109" s="229"/>
      <c r="K109" s="229"/>
      <c r="L109" s="233"/>
      <c r="M109" s="234"/>
      <c r="N109" s="235"/>
      <c r="O109" s="235"/>
      <c r="P109" s="235"/>
      <c r="Q109" s="235"/>
      <c r="R109" s="235"/>
      <c r="S109" s="235"/>
      <c r="T109" s="236"/>
      <c r="AT109" s="237" t="s">
        <v>145</v>
      </c>
      <c r="AU109" s="237" t="s">
        <v>87</v>
      </c>
      <c r="AV109" s="12" t="s">
        <v>85</v>
      </c>
      <c r="AW109" s="12" t="s">
        <v>36</v>
      </c>
      <c r="AX109" s="12" t="s">
        <v>77</v>
      </c>
      <c r="AY109" s="237" t="s">
        <v>134</v>
      </c>
    </row>
    <row r="110" spans="2:51" s="13" customFormat="1" ht="12">
      <c r="B110" s="238"/>
      <c r="C110" s="239"/>
      <c r="D110" s="214" t="s">
        <v>145</v>
      </c>
      <c r="E110" s="240" t="s">
        <v>27</v>
      </c>
      <c r="F110" s="241" t="s">
        <v>148</v>
      </c>
      <c r="G110" s="239"/>
      <c r="H110" s="242">
        <v>70</v>
      </c>
      <c r="I110" s="243"/>
      <c r="J110" s="239"/>
      <c r="K110" s="239"/>
      <c r="L110" s="244"/>
      <c r="M110" s="245"/>
      <c r="N110" s="246"/>
      <c r="O110" s="246"/>
      <c r="P110" s="246"/>
      <c r="Q110" s="246"/>
      <c r="R110" s="246"/>
      <c r="S110" s="246"/>
      <c r="T110" s="247"/>
      <c r="AT110" s="248" t="s">
        <v>145</v>
      </c>
      <c r="AU110" s="248" t="s">
        <v>87</v>
      </c>
      <c r="AV110" s="13" t="s">
        <v>141</v>
      </c>
      <c r="AW110" s="13" t="s">
        <v>36</v>
      </c>
      <c r="AX110" s="13" t="s">
        <v>85</v>
      </c>
      <c r="AY110" s="248" t="s">
        <v>134</v>
      </c>
    </row>
    <row r="111" spans="2:65" s="1" customFormat="1" ht="16.5" customHeight="1">
      <c r="B111" s="37"/>
      <c r="C111" s="203" t="s">
        <v>141</v>
      </c>
      <c r="D111" s="203" t="s">
        <v>136</v>
      </c>
      <c r="E111" s="204" t="s">
        <v>629</v>
      </c>
      <c r="F111" s="205" t="s">
        <v>950</v>
      </c>
      <c r="G111" s="206" t="s">
        <v>402</v>
      </c>
      <c r="H111" s="207">
        <v>12</v>
      </c>
      <c r="I111" s="208"/>
      <c r="J111" s="207">
        <f>ROUND(I111*H111,2)</f>
        <v>0</v>
      </c>
      <c r="K111" s="205" t="s">
        <v>140</v>
      </c>
      <c r="L111" s="42"/>
      <c r="M111" s="209" t="s">
        <v>27</v>
      </c>
      <c r="N111" s="210" t="s">
        <v>48</v>
      </c>
      <c r="O111" s="78"/>
      <c r="P111" s="211">
        <f>O111*H111</f>
        <v>0</v>
      </c>
      <c r="Q111" s="211">
        <v>0.02102</v>
      </c>
      <c r="R111" s="211">
        <f>Q111*H111</f>
        <v>0.25224</v>
      </c>
      <c r="S111" s="211">
        <v>0</v>
      </c>
      <c r="T111" s="212">
        <f>S111*H111</f>
        <v>0</v>
      </c>
      <c r="AR111" s="16" t="s">
        <v>141</v>
      </c>
      <c r="AT111" s="16" t="s">
        <v>136</v>
      </c>
      <c r="AU111" s="16" t="s">
        <v>87</v>
      </c>
      <c r="AY111" s="16" t="s">
        <v>134</v>
      </c>
      <c r="BE111" s="213">
        <f>IF(N111="základní",J111,0)</f>
        <v>0</v>
      </c>
      <c r="BF111" s="213">
        <f>IF(N111="snížená",J111,0)</f>
        <v>0</v>
      </c>
      <c r="BG111" s="213">
        <f>IF(N111="zákl. přenesená",J111,0)</f>
        <v>0</v>
      </c>
      <c r="BH111" s="213">
        <f>IF(N111="sníž. přenesená",J111,0)</f>
        <v>0</v>
      </c>
      <c r="BI111" s="213">
        <f>IF(N111="nulová",J111,0)</f>
        <v>0</v>
      </c>
      <c r="BJ111" s="16" t="s">
        <v>85</v>
      </c>
      <c r="BK111" s="213">
        <f>ROUND(I111*H111,2)</f>
        <v>0</v>
      </c>
      <c r="BL111" s="16" t="s">
        <v>141</v>
      </c>
      <c r="BM111" s="16" t="s">
        <v>951</v>
      </c>
    </row>
    <row r="112" spans="2:47" s="1" customFormat="1" ht="12">
      <c r="B112" s="37"/>
      <c r="C112" s="38"/>
      <c r="D112" s="214" t="s">
        <v>143</v>
      </c>
      <c r="E112" s="38"/>
      <c r="F112" s="215" t="s">
        <v>632</v>
      </c>
      <c r="G112" s="38"/>
      <c r="H112" s="38"/>
      <c r="I112" s="129"/>
      <c r="J112" s="38"/>
      <c r="K112" s="38"/>
      <c r="L112" s="42"/>
      <c r="M112" s="216"/>
      <c r="N112" s="78"/>
      <c r="O112" s="78"/>
      <c r="P112" s="78"/>
      <c r="Q112" s="78"/>
      <c r="R112" s="78"/>
      <c r="S112" s="78"/>
      <c r="T112" s="79"/>
      <c r="AT112" s="16" t="s">
        <v>143</v>
      </c>
      <c r="AU112" s="16" t="s">
        <v>87</v>
      </c>
    </row>
    <row r="113" spans="2:51" s="11" customFormat="1" ht="12">
      <c r="B113" s="217"/>
      <c r="C113" s="218"/>
      <c r="D113" s="214" t="s">
        <v>145</v>
      </c>
      <c r="E113" s="219" t="s">
        <v>27</v>
      </c>
      <c r="F113" s="220" t="s">
        <v>202</v>
      </c>
      <c r="G113" s="218"/>
      <c r="H113" s="221">
        <v>12</v>
      </c>
      <c r="I113" s="222"/>
      <c r="J113" s="218"/>
      <c r="K113" s="218"/>
      <c r="L113" s="223"/>
      <c r="M113" s="224"/>
      <c r="N113" s="225"/>
      <c r="O113" s="225"/>
      <c r="P113" s="225"/>
      <c r="Q113" s="225"/>
      <c r="R113" s="225"/>
      <c r="S113" s="225"/>
      <c r="T113" s="226"/>
      <c r="AT113" s="227" t="s">
        <v>145</v>
      </c>
      <c r="AU113" s="227" t="s">
        <v>87</v>
      </c>
      <c r="AV113" s="11" t="s">
        <v>87</v>
      </c>
      <c r="AW113" s="11" t="s">
        <v>36</v>
      </c>
      <c r="AX113" s="11" t="s">
        <v>77</v>
      </c>
      <c r="AY113" s="227" t="s">
        <v>134</v>
      </c>
    </row>
    <row r="114" spans="2:51" s="12" customFormat="1" ht="12">
      <c r="B114" s="228"/>
      <c r="C114" s="229"/>
      <c r="D114" s="214" t="s">
        <v>145</v>
      </c>
      <c r="E114" s="230" t="s">
        <v>27</v>
      </c>
      <c r="F114" s="231" t="s">
        <v>952</v>
      </c>
      <c r="G114" s="229"/>
      <c r="H114" s="230" t="s">
        <v>27</v>
      </c>
      <c r="I114" s="232"/>
      <c r="J114" s="229"/>
      <c r="K114" s="229"/>
      <c r="L114" s="233"/>
      <c r="M114" s="234"/>
      <c r="N114" s="235"/>
      <c r="O114" s="235"/>
      <c r="P114" s="235"/>
      <c r="Q114" s="235"/>
      <c r="R114" s="235"/>
      <c r="S114" s="235"/>
      <c r="T114" s="236"/>
      <c r="AT114" s="237" t="s">
        <v>145</v>
      </c>
      <c r="AU114" s="237" t="s">
        <v>87</v>
      </c>
      <c r="AV114" s="12" t="s">
        <v>85</v>
      </c>
      <c r="AW114" s="12" t="s">
        <v>36</v>
      </c>
      <c r="AX114" s="12" t="s">
        <v>77</v>
      </c>
      <c r="AY114" s="237" t="s">
        <v>134</v>
      </c>
    </row>
    <row r="115" spans="2:51" s="13" customFormat="1" ht="12">
      <c r="B115" s="238"/>
      <c r="C115" s="239"/>
      <c r="D115" s="214" t="s">
        <v>145</v>
      </c>
      <c r="E115" s="240" t="s">
        <v>27</v>
      </c>
      <c r="F115" s="241" t="s">
        <v>148</v>
      </c>
      <c r="G115" s="239"/>
      <c r="H115" s="242">
        <v>12</v>
      </c>
      <c r="I115" s="243"/>
      <c r="J115" s="239"/>
      <c r="K115" s="239"/>
      <c r="L115" s="244"/>
      <c r="M115" s="245"/>
      <c r="N115" s="246"/>
      <c r="O115" s="246"/>
      <c r="P115" s="246"/>
      <c r="Q115" s="246"/>
      <c r="R115" s="246"/>
      <c r="S115" s="246"/>
      <c r="T115" s="247"/>
      <c r="AT115" s="248" t="s">
        <v>145</v>
      </c>
      <c r="AU115" s="248" t="s">
        <v>87</v>
      </c>
      <c r="AV115" s="13" t="s">
        <v>141</v>
      </c>
      <c r="AW115" s="13" t="s">
        <v>36</v>
      </c>
      <c r="AX115" s="13" t="s">
        <v>85</v>
      </c>
      <c r="AY115" s="248" t="s">
        <v>134</v>
      </c>
    </row>
    <row r="116" spans="2:65" s="1" customFormat="1" ht="16.5" customHeight="1">
      <c r="B116" s="37"/>
      <c r="C116" s="203" t="s">
        <v>165</v>
      </c>
      <c r="D116" s="203" t="s">
        <v>136</v>
      </c>
      <c r="E116" s="204" t="s">
        <v>635</v>
      </c>
      <c r="F116" s="205" t="s">
        <v>636</v>
      </c>
      <c r="G116" s="206" t="s">
        <v>637</v>
      </c>
      <c r="H116" s="207">
        <v>480</v>
      </c>
      <c r="I116" s="208"/>
      <c r="J116" s="207">
        <f>ROUND(I116*H116,2)</f>
        <v>0</v>
      </c>
      <c r="K116" s="205" t="s">
        <v>140</v>
      </c>
      <c r="L116" s="42"/>
      <c r="M116" s="209" t="s">
        <v>27</v>
      </c>
      <c r="N116" s="210" t="s">
        <v>48</v>
      </c>
      <c r="O116" s="78"/>
      <c r="P116" s="211">
        <f>O116*H116</f>
        <v>0</v>
      </c>
      <c r="Q116" s="211">
        <v>0</v>
      </c>
      <c r="R116" s="211">
        <f>Q116*H116</f>
        <v>0</v>
      </c>
      <c r="S116" s="211">
        <v>0</v>
      </c>
      <c r="T116" s="212">
        <f>S116*H116</f>
        <v>0</v>
      </c>
      <c r="AR116" s="16" t="s">
        <v>141</v>
      </c>
      <c r="AT116" s="16" t="s">
        <v>136</v>
      </c>
      <c r="AU116" s="16" t="s">
        <v>87</v>
      </c>
      <c r="AY116" s="16" t="s">
        <v>134</v>
      </c>
      <c r="BE116" s="213">
        <f>IF(N116="základní",J116,0)</f>
        <v>0</v>
      </c>
      <c r="BF116" s="213">
        <f>IF(N116="snížená",J116,0)</f>
        <v>0</v>
      </c>
      <c r="BG116" s="213">
        <f>IF(N116="zákl. přenesená",J116,0)</f>
        <v>0</v>
      </c>
      <c r="BH116" s="213">
        <f>IF(N116="sníž. přenesená",J116,0)</f>
        <v>0</v>
      </c>
      <c r="BI116" s="213">
        <f>IF(N116="nulová",J116,0)</f>
        <v>0</v>
      </c>
      <c r="BJ116" s="16" t="s">
        <v>85</v>
      </c>
      <c r="BK116" s="213">
        <f>ROUND(I116*H116,2)</f>
        <v>0</v>
      </c>
      <c r="BL116" s="16" t="s">
        <v>141</v>
      </c>
      <c r="BM116" s="16" t="s">
        <v>953</v>
      </c>
    </row>
    <row r="117" spans="2:47" s="1" customFormat="1" ht="12">
      <c r="B117" s="37"/>
      <c r="C117" s="38"/>
      <c r="D117" s="214" t="s">
        <v>143</v>
      </c>
      <c r="E117" s="38"/>
      <c r="F117" s="215" t="s">
        <v>639</v>
      </c>
      <c r="G117" s="38"/>
      <c r="H117" s="38"/>
      <c r="I117" s="129"/>
      <c r="J117" s="38"/>
      <c r="K117" s="38"/>
      <c r="L117" s="42"/>
      <c r="M117" s="216"/>
      <c r="N117" s="78"/>
      <c r="O117" s="78"/>
      <c r="P117" s="78"/>
      <c r="Q117" s="78"/>
      <c r="R117" s="78"/>
      <c r="S117" s="78"/>
      <c r="T117" s="79"/>
      <c r="AT117" s="16" t="s">
        <v>143</v>
      </c>
      <c r="AU117" s="16" t="s">
        <v>87</v>
      </c>
    </row>
    <row r="118" spans="2:51" s="11" customFormat="1" ht="12">
      <c r="B118" s="217"/>
      <c r="C118" s="218"/>
      <c r="D118" s="214" t="s">
        <v>145</v>
      </c>
      <c r="E118" s="219" t="s">
        <v>27</v>
      </c>
      <c r="F118" s="220" t="s">
        <v>954</v>
      </c>
      <c r="G118" s="218"/>
      <c r="H118" s="221">
        <v>480</v>
      </c>
      <c r="I118" s="222"/>
      <c r="J118" s="218"/>
      <c r="K118" s="218"/>
      <c r="L118" s="223"/>
      <c r="M118" s="224"/>
      <c r="N118" s="225"/>
      <c r="O118" s="225"/>
      <c r="P118" s="225"/>
      <c r="Q118" s="225"/>
      <c r="R118" s="225"/>
      <c r="S118" s="225"/>
      <c r="T118" s="226"/>
      <c r="AT118" s="227" t="s">
        <v>145</v>
      </c>
      <c r="AU118" s="227" t="s">
        <v>87</v>
      </c>
      <c r="AV118" s="11" t="s">
        <v>87</v>
      </c>
      <c r="AW118" s="11" t="s">
        <v>36</v>
      </c>
      <c r="AX118" s="11" t="s">
        <v>77</v>
      </c>
      <c r="AY118" s="227" t="s">
        <v>134</v>
      </c>
    </row>
    <row r="119" spans="2:51" s="12" customFormat="1" ht="12">
      <c r="B119" s="228"/>
      <c r="C119" s="229"/>
      <c r="D119" s="214" t="s">
        <v>145</v>
      </c>
      <c r="E119" s="230" t="s">
        <v>27</v>
      </c>
      <c r="F119" s="231" t="s">
        <v>147</v>
      </c>
      <c r="G119" s="229"/>
      <c r="H119" s="230" t="s">
        <v>27</v>
      </c>
      <c r="I119" s="232"/>
      <c r="J119" s="229"/>
      <c r="K119" s="229"/>
      <c r="L119" s="233"/>
      <c r="M119" s="234"/>
      <c r="N119" s="235"/>
      <c r="O119" s="235"/>
      <c r="P119" s="235"/>
      <c r="Q119" s="235"/>
      <c r="R119" s="235"/>
      <c r="S119" s="235"/>
      <c r="T119" s="236"/>
      <c r="AT119" s="237" t="s">
        <v>145</v>
      </c>
      <c r="AU119" s="237" t="s">
        <v>87</v>
      </c>
      <c r="AV119" s="12" t="s">
        <v>85</v>
      </c>
      <c r="AW119" s="12" t="s">
        <v>36</v>
      </c>
      <c r="AX119" s="12" t="s">
        <v>77</v>
      </c>
      <c r="AY119" s="237" t="s">
        <v>134</v>
      </c>
    </row>
    <row r="120" spans="2:51" s="13" customFormat="1" ht="12">
      <c r="B120" s="238"/>
      <c r="C120" s="239"/>
      <c r="D120" s="214" t="s">
        <v>145</v>
      </c>
      <c r="E120" s="240" t="s">
        <v>27</v>
      </c>
      <c r="F120" s="241" t="s">
        <v>148</v>
      </c>
      <c r="G120" s="239"/>
      <c r="H120" s="242">
        <v>480</v>
      </c>
      <c r="I120" s="243"/>
      <c r="J120" s="239"/>
      <c r="K120" s="239"/>
      <c r="L120" s="244"/>
      <c r="M120" s="245"/>
      <c r="N120" s="246"/>
      <c r="O120" s="246"/>
      <c r="P120" s="246"/>
      <c r="Q120" s="246"/>
      <c r="R120" s="246"/>
      <c r="S120" s="246"/>
      <c r="T120" s="247"/>
      <c r="AT120" s="248" t="s">
        <v>145</v>
      </c>
      <c r="AU120" s="248" t="s">
        <v>87</v>
      </c>
      <c r="AV120" s="13" t="s">
        <v>141</v>
      </c>
      <c r="AW120" s="13" t="s">
        <v>36</v>
      </c>
      <c r="AX120" s="13" t="s">
        <v>85</v>
      </c>
      <c r="AY120" s="248" t="s">
        <v>134</v>
      </c>
    </row>
    <row r="121" spans="2:65" s="1" customFormat="1" ht="16.5" customHeight="1">
      <c r="B121" s="37"/>
      <c r="C121" s="203" t="s">
        <v>171</v>
      </c>
      <c r="D121" s="203" t="s">
        <v>136</v>
      </c>
      <c r="E121" s="204" t="s">
        <v>641</v>
      </c>
      <c r="F121" s="205" t="s">
        <v>642</v>
      </c>
      <c r="G121" s="206" t="s">
        <v>643</v>
      </c>
      <c r="H121" s="207">
        <v>60</v>
      </c>
      <c r="I121" s="208"/>
      <c r="J121" s="207">
        <f>ROUND(I121*H121,2)</f>
        <v>0</v>
      </c>
      <c r="K121" s="205" t="s">
        <v>140</v>
      </c>
      <c r="L121" s="42"/>
      <c r="M121" s="209" t="s">
        <v>27</v>
      </c>
      <c r="N121" s="210" t="s">
        <v>48</v>
      </c>
      <c r="O121" s="78"/>
      <c r="P121" s="211">
        <f>O121*H121</f>
        <v>0</v>
      </c>
      <c r="Q121" s="211">
        <v>0</v>
      </c>
      <c r="R121" s="211">
        <f>Q121*H121</f>
        <v>0</v>
      </c>
      <c r="S121" s="211">
        <v>0</v>
      </c>
      <c r="T121" s="212">
        <f>S121*H121</f>
        <v>0</v>
      </c>
      <c r="AR121" s="16" t="s">
        <v>141</v>
      </c>
      <c r="AT121" s="16" t="s">
        <v>136</v>
      </c>
      <c r="AU121" s="16" t="s">
        <v>87</v>
      </c>
      <c r="AY121" s="16" t="s">
        <v>134</v>
      </c>
      <c r="BE121" s="213">
        <f>IF(N121="základní",J121,0)</f>
        <v>0</v>
      </c>
      <c r="BF121" s="213">
        <f>IF(N121="snížená",J121,0)</f>
        <v>0</v>
      </c>
      <c r="BG121" s="213">
        <f>IF(N121="zákl. přenesená",J121,0)</f>
        <v>0</v>
      </c>
      <c r="BH121" s="213">
        <f>IF(N121="sníž. přenesená",J121,0)</f>
        <v>0</v>
      </c>
      <c r="BI121" s="213">
        <f>IF(N121="nulová",J121,0)</f>
        <v>0</v>
      </c>
      <c r="BJ121" s="16" t="s">
        <v>85</v>
      </c>
      <c r="BK121" s="213">
        <f>ROUND(I121*H121,2)</f>
        <v>0</v>
      </c>
      <c r="BL121" s="16" t="s">
        <v>141</v>
      </c>
      <c r="BM121" s="16" t="s">
        <v>955</v>
      </c>
    </row>
    <row r="122" spans="2:47" s="1" customFormat="1" ht="12">
      <c r="B122" s="37"/>
      <c r="C122" s="38"/>
      <c r="D122" s="214" t="s">
        <v>143</v>
      </c>
      <c r="E122" s="38"/>
      <c r="F122" s="215" t="s">
        <v>645</v>
      </c>
      <c r="G122" s="38"/>
      <c r="H122" s="38"/>
      <c r="I122" s="129"/>
      <c r="J122" s="38"/>
      <c r="K122" s="38"/>
      <c r="L122" s="42"/>
      <c r="M122" s="216"/>
      <c r="N122" s="78"/>
      <c r="O122" s="78"/>
      <c r="P122" s="78"/>
      <c r="Q122" s="78"/>
      <c r="R122" s="78"/>
      <c r="S122" s="78"/>
      <c r="T122" s="79"/>
      <c r="AT122" s="16" t="s">
        <v>143</v>
      </c>
      <c r="AU122" s="16" t="s">
        <v>87</v>
      </c>
    </row>
    <row r="123" spans="2:51" s="11" customFormat="1" ht="12">
      <c r="B123" s="217"/>
      <c r="C123" s="218"/>
      <c r="D123" s="214" t="s">
        <v>145</v>
      </c>
      <c r="E123" s="219" t="s">
        <v>27</v>
      </c>
      <c r="F123" s="220" t="s">
        <v>460</v>
      </c>
      <c r="G123" s="218"/>
      <c r="H123" s="221">
        <v>60</v>
      </c>
      <c r="I123" s="222"/>
      <c r="J123" s="218"/>
      <c r="K123" s="218"/>
      <c r="L123" s="223"/>
      <c r="M123" s="224"/>
      <c r="N123" s="225"/>
      <c r="O123" s="225"/>
      <c r="P123" s="225"/>
      <c r="Q123" s="225"/>
      <c r="R123" s="225"/>
      <c r="S123" s="225"/>
      <c r="T123" s="226"/>
      <c r="AT123" s="227" t="s">
        <v>145</v>
      </c>
      <c r="AU123" s="227" t="s">
        <v>87</v>
      </c>
      <c r="AV123" s="11" t="s">
        <v>87</v>
      </c>
      <c r="AW123" s="11" t="s">
        <v>36</v>
      </c>
      <c r="AX123" s="11" t="s">
        <v>77</v>
      </c>
      <c r="AY123" s="227" t="s">
        <v>134</v>
      </c>
    </row>
    <row r="124" spans="2:51" s="12" customFormat="1" ht="12">
      <c r="B124" s="228"/>
      <c r="C124" s="229"/>
      <c r="D124" s="214" t="s">
        <v>145</v>
      </c>
      <c r="E124" s="230" t="s">
        <v>27</v>
      </c>
      <c r="F124" s="231" t="s">
        <v>147</v>
      </c>
      <c r="G124" s="229"/>
      <c r="H124" s="230" t="s">
        <v>27</v>
      </c>
      <c r="I124" s="232"/>
      <c r="J124" s="229"/>
      <c r="K124" s="229"/>
      <c r="L124" s="233"/>
      <c r="M124" s="234"/>
      <c r="N124" s="235"/>
      <c r="O124" s="235"/>
      <c r="P124" s="235"/>
      <c r="Q124" s="235"/>
      <c r="R124" s="235"/>
      <c r="S124" s="235"/>
      <c r="T124" s="236"/>
      <c r="AT124" s="237" t="s">
        <v>145</v>
      </c>
      <c r="AU124" s="237" t="s">
        <v>87</v>
      </c>
      <c r="AV124" s="12" t="s">
        <v>85</v>
      </c>
      <c r="AW124" s="12" t="s">
        <v>36</v>
      </c>
      <c r="AX124" s="12" t="s">
        <v>77</v>
      </c>
      <c r="AY124" s="237" t="s">
        <v>134</v>
      </c>
    </row>
    <row r="125" spans="2:51" s="13" customFormat="1" ht="12">
      <c r="B125" s="238"/>
      <c r="C125" s="239"/>
      <c r="D125" s="214" t="s">
        <v>145</v>
      </c>
      <c r="E125" s="240" t="s">
        <v>27</v>
      </c>
      <c r="F125" s="241" t="s">
        <v>148</v>
      </c>
      <c r="G125" s="239"/>
      <c r="H125" s="242">
        <v>60</v>
      </c>
      <c r="I125" s="243"/>
      <c r="J125" s="239"/>
      <c r="K125" s="239"/>
      <c r="L125" s="244"/>
      <c r="M125" s="245"/>
      <c r="N125" s="246"/>
      <c r="O125" s="246"/>
      <c r="P125" s="246"/>
      <c r="Q125" s="246"/>
      <c r="R125" s="246"/>
      <c r="S125" s="246"/>
      <c r="T125" s="247"/>
      <c r="AT125" s="248" t="s">
        <v>145</v>
      </c>
      <c r="AU125" s="248" t="s">
        <v>87</v>
      </c>
      <c r="AV125" s="13" t="s">
        <v>141</v>
      </c>
      <c r="AW125" s="13" t="s">
        <v>36</v>
      </c>
      <c r="AX125" s="13" t="s">
        <v>85</v>
      </c>
      <c r="AY125" s="248" t="s">
        <v>134</v>
      </c>
    </row>
    <row r="126" spans="2:65" s="1" customFormat="1" ht="22.5" customHeight="1">
      <c r="B126" s="37"/>
      <c r="C126" s="203" t="s">
        <v>176</v>
      </c>
      <c r="D126" s="203" t="s">
        <v>136</v>
      </c>
      <c r="E126" s="204" t="s">
        <v>182</v>
      </c>
      <c r="F126" s="205" t="s">
        <v>183</v>
      </c>
      <c r="G126" s="206" t="s">
        <v>184</v>
      </c>
      <c r="H126" s="207">
        <v>1.2</v>
      </c>
      <c r="I126" s="208"/>
      <c r="J126" s="207">
        <f>ROUND(I126*H126,2)</f>
        <v>0</v>
      </c>
      <c r="K126" s="205" t="s">
        <v>140</v>
      </c>
      <c r="L126" s="42"/>
      <c r="M126" s="209" t="s">
        <v>27</v>
      </c>
      <c r="N126" s="210" t="s">
        <v>48</v>
      </c>
      <c r="O126" s="78"/>
      <c r="P126" s="211">
        <f>O126*H126</f>
        <v>0</v>
      </c>
      <c r="Q126" s="211">
        <v>0</v>
      </c>
      <c r="R126" s="211">
        <f>Q126*H126</f>
        <v>0</v>
      </c>
      <c r="S126" s="211">
        <v>0</v>
      </c>
      <c r="T126" s="212">
        <f>S126*H126</f>
        <v>0</v>
      </c>
      <c r="AR126" s="16" t="s">
        <v>141</v>
      </c>
      <c r="AT126" s="16" t="s">
        <v>136</v>
      </c>
      <c r="AU126" s="16" t="s">
        <v>87</v>
      </c>
      <c r="AY126" s="16" t="s">
        <v>134</v>
      </c>
      <c r="BE126" s="213">
        <f>IF(N126="základní",J126,0)</f>
        <v>0</v>
      </c>
      <c r="BF126" s="213">
        <f>IF(N126="snížená",J126,0)</f>
        <v>0</v>
      </c>
      <c r="BG126" s="213">
        <f>IF(N126="zákl. přenesená",J126,0)</f>
        <v>0</v>
      </c>
      <c r="BH126" s="213">
        <f>IF(N126="sníž. přenesená",J126,0)</f>
        <v>0</v>
      </c>
      <c r="BI126" s="213">
        <f>IF(N126="nulová",J126,0)</f>
        <v>0</v>
      </c>
      <c r="BJ126" s="16" t="s">
        <v>85</v>
      </c>
      <c r="BK126" s="213">
        <f>ROUND(I126*H126,2)</f>
        <v>0</v>
      </c>
      <c r="BL126" s="16" t="s">
        <v>141</v>
      </c>
      <c r="BM126" s="16" t="s">
        <v>956</v>
      </c>
    </row>
    <row r="127" spans="2:47" s="1" customFormat="1" ht="12">
      <c r="B127" s="37"/>
      <c r="C127" s="38"/>
      <c r="D127" s="214" t="s">
        <v>143</v>
      </c>
      <c r="E127" s="38"/>
      <c r="F127" s="215" t="s">
        <v>186</v>
      </c>
      <c r="G127" s="38"/>
      <c r="H127" s="38"/>
      <c r="I127" s="129"/>
      <c r="J127" s="38"/>
      <c r="K127" s="38"/>
      <c r="L127" s="42"/>
      <c r="M127" s="216"/>
      <c r="N127" s="78"/>
      <c r="O127" s="78"/>
      <c r="P127" s="78"/>
      <c r="Q127" s="78"/>
      <c r="R127" s="78"/>
      <c r="S127" s="78"/>
      <c r="T127" s="79"/>
      <c r="AT127" s="16" t="s">
        <v>143</v>
      </c>
      <c r="AU127" s="16" t="s">
        <v>87</v>
      </c>
    </row>
    <row r="128" spans="2:51" s="11" customFormat="1" ht="12">
      <c r="B128" s="217"/>
      <c r="C128" s="218"/>
      <c r="D128" s="214" t="s">
        <v>145</v>
      </c>
      <c r="E128" s="219" t="s">
        <v>27</v>
      </c>
      <c r="F128" s="220" t="s">
        <v>957</v>
      </c>
      <c r="G128" s="218"/>
      <c r="H128" s="221">
        <v>1.2</v>
      </c>
      <c r="I128" s="222"/>
      <c r="J128" s="218"/>
      <c r="K128" s="218"/>
      <c r="L128" s="223"/>
      <c r="M128" s="224"/>
      <c r="N128" s="225"/>
      <c r="O128" s="225"/>
      <c r="P128" s="225"/>
      <c r="Q128" s="225"/>
      <c r="R128" s="225"/>
      <c r="S128" s="225"/>
      <c r="T128" s="226"/>
      <c r="AT128" s="227" t="s">
        <v>145</v>
      </c>
      <c r="AU128" s="227" t="s">
        <v>87</v>
      </c>
      <c r="AV128" s="11" t="s">
        <v>87</v>
      </c>
      <c r="AW128" s="11" t="s">
        <v>36</v>
      </c>
      <c r="AX128" s="11" t="s">
        <v>77</v>
      </c>
      <c r="AY128" s="227" t="s">
        <v>134</v>
      </c>
    </row>
    <row r="129" spans="2:51" s="12" customFormat="1" ht="12">
      <c r="B129" s="228"/>
      <c r="C129" s="229"/>
      <c r="D129" s="214" t="s">
        <v>145</v>
      </c>
      <c r="E129" s="230" t="s">
        <v>27</v>
      </c>
      <c r="F129" s="231" t="s">
        <v>147</v>
      </c>
      <c r="G129" s="229"/>
      <c r="H129" s="230" t="s">
        <v>27</v>
      </c>
      <c r="I129" s="232"/>
      <c r="J129" s="229"/>
      <c r="K129" s="229"/>
      <c r="L129" s="233"/>
      <c r="M129" s="234"/>
      <c r="N129" s="235"/>
      <c r="O129" s="235"/>
      <c r="P129" s="235"/>
      <c r="Q129" s="235"/>
      <c r="R129" s="235"/>
      <c r="S129" s="235"/>
      <c r="T129" s="236"/>
      <c r="AT129" s="237" t="s">
        <v>145</v>
      </c>
      <c r="AU129" s="237" t="s">
        <v>87</v>
      </c>
      <c r="AV129" s="12" t="s">
        <v>85</v>
      </c>
      <c r="AW129" s="12" t="s">
        <v>36</v>
      </c>
      <c r="AX129" s="12" t="s">
        <v>77</v>
      </c>
      <c r="AY129" s="237" t="s">
        <v>134</v>
      </c>
    </row>
    <row r="130" spans="2:51" s="13" customFormat="1" ht="12">
      <c r="B130" s="238"/>
      <c r="C130" s="239"/>
      <c r="D130" s="214" t="s">
        <v>145</v>
      </c>
      <c r="E130" s="240" t="s">
        <v>27</v>
      </c>
      <c r="F130" s="241" t="s">
        <v>148</v>
      </c>
      <c r="G130" s="239"/>
      <c r="H130" s="242">
        <v>1.2</v>
      </c>
      <c r="I130" s="243"/>
      <c r="J130" s="239"/>
      <c r="K130" s="239"/>
      <c r="L130" s="244"/>
      <c r="M130" s="245"/>
      <c r="N130" s="246"/>
      <c r="O130" s="246"/>
      <c r="P130" s="246"/>
      <c r="Q130" s="246"/>
      <c r="R130" s="246"/>
      <c r="S130" s="246"/>
      <c r="T130" s="247"/>
      <c r="AT130" s="248" t="s">
        <v>145</v>
      </c>
      <c r="AU130" s="248" t="s">
        <v>87</v>
      </c>
      <c r="AV130" s="13" t="s">
        <v>141</v>
      </c>
      <c r="AW130" s="13" t="s">
        <v>36</v>
      </c>
      <c r="AX130" s="13" t="s">
        <v>85</v>
      </c>
      <c r="AY130" s="248" t="s">
        <v>134</v>
      </c>
    </row>
    <row r="131" spans="2:65" s="1" customFormat="1" ht="22.5" customHeight="1">
      <c r="B131" s="37"/>
      <c r="C131" s="203" t="s">
        <v>181</v>
      </c>
      <c r="D131" s="203" t="s">
        <v>136</v>
      </c>
      <c r="E131" s="204" t="s">
        <v>646</v>
      </c>
      <c r="F131" s="205" t="s">
        <v>647</v>
      </c>
      <c r="G131" s="206" t="s">
        <v>184</v>
      </c>
      <c r="H131" s="207">
        <v>32.4</v>
      </c>
      <c r="I131" s="208"/>
      <c r="J131" s="207">
        <f>ROUND(I131*H131,2)</f>
        <v>0</v>
      </c>
      <c r="K131" s="205" t="s">
        <v>140</v>
      </c>
      <c r="L131" s="42"/>
      <c r="M131" s="209" t="s">
        <v>27</v>
      </c>
      <c r="N131" s="210" t="s">
        <v>48</v>
      </c>
      <c r="O131" s="78"/>
      <c r="P131" s="211">
        <f>O131*H131</f>
        <v>0</v>
      </c>
      <c r="Q131" s="211">
        <v>0</v>
      </c>
      <c r="R131" s="211">
        <f>Q131*H131</f>
        <v>0</v>
      </c>
      <c r="S131" s="211">
        <v>0</v>
      </c>
      <c r="T131" s="212">
        <f>S131*H131</f>
        <v>0</v>
      </c>
      <c r="AR131" s="16" t="s">
        <v>141</v>
      </c>
      <c r="AT131" s="16" t="s">
        <v>136</v>
      </c>
      <c r="AU131" s="16" t="s">
        <v>87</v>
      </c>
      <c r="AY131" s="16" t="s">
        <v>134</v>
      </c>
      <c r="BE131" s="213">
        <f>IF(N131="základní",J131,0)</f>
        <v>0</v>
      </c>
      <c r="BF131" s="213">
        <f>IF(N131="snížená",J131,0)</f>
        <v>0</v>
      </c>
      <c r="BG131" s="213">
        <f>IF(N131="zákl. přenesená",J131,0)</f>
        <v>0</v>
      </c>
      <c r="BH131" s="213">
        <f>IF(N131="sníž. přenesená",J131,0)</f>
        <v>0</v>
      </c>
      <c r="BI131" s="213">
        <f>IF(N131="nulová",J131,0)</f>
        <v>0</v>
      </c>
      <c r="BJ131" s="16" t="s">
        <v>85</v>
      </c>
      <c r="BK131" s="213">
        <f>ROUND(I131*H131,2)</f>
        <v>0</v>
      </c>
      <c r="BL131" s="16" t="s">
        <v>141</v>
      </c>
      <c r="BM131" s="16" t="s">
        <v>958</v>
      </c>
    </row>
    <row r="132" spans="2:47" s="1" customFormat="1" ht="12">
      <c r="B132" s="37"/>
      <c r="C132" s="38"/>
      <c r="D132" s="214" t="s">
        <v>143</v>
      </c>
      <c r="E132" s="38"/>
      <c r="F132" s="215" t="s">
        <v>649</v>
      </c>
      <c r="G132" s="38"/>
      <c r="H132" s="38"/>
      <c r="I132" s="129"/>
      <c r="J132" s="38"/>
      <c r="K132" s="38"/>
      <c r="L132" s="42"/>
      <c r="M132" s="216"/>
      <c r="N132" s="78"/>
      <c r="O132" s="78"/>
      <c r="P132" s="78"/>
      <c r="Q132" s="78"/>
      <c r="R132" s="78"/>
      <c r="S132" s="78"/>
      <c r="T132" s="79"/>
      <c r="AT132" s="16" t="s">
        <v>143</v>
      </c>
      <c r="AU132" s="16" t="s">
        <v>87</v>
      </c>
    </row>
    <row r="133" spans="2:51" s="11" customFormat="1" ht="12">
      <c r="B133" s="217"/>
      <c r="C133" s="218"/>
      <c r="D133" s="214" t="s">
        <v>145</v>
      </c>
      <c r="E133" s="219" t="s">
        <v>27</v>
      </c>
      <c r="F133" s="220" t="s">
        <v>959</v>
      </c>
      <c r="G133" s="218"/>
      <c r="H133" s="221">
        <v>32.4</v>
      </c>
      <c r="I133" s="222"/>
      <c r="J133" s="218"/>
      <c r="K133" s="218"/>
      <c r="L133" s="223"/>
      <c r="M133" s="224"/>
      <c r="N133" s="225"/>
      <c r="O133" s="225"/>
      <c r="P133" s="225"/>
      <c r="Q133" s="225"/>
      <c r="R133" s="225"/>
      <c r="S133" s="225"/>
      <c r="T133" s="226"/>
      <c r="AT133" s="227" t="s">
        <v>145</v>
      </c>
      <c r="AU133" s="227" t="s">
        <v>87</v>
      </c>
      <c r="AV133" s="11" t="s">
        <v>87</v>
      </c>
      <c r="AW133" s="11" t="s">
        <v>36</v>
      </c>
      <c r="AX133" s="11" t="s">
        <v>77</v>
      </c>
      <c r="AY133" s="227" t="s">
        <v>134</v>
      </c>
    </row>
    <row r="134" spans="2:51" s="12" customFormat="1" ht="12">
      <c r="B134" s="228"/>
      <c r="C134" s="229"/>
      <c r="D134" s="214" t="s">
        <v>145</v>
      </c>
      <c r="E134" s="230" t="s">
        <v>27</v>
      </c>
      <c r="F134" s="231" t="s">
        <v>147</v>
      </c>
      <c r="G134" s="229"/>
      <c r="H134" s="230" t="s">
        <v>27</v>
      </c>
      <c r="I134" s="232"/>
      <c r="J134" s="229"/>
      <c r="K134" s="229"/>
      <c r="L134" s="233"/>
      <c r="M134" s="234"/>
      <c r="N134" s="235"/>
      <c r="O134" s="235"/>
      <c r="P134" s="235"/>
      <c r="Q134" s="235"/>
      <c r="R134" s="235"/>
      <c r="S134" s="235"/>
      <c r="T134" s="236"/>
      <c r="AT134" s="237" t="s">
        <v>145</v>
      </c>
      <c r="AU134" s="237" t="s">
        <v>87</v>
      </c>
      <c r="AV134" s="12" t="s">
        <v>85</v>
      </c>
      <c r="AW134" s="12" t="s">
        <v>36</v>
      </c>
      <c r="AX134" s="12" t="s">
        <v>77</v>
      </c>
      <c r="AY134" s="237" t="s">
        <v>134</v>
      </c>
    </row>
    <row r="135" spans="2:51" s="13" customFormat="1" ht="12">
      <c r="B135" s="238"/>
      <c r="C135" s="239"/>
      <c r="D135" s="214" t="s">
        <v>145</v>
      </c>
      <c r="E135" s="240" t="s">
        <v>27</v>
      </c>
      <c r="F135" s="241" t="s">
        <v>148</v>
      </c>
      <c r="G135" s="239"/>
      <c r="H135" s="242">
        <v>32.4</v>
      </c>
      <c r="I135" s="243"/>
      <c r="J135" s="239"/>
      <c r="K135" s="239"/>
      <c r="L135" s="244"/>
      <c r="M135" s="245"/>
      <c r="N135" s="246"/>
      <c r="O135" s="246"/>
      <c r="P135" s="246"/>
      <c r="Q135" s="246"/>
      <c r="R135" s="246"/>
      <c r="S135" s="246"/>
      <c r="T135" s="247"/>
      <c r="AT135" s="248" t="s">
        <v>145</v>
      </c>
      <c r="AU135" s="248" t="s">
        <v>87</v>
      </c>
      <c r="AV135" s="13" t="s">
        <v>141</v>
      </c>
      <c r="AW135" s="13" t="s">
        <v>36</v>
      </c>
      <c r="AX135" s="13" t="s">
        <v>85</v>
      </c>
      <c r="AY135" s="248" t="s">
        <v>134</v>
      </c>
    </row>
    <row r="136" spans="2:65" s="1" customFormat="1" ht="22.5" customHeight="1">
      <c r="B136" s="37"/>
      <c r="C136" s="203" t="s">
        <v>188</v>
      </c>
      <c r="D136" s="203" t="s">
        <v>136</v>
      </c>
      <c r="E136" s="204" t="s">
        <v>651</v>
      </c>
      <c r="F136" s="205" t="s">
        <v>652</v>
      </c>
      <c r="G136" s="206" t="s">
        <v>184</v>
      </c>
      <c r="H136" s="207">
        <v>16.2</v>
      </c>
      <c r="I136" s="208"/>
      <c r="J136" s="207">
        <f>ROUND(I136*H136,2)</f>
        <v>0</v>
      </c>
      <c r="K136" s="205" t="s">
        <v>140</v>
      </c>
      <c r="L136" s="42"/>
      <c r="M136" s="209" t="s">
        <v>27</v>
      </c>
      <c r="N136" s="210" t="s">
        <v>48</v>
      </c>
      <c r="O136" s="78"/>
      <c r="P136" s="211">
        <f>O136*H136</f>
        <v>0</v>
      </c>
      <c r="Q136" s="211">
        <v>0</v>
      </c>
      <c r="R136" s="211">
        <f>Q136*H136</f>
        <v>0</v>
      </c>
      <c r="S136" s="211">
        <v>0</v>
      </c>
      <c r="T136" s="212">
        <f>S136*H136</f>
        <v>0</v>
      </c>
      <c r="AR136" s="16" t="s">
        <v>141</v>
      </c>
      <c r="AT136" s="16" t="s">
        <v>136</v>
      </c>
      <c r="AU136" s="16" t="s">
        <v>87</v>
      </c>
      <c r="AY136" s="16" t="s">
        <v>134</v>
      </c>
      <c r="BE136" s="213">
        <f>IF(N136="základní",J136,0)</f>
        <v>0</v>
      </c>
      <c r="BF136" s="213">
        <f>IF(N136="snížená",J136,0)</f>
        <v>0</v>
      </c>
      <c r="BG136" s="213">
        <f>IF(N136="zákl. přenesená",J136,0)</f>
        <v>0</v>
      </c>
      <c r="BH136" s="213">
        <f>IF(N136="sníž. přenesená",J136,0)</f>
        <v>0</v>
      </c>
      <c r="BI136" s="213">
        <f>IF(N136="nulová",J136,0)</f>
        <v>0</v>
      </c>
      <c r="BJ136" s="16" t="s">
        <v>85</v>
      </c>
      <c r="BK136" s="213">
        <f>ROUND(I136*H136,2)</f>
        <v>0</v>
      </c>
      <c r="BL136" s="16" t="s">
        <v>141</v>
      </c>
      <c r="BM136" s="16" t="s">
        <v>960</v>
      </c>
    </row>
    <row r="137" spans="2:47" s="1" customFormat="1" ht="12">
      <c r="B137" s="37"/>
      <c r="C137" s="38"/>
      <c r="D137" s="214" t="s">
        <v>143</v>
      </c>
      <c r="E137" s="38"/>
      <c r="F137" s="215" t="s">
        <v>649</v>
      </c>
      <c r="G137" s="38"/>
      <c r="H137" s="38"/>
      <c r="I137" s="129"/>
      <c r="J137" s="38"/>
      <c r="K137" s="38"/>
      <c r="L137" s="42"/>
      <c r="M137" s="216"/>
      <c r="N137" s="78"/>
      <c r="O137" s="78"/>
      <c r="P137" s="78"/>
      <c r="Q137" s="78"/>
      <c r="R137" s="78"/>
      <c r="S137" s="78"/>
      <c r="T137" s="79"/>
      <c r="AT137" s="16" t="s">
        <v>143</v>
      </c>
      <c r="AU137" s="16" t="s">
        <v>87</v>
      </c>
    </row>
    <row r="138" spans="2:51" s="11" customFormat="1" ht="12">
      <c r="B138" s="217"/>
      <c r="C138" s="218"/>
      <c r="D138" s="214" t="s">
        <v>145</v>
      </c>
      <c r="E138" s="219" t="s">
        <v>27</v>
      </c>
      <c r="F138" s="220" t="s">
        <v>961</v>
      </c>
      <c r="G138" s="218"/>
      <c r="H138" s="221">
        <v>16.2</v>
      </c>
      <c r="I138" s="222"/>
      <c r="J138" s="218"/>
      <c r="K138" s="218"/>
      <c r="L138" s="223"/>
      <c r="M138" s="224"/>
      <c r="N138" s="225"/>
      <c r="O138" s="225"/>
      <c r="P138" s="225"/>
      <c r="Q138" s="225"/>
      <c r="R138" s="225"/>
      <c r="S138" s="225"/>
      <c r="T138" s="226"/>
      <c r="AT138" s="227" t="s">
        <v>145</v>
      </c>
      <c r="AU138" s="227" t="s">
        <v>87</v>
      </c>
      <c r="AV138" s="11" t="s">
        <v>87</v>
      </c>
      <c r="AW138" s="11" t="s">
        <v>36</v>
      </c>
      <c r="AX138" s="11" t="s">
        <v>77</v>
      </c>
      <c r="AY138" s="227" t="s">
        <v>134</v>
      </c>
    </row>
    <row r="139" spans="2:51" s="12" customFormat="1" ht="12">
      <c r="B139" s="228"/>
      <c r="C139" s="229"/>
      <c r="D139" s="214" t="s">
        <v>145</v>
      </c>
      <c r="E139" s="230" t="s">
        <v>27</v>
      </c>
      <c r="F139" s="231" t="s">
        <v>962</v>
      </c>
      <c r="G139" s="229"/>
      <c r="H139" s="230" t="s">
        <v>27</v>
      </c>
      <c r="I139" s="232"/>
      <c r="J139" s="229"/>
      <c r="K139" s="229"/>
      <c r="L139" s="233"/>
      <c r="M139" s="234"/>
      <c r="N139" s="235"/>
      <c r="O139" s="235"/>
      <c r="P139" s="235"/>
      <c r="Q139" s="235"/>
      <c r="R139" s="235"/>
      <c r="S139" s="235"/>
      <c r="T139" s="236"/>
      <c r="AT139" s="237" t="s">
        <v>145</v>
      </c>
      <c r="AU139" s="237" t="s">
        <v>87</v>
      </c>
      <c r="AV139" s="12" t="s">
        <v>85</v>
      </c>
      <c r="AW139" s="12" t="s">
        <v>36</v>
      </c>
      <c r="AX139" s="12" t="s">
        <v>77</v>
      </c>
      <c r="AY139" s="237" t="s">
        <v>134</v>
      </c>
    </row>
    <row r="140" spans="2:51" s="13" customFormat="1" ht="12">
      <c r="B140" s="238"/>
      <c r="C140" s="239"/>
      <c r="D140" s="214" t="s">
        <v>145</v>
      </c>
      <c r="E140" s="240" t="s">
        <v>27</v>
      </c>
      <c r="F140" s="241" t="s">
        <v>148</v>
      </c>
      <c r="G140" s="239"/>
      <c r="H140" s="242">
        <v>16.2</v>
      </c>
      <c r="I140" s="243"/>
      <c r="J140" s="239"/>
      <c r="K140" s="239"/>
      <c r="L140" s="244"/>
      <c r="M140" s="245"/>
      <c r="N140" s="246"/>
      <c r="O140" s="246"/>
      <c r="P140" s="246"/>
      <c r="Q140" s="246"/>
      <c r="R140" s="246"/>
      <c r="S140" s="246"/>
      <c r="T140" s="247"/>
      <c r="AT140" s="248" t="s">
        <v>145</v>
      </c>
      <c r="AU140" s="248" t="s">
        <v>87</v>
      </c>
      <c r="AV140" s="13" t="s">
        <v>141</v>
      </c>
      <c r="AW140" s="13" t="s">
        <v>36</v>
      </c>
      <c r="AX140" s="13" t="s">
        <v>85</v>
      </c>
      <c r="AY140" s="248" t="s">
        <v>134</v>
      </c>
    </row>
    <row r="141" spans="2:65" s="1" customFormat="1" ht="16.5" customHeight="1">
      <c r="B141" s="37"/>
      <c r="C141" s="203" t="s">
        <v>191</v>
      </c>
      <c r="D141" s="203" t="s">
        <v>136</v>
      </c>
      <c r="E141" s="204" t="s">
        <v>203</v>
      </c>
      <c r="F141" s="205" t="s">
        <v>204</v>
      </c>
      <c r="G141" s="206" t="s">
        <v>184</v>
      </c>
      <c r="H141" s="207">
        <v>1.2</v>
      </c>
      <c r="I141" s="208"/>
      <c r="J141" s="207">
        <f>ROUND(I141*H141,2)</f>
        <v>0</v>
      </c>
      <c r="K141" s="205" t="s">
        <v>140</v>
      </c>
      <c r="L141" s="42"/>
      <c r="M141" s="209" t="s">
        <v>27</v>
      </c>
      <c r="N141" s="210" t="s">
        <v>48</v>
      </c>
      <c r="O141" s="78"/>
      <c r="P141" s="211">
        <f>O141*H141</f>
        <v>0</v>
      </c>
      <c r="Q141" s="211">
        <v>0</v>
      </c>
      <c r="R141" s="211">
        <f>Q141*H141</f>
        <v>0</v>
      </c>
      <c r="S141" s="211">
        <v>0</v>
      </c>
      <c r="T141" s="212">
        <f>S141*H141</f>
        <v>0</v>
      </c>
      <c r="AR141" s="16" t="s">
        <v>141</v>
      </c>
      <c r="AT141" s="16" t="s">
        <v>136</v>
      </c>
      <c r="AU141" s="16" t="s">
        <v>87</v>
      </c>
      <c r="AY141" s="16" t="s">
        <v>134</v>
      </c>
      <c r="BE141" s="213">
        <f>IF(N141="základní",J141,0)</f>
        <v>0</v>
      </c>
      <c r="BF141" s="213">
        <f>IF(N141="snížená",J141,0)</f>
        <v>0</v>
      </c>
      <c r="BG141" s="213">
        <f>IF(N141="zákl. přenesená",J141,0)</f>
        <v>0</v>
      </c>
      <c r="BH141" s="213">
        <f>IF(N141="sníž. přenesená",J141,0)</f>
        <v>0</v>
      </c>
      <c r="BI141" s="213">
        <f>IF(N141="nulová",J141,0)</f>
        <v>0</v>
      </c>
      <c r="BJ141" s="16" t="s">
        <v>85</v>
      </c>
      <c r="BK141" s="213">
        <f>ROUND(I141*H141,2)</f>
        <v>0</v>
      </c>
      <c r="BL141" s="16" t="s">
        <v>141</v>
      </c>
      <c r="BM141" s="16" t="s">
        <v>963</v>
      </c>
    </row>
    <row r="142" spans="2:47" s="1" customFormat="1" ht="12">
      <c r="B142" s="37"/>
      <c r="C142" s="38"/>
      <c r="D142" s="214" t="s">
        <v>143</v>
      </c>
      <c r="E142" s="38"/>
      <c r="F142" s="215" t="s">
        <v>206</v>
      </c>
      <c r="G142" s="38"/>
      <c r="H142" s="38"/>
      <c r="I142" s="129"/>
      <c r="J142" s="38"/>
      <c r="K142" s="38"/>
      <c r="L142" s="42"/>
      <c r="M142" s="216"/>
      <c r="N142" s="78"/>
      <c r="O142" s="78"/>
      <c r="P142" s="78"/>
      <c r="Q142" s="78"/>
      <c r="R142" s="78"/>
      <c r="S142" s="78"/>
      <c r="T142" s="79"/>
      <c r="AT142" s="16" t="s">
        <v>143</v>
      </c>
      <c r="AU142" s="16" t="s">
        <v>87</v>
      </c>
    </row>
    <row r="143" spans="2:65" s="1" customFormat="1" ht="22.5" customHeight="1">
      <c r="B143" s="37"/>
      <c r="C143" s="203" t="s">
        <v>197</v>
      </c>
      <c r="D143" s="203" t="s">
        <v>136</v>
      </c>
      <c r="E143" s="204" t="s">
        <v>655</v>
      </c>
      <c r="F143" s="205" t="s">
        <v>656</v>
      </c>
      <c r="G143" s="206" t="s">
        <v>184</v>
      </c>
      <c r="H143" s="207">
        <v>160.88</v>
      </c>
      <c r="I143" s="208"/>
      <c r="J143" s="207">
        <f>ROUND(I143*H143,2)</f>
        <v>0</v>
      </c>
      <c r="K143" s="205" t="s">
        <v>140</v>
      </c>
      <c r="L143" s="42"/>
      <c r="M143" s="209" t="s">
        <v>27</v>
      </c>
      <c r="N143" s="210" t="s">
        <v>48</v>
      </c>
      <c r="O143" s="78"/>
      <c r="P143" s="211">
        <f>O143*H143</f>
        <v>0</v>
      </c>
      <c r="Q143" s="211">
        <v>0</v>
      </c>
      <c r="R143" s="211">
        <f>Q143*H143</f>
        <v>0</v>
      </c>
      <c r="S143" s="211">
        <v>0</v>
      </c>
      <c r="T143" s="212">
        <f>S143*H143</f>
        <v>0</v>
      </c>
      <c r="AR143" s="16" t="s">
        <v>141</v>
      </c>
      <c r="AT143" s="16" t="s">
        <v>136</v>
      </c>
      <c r="AU143" s="16" t="s">
        <v>87</v>
      </c>
      <c r="AY143" s="16" t="s">
        <v>134</v>
      </c>
      <c r="BE143" s="213">
        <f>IF(N143="základní",J143,0)</f>
        <v>0</v>
      </c>
      <c r="BF143" s="213">
        <f>IF(N143="snížená",J143,0)</f>
        <v>0</v>
      </c>
      <c r="BG143" s="213">
        <f>IF(N143="zákl. přenesená",J143,0)</f>
        <v>0</v>
      </c>
      <c r="BH143" s="213">
        <f>IF(N143="sníž. přenesená",J143,0)</f>
        <v>0</v>
      </c>
      <c r="BI143" s="213">
        <f>IF(N143="nulová",J143,0)</f>
        <v>0</v>
      </c>
      <c r="BJ143" s="16" t="s">
        <v>85</v>
      </c>
      <c r="BK143" s="213">
        <f>ROUND(I143*H143,2)</f>
        <v>0</v>
      </c>
      <c r="BL143" s="16" t="s">
        <v>141</v>
      </c>
      <c r="BM143" s="16" t="s">
        <v>964</v>
      </c>
    </row>
    <row r="144" spans="2:47" s="1" customFormat="1" ht="12">
      <c r="B144" s="37"/>
      <c r="C144" s="38"/>
      <c r="D144" s="214" t="s">
        <v>143</v>
      </c>
      <c r="E144" s="38"/>
      <c r="F144" s="215" t="s">
        <v>206</v>
      </c>
      <c r="G144" s="38"/>
      <c r="H144" s="38"/>
      <c r="I144" s="129"/>
      <c r="J144" s="38"/>
      <c r="K144" s="38"/>
      <c r="L144" s="42"/>
      <c r="M144" s="216"/>
      <c r="N144" s="78"/>
      <c r="O144" s="78"/>
      <c r="P144" s="78"/>
      <c r="Q144" s="78"/>
      <c r="R144" s="78"/>
      <c r="S144" s="78"/>
      <c r="T144" s="79"/>
      <c r="AT144" s="16" t="s">
        <v>143</v>
      </c>
      <c r="AU144" s="16" t="s">
        <v>87</v>
      </c>
    </row>
    <row r="145" spans="2:51" s="11" customFormat="1" ht="12">
      <c r="B145" s="217"/>
      <c r="C145" s="218"/>
      <c r="D145" s="214" t="s">
        <v>145</v>
      </c>
      <c r="E145" s="219" t="s">
        <v>27</v>
      </c>
      <c r="F145" s="220" t="s">
        <v>965</v>
      </c>
      <c r="G145" s="218"/>
      <c r="H145" s="221">
        <v>95.88</v>
      </c>
      <c r="I145" s="222"/>
      <c r="J145" s="218"/>
      <c r="K145" s="218"/>
      <c r="L145" s="223"/>
      <c r="M145" s="224"/>
      <c r="N145" s="225"/>
      <c r="O145" s="225"/>
      <c r="P145" s="225"/>
      <c r="Q145" s="225"/>
      <c r="R145" s="225"/>
      <c r="S145" s="225"/>
      <c r="T145" s="226"/>
      <c r="AT145" s="227" t="s">
        <v>145</v>
      </c>
      <c r="AU145" s="227" t="s">
        <v>87</v>
      </c>
      <c r="AV145" s="11" t="s">
        <v>87</v>
      </c>
      <c r="AW145" s="11" t="s">
        <v>36</v>
      </c>
      <c r="AX145" s="11" t="s">
        <v>77</v>
      </c>
      <c r="AY145" s="227" t="s">
        <v>134</v>
      </c>
    </row>
    <row r="146" spans="2:51" s="11" customFormat="1" ht="12">
      <c r="B146" s="217"/>
      <c r="C146" s="218"/>
      <c r="D146" s="214" t="s">
        <v>145</v>
      </c>
      <c r="E146" s="219" t="s">
        <v>27</v>
      </c>
      <c r="F146" s="220" t="s">
        <v>966</v>
      </c>
      <c r="G146" s="218"/>
      <c r="H146" s="221">
        <v>65</v>
      </c>
      <c r="I146" s="222"/>
      <c r="J146" s="218"/>
      <c r="K146" s="218"/>
      <c r="L146" s="223"/>
      <c r="M146" s="224"/>
      <c r="N146" s="225"/>
      <c r="O146" s="225"/>
      <c r="P146" s="225"/>
      <c r="Q146" s="225"/>
      <c r="R146" s="225"/>
      <c r="S146" s="225"/>
      <c r="T146" s="226"/>
      <c r="AT146" s="227" t="s">
        <v>145</v>
      </c>
      <c r="AU146" s="227" t="s">
        <v>87</v>
      </c>
      <c r="AV146" s="11" t="s">
        <v>87</v>
      </c>
      <c r="AW146" s="11" t="s">
        <v>36</v>
      </c>
      <c r="AX146" s="11" t="s">
        <v>77</v>
      </c>
      <c r="AY146" s="227" t="s">
        <v>134</v>
      </c>
    </row>
    <row r="147" spans="2:51" s="12" customFormat="1" ht="12">
      <c r="B147" s="228"/>
      <c r="C147" s="229"/>
      <c r="D147" s="214" t="s">
        <v>145</v>
      </c>
      <c r="E147" s="230" t="s">
        <v>27</v>
      </c>
      <c r="F147" s="231" t="s">
        <v>147</v>
      </c>
      <c r="G147" s="229"/>
      <c r="H147" s="230" t="s">
        <v>27</v>
      </c>
      <c r="I147" s="232"/>
      <c r="J147" s="229"/>
      <c r="K147" s="229"/>
      <c r="L147" s="233"/>
      <c r="M147" s="234"/>
      <c r="N147" s="235"/>
      <c r="O147" s="235"/>
      <c r="P147" s="235"/>
      <c r="Q147" s="235"/>
      <c r="R147" s="235"/>
      <c r="S147" s="235"/>
      <c r="T147" s="236"/>
      <c r="AT147" s="237" t="s">
        <v>145</v>
      </c>
      <c r="AU147" s="237" t="s">
        <v>87</v>
      </c>
      <c r="AV147" s="12" t="s">
        <v>85</v>
      </c>
      <c r="AW147" s="12" t="s">
        <v>36</v>
      </c>
      <c r="AX147" s="12" t="s">
        <v>77</v>
      </c>
      <c r="AY147" s="237" t="s">
        <v>134</v>
      </c>
    </row>
    <row r="148" spans="2:51" s="13" customFormat="1" ht="12">
      <c r="B148" s="238"/>
      <c r="C148" s="239"/>
      <c r="D148" s="214" t="s">
        <v>145</v>
      </c>
      <c r="E148" s="240" t="s">
        <v>27</v>
      </c>
      <c r="F148" s="241" t="s">
        <v>148</v>
      </c>
      <c r="G148" s="239"/>
      <c r="H148" s="242">
        <v>160.88</v>
      </c>
      <c r="I148" s="243"/>
      <c r="J148" s="239"/>
      <c r="K148" s="239"/>
      <c r="L148" s="244"/>
      <c r="M148" s="245"/>
      <c r="N148" s="246"/>
      <c r="O148" s="246"/>
      <c r="P148" s="246"/>
      <c r="Q148" s="246"/>
      <c r="R148" s="246"/>
      <c r="S148" s="246"/>
      <c r="T148" s="247"/>
      <c r="AT148" s="248" t="s">
        <v>145</v>
      </c>
      <c r="AU148" s="248" t="s">
        <v>87</v>
      </c>
      <c r="AV148" s="13" t="s">
        <v>141</v>
      </c>
      <c r="AW148" s="13" t="s">
        <v>36</v>
      </c>
      <c r="AX148" s="13" t="s">
        <v>85</v>
      </c>
      <c r="AY148" s="248" t="s">
        <v>134</v>
      </c>
    </row>
    <row r="149" spans="2:65" s="1" customFormat="1" ht="22.5" customHeight="1">
      <c r="B149" s="37"/>
      <c r="C149" s="203" t="s">
        <v>202</v>
      </c>
      <c r="D149" s="203" t="s">
        <v>136</v>
      </c>
      <c r="E149" s="204" t="s">
        <v>660</v>
      </c>
      <c r="F149" s="205" t="s">
        <v>661</v>
      </c>
      <c r="G149" s="206" t="s">
        <v>184</v>
      </c>
      <c r="H149" s="207">
        <v>32.18</v>
      </c>
      <c r="I149" s="208"/>
      <c r="J149" s="207">
        <f>ROUND(I149*H149,2)</f>
        <v>0</v>
      </c>
      <c r="K149" s="205" t="s">
        <v>140</v>
      </c>
      <c r="L149" s="42"/>
      <c r="M149" s="209" t="s">
        <v>27</v>
      </c>
      <c r="N149" s="210" t="s">
        <v>48</v>
      </c>
      <c r="O149" s="78"/>
      <c r="P149" s="211">
        <f>O149*H149</f>
        <v>0</v>
      </c>
      <c r="Q149" s="211">
        <v>0</v>
      </c>
      <c r="R149" s="211">
        <f>Q149*H149</f>
        <v>0</v>
      </c>
      <c r="S149" s="211">
        <v>0</v>
      </c>
      <c r="T149" s="212">
        <f>S149*H149</f>
        <v>0</v>
      </c>
      <c r="AR149" s="16" t="s">
        <v>141</v>
      </c>
      <c r="AT149" s="16" t="s">
        <v>136</v>
      </c>
      <c r="AU149" s="16" t="s">
        <v>87</v>
      </c>
      <c r="AY149" s="16" t="s">
        <v>134</v>
      </c>
      <c r="BE149" s="213">
        <f>IF(N149="základní",J149,0)</f>
        <v>0</v>
      </c>
      <c r="BF149" s="213">
        <f>IF(N149="snížená",J149,0)</f>
        <v>0</v>
      </c>
      <c r="BG149" s="213">
        <f>IF(N149="zákl. přenesená",J149,0)</f>
        <v>0</v>
      </c>
      <c r="BH149" s="213">
        <f>IF(N149="sníž. přenesená",J149,0)</f>
        <v>0</v>
      </c>
      <c r="BI149" s="213">
        <f>IF(N149="nulová",J149,0)</f>
        <v>0</v>
      </c>
      <c r="BJ149" s="16" t="s">
        <v>85</v>
      </c>
      <c r="BK149" s="213">
        <f>ROUND(I149*H149,2)</f>
        <v>0</v>
      </c>
      <c r="BL149" s="16" t="s">
        <v>141</v>
      </c>
      <c r="BM149" s="16" t="s">
        <v>967</v>
      </c>
    </row>
    <row r="150" spans="2:47" s="1" customFormat="1" ht="12">
      <c r="B150" s="37"/>
      <c r="C150" s="38"/>
      <c r="D150" s="214" t="s">
        <v>143</v>
      </c>
      <c r="E150" s="38"/>
      <c r="F150" s="215" t="s">
        <v>206</v>
      </c>
      <c r="G150" s="38"/>
      <c r="H150" s="38"/>
      <c r="I150" s="129"/>
      <c r="J150" s="38"/>
      <c r="K150" s="38"/>
      <c r="L150" s="42"/>
      <c r="M150" s="216"/>
      <c r="N150" s="78"/>
      <c r="O150" s="78"/>
      <c r="P150" s="78"/>
      <c r="Q150" s="78"/>
      <c r="R150" s="78"/>
      <c r="S150" s="78"/>
      <c r="T150" s="79"/>
      <c r="AT150" s="16" t="s">
        <v>143</v>
      </c>
      <c r="AU150" s="16" t="s">
        <v>87</v>
      </c>
    </row>
    <row r="151" spans="2:51" s="11" customFormat="1" ht="12">
      <c r="B151" s="217"/>
      <c r="C151" s="218"/>
      <c r="D151" s="214" t="s">
        <v>145</v>
      </c>
      <c r="E151" s="219" t="s">
        <v>27</v>
      </c>
      <c r="F151" s="220" t="s">
        <v>968</v>
      </c>
      <c r="G151" s="218"/>
      <c r="H151" s="221">
        <v>32.18</v>
      </c>
      <c r="I151" s="222"/>
      <c r="J151" s="218"/>
      <c r="K151" s="218"/>
      <c r="L151" s="223"/>
      <c r="M151" s="224"/>
      <c r="N151" s="225"/>
      <c r="O151" s="225"/>
      <c r="P151" s="225"/>
      <c r="Q151" s="225"/>
      <c r="R151" s="225"/>
      <c r="S151" s="225"/>
      <c r="T151" s="226"/>
      <c r="AT151" s="227" t="s">
        <v>145</v>
      </c>
      <c r="AU151" s="227" t="s">
        <v>87</v>
      </c>
      <c r="AV151" s="11" t="s">
        <v>87</v>
      </c>
      <c r="AW151" s="11" t="s">
        <v>36</v>
      </c>
      <c r="AX151" s="11" t="s">
        <v>77</v>
      </c>
      <c r="AY151" s="227" t="s">
        <v>134</v>
      </c>
    </row>
    <row r="152" spans="2:51" s="12" customFormat="1" ht="12">
      <c r="B152" s="228"/>
      <c r="C152" s="229"/>
      <c r="D152" s="214" t="s">
        <v>145</v>
      </c>
      <c r="E152" s="230" t="s">
        <v>27</v>
      </c>
      <c r="F152" s="231" t="s">
        <v>664</v>
      </c>
      <c r="G152" s="229"/>
      <c r="H152" s="230" t="s">
        <v>27</v>
      </c>
      <c r="I152" s="232"/>
      <c r="J152" s="229"/>
      <c r="K152" s="229"/>
      <c r="L152" s="233"/>
      <c r="M152" s="234"/>
      <c r="N152" s="235"/>
      <c r="O152" s="235"/>
      <c r="P152" s="235"/>
      <c r="Q152" s="235"/>
      <c r="R152" s="235"/>
      <c r="S152" s="235"/>
      <c r="T152" s="236"/>
      <c r="AT152" s="237" t="s">
        <v>145</v>
      </c>
      <c r="AU152" s="237" t="s">
        <v>87</v>
      </c>
      <c r="AV152" s="12" t="s">
        <v>85</v>
      </c>
      <c r="AW152" s="12" t="s">
        <v>36</v>
      </c>
      <c r="AX152" s="12" t="s">
        <v>77</v>
      </c>
      <c r="AY152" s="237" t="s">
        <v>134</v>
      </c>
    </row>
    <row r="153" spans="2:51" s="13" customFormat="1" ht="12">
      <c r="B153" s="238"/>
      <c r="C153" s="239"/>
      <c r="D153" s="214" t="s">
        <v>145</v>
      </c>
      <c r="E153" s="240" t="s">
        <v>27</v>
      </c>
      <c r="F153" s="241" t="s">
        <v>148</v>
      </c>
      <c r="G153" s="239"/>
      <c r="H153" s="242">
        <v>32.18</v>
      </c>
      <c r="I153" s="243"/>
      <c r="J153" s="239"/>
      <c r="K153" s="239"/>
      <c r="L153" s="244"/>
      <c r="M153" s="245"/>
      <c r="N153" s="246"/>
      <c r="O153" s="246"/>
      <c r="P153" s="246"/>
      <c r="Q153" s="246"/>
      <c r="R153" s="246"/>
      <c r="S153" s="246"/>
      <c r="T153" s="247"/>
      <c r="AT153" s="248" t="s">
        <v>145</v>
      </c>
      <c r="AU153" s="248" t="s">
        <v>87</v>
      </c>
      <c r="AV153" s="13" t="s">
        <v>141</v>
      </c>
      <c r="AW153" s="13" t="s">
        <v>36</v>
      </c>
      <c r="AX153" s="13" t="s">
        <v>85</v>
      </c>
      <c r="AY153" s="248" t="s">
        <v>134</v>
      </c>
    </row>
    <row r="154" spans="2:65" s="1" customFormat="1" ht="22.5" customHeight="1">
      <c r="B154" s="37"/>
      <c r="C154" s="203" t="s">
        <v>209</v>
      </c>
      <c r="D154" s="203" t="s">
        <v>136</v>
      </c>
      <c r="E154" s="204" t="s">
        <v>969</v>
      </c>
      <c r="F154" s="205" t="s">
        <v>970</v>
      </c>
      <c r="G154" s="206" t="s">
        <v>184</v>
      </c>
      <c r="H154" s="207">
        <v>24.75</v>
      </c>
      <c r="I154" s="208"/>
      <c r="J154" s="207">
        <f>ROUND(I154*H154,2)</f>
        <v>0</v>
      </c>
      <c r="K154" s="205" t="s">
        <v>140</v>
      </c>
      <c r="L154" s="42"/>
      <c r="M154" s="209" t="s">
        <v>27</v>
      </c>
      <c r="N154" s="210" t="s">
        <v>48</v>
      </c>
      <c r="O154" s="78"/>
      <c r="P154" s="211">
        <f>O154*H154</f>
        <v>0</v>
      </c>
      <c r="Q154" s="211">
        <v>0</v>
      </c>
      <c r="R154" s="211">
        <f>Q154*H154</f>
        <v>0</v>
      </c>
      <c r="S154" s="211">
        <v>0</v>
      </c>
      <c r="T154" s="212">
        <f>S154*H154</f>
        <v>0</v>
      </c>
      <c r="AR154" s="16" t="s">
        <v>141</v>
      </c>
      <c r="AT154" s="16" t="s">
        <v>136</v>
      </c>
      <c r="AU154" s="16" t="s">
        <v>87</v>
      </c>
      <c r="AY154" s="16" t="s">
        <v>134</v>
      </c>
      <c r="BE154" s="213">
        <f>IF(N154="základní",J154,0)</f>
        <v>0</v>
      </c>
      <c r="BF154" s="213">
        <f>IF(N154="snížená",J154,0)</f>
        <v>0</v>
      </c>
      <c r="BG154" s="213">
        <f>IF(N154="zákl. přenesená",J154,0)</f>
        <v>0</v>
      </c>
      <c r="BH154" s="213">
        <f>IF(N154="sníž. přenesená",J154,0)</f>
        <v>0</v>
      </c>
      <c r="BI154" s="213">
        <f>IF(N154="nulová",J154,0)</f>
        <v>0</v>
      </c>
      <c r="BJ154" s="16" t="s">
        <v>85</v>
      </c>
      <c r="BK154" s="213">
        <f>ROUND(I154*H154,2)</f>
        <v>0</v>
      </c>
      <c r="BL154" s="16" t="s">
        <v>141</v>
      </c>
      <c r="BM154" s="16" t="s">
        <v>971</v>
      </c>
    </row>
    <row r="155" spans="2:47" s="1" customFormat="1" ht="12">
      <c r="B155" s="37"/>
      <c r="C155" s="38"/>
      <c r="D155" s="214" t="s">
        <v>143</v>
      </c>
      <c r="E155" s="38"/>
      <c r="F155" s="215" t="s">
        <v>228</v>
      </c>
      <c r="G155" s="38"/>
      <c r="H155" s="38"/>
      <c r="I155" s="129"/>
      <c r="J155" s="38"/>
      <c r="K155" s="38"/>
      <c r="L155" s="42"/>
      <c r="M155" s="216"/>
      <c r="N155" s="78"/>
      <c r="O155" s="78"/>
      <c r="P155" s="78"/>
      <c r="Q155" s="78"/>
      <c r="R155" s="78"/>
      <c r="S155" s="78"/>
      <c r="T155" s="79"/>
      <c r="AT155" s="16" t="s">
        <v>143</v>
      </c>
      <c r="AU155" s="16" t="s">
        <v>87</v>
      </c>
    </row>
    <row r="156" spans="2:51" s="11" customFormat="1" ht="12">
      <c r="B156" s="217"/>
      <c r="C156" s="218"/>
      <c r="D156" s="214" t="s">
        <v>145</v>
      </c>
      <c r="E156" s="219" t="s">
        <v>27</v>
      </c>
      <c r="F156" s="220" t="s">
        <v>972</v>
      </c>
      <c r="G156" s="218"/>
      <c r="H156" s="221">
        <v>24.75</v>
      </c>
      <c r="I156" s="222"/>
      <c r="J156" s="218"/>
      <c r="K156" s="218"/>
      <c r="L156" s="223"/>
      <c r="M156" s="224"/>
      <c r="N156" s="225"/>
      <c r="O156" s="225"/>
      <c r="P156" s="225"/>
      <c r="Q156" s="225"/>
      <c r="R156" s="225"/>
      <c r="S156" s="225"/>
      <c r="T156" s="226"/>
      <c r="AT156" s="227" t="s">
        <v>145</v>
      </c>
      <c r="AU156" s="227" t="s">
        <v>87</v>
      </c>
      <c r="AV156" s="11" t="s">
        <v>87</v>
      </c>
      <c r="AW156" s="11" t="s">
        <v>36</v>
      </c>
      <c r="AX156" s="11" t="s">
        <v>77</v>
      </c>
      <c r="AY156" s="227" t="s">
        <v>134</v>
      </c>
    </row>
    <row r="157" spans="2:51" s="12" customFormat="1" ht="12">
      <c r="B157" s="228"/>
      <c r="C157" s="229"/>
      <c r="D157" s="214" t="s">
        <v>145</v>
      </c>
      <c r="E157" s="230" t="s">
        <v>27</v>
      </c>
      <c r="F157" s="231" t="s">
        <v>973</v>
      </c>
      <c r="G157" s="229"/>
      <c r="H157" s="230" t="s">
        <v>27</v>
      </c>
      <c r="I157" s="232"/>
      <c r="J157" s="229"/>
      <c r="K157" s="229"/>
      <c r="L157" s="233"/>
      <c r="M157" s="234"/>
      <c r="N157" s="235"/>
      <c r="O157" s="235"/>
      <c r="P157" s="235"/>
      <c r="Q157" s="235"/>
      <c r="R157" s="235"/>
      <c r="S157" s="235"/>
      <c r="T157" s="236"/>
      <c r="AT157" s="237" t="s">
        <v>145</v>
      </c>
      <c r="AU157" s="237" t="s">
        <v>87</v>
      </c>
      <c r="AV157" s="12" t="s">
        <v>85</v>
      </c>
      <c r="AW157" s="12" t="s">
        <v>36</v>
      </c>
      <c r="AX157" s="12" t="s">
        <v>77</v>
      </c>
      <c r="AY157" s="237" t="s">
        <v>134</v>
      </c>
    </row>
    <row r="158" spans="2:51" s="13" customFormat="1" ht="12">
      <c r="B158" s="238"/>
      <c r="C158" s="239"/>
      <c r="D158" s="214" t="s">
        <v>145</v>
      </c>
      <c r="E158" s="240" t="s">
        <v>27</v>
      </c>
      <c r="F158" s="241" t="s">
        <v>148</v>
      </c>
      <c r="G158" s="239"/>
      <c r="H158" s="242">
        <v>24.75</v>
      </c>
      <c r="I158" s="243"/>
      <c r="J158" s="239"/>
      <c r="K158" s="239"/>
      <c r="L158" s="244"/>
      <c r="M158" s="245"/>
      <c r="N158" s="246"/>
      <c r="O158" s="246"/>
      <c r="P158" s="246"/>
      <c r="Q158" s="246"/>
      <c r="R158" s="246"/>
      <c r="S158" s="246"/>
      <c r="T158" s="247"/>
      <c r="AT158" s="248" t="s">
        <v>145</v>
      </c>
      <c r="AU158" s="248" t="s">
        <v>87</v>
      </c>
      <c r="AV158" s="13" t="s">
        <v>141</v>
      </c>
      <c r="AW158" s="13" t="s">
        <v>36</v>
      </c>
      <c r="AX158" s="13" t="s">
        <v>85</v>
      </c>
      <c r="AY158" s="248" t="s">
        <v>134</v>
      </c>
    </row>
    <row r="159" spans="2:65" s="1" customFormat="1" ht="16.5" customHeight="1">
      <c r="B159" s="37"/>
      <c r="C159" s="203" t="s">
        <v>220</v>
      </c>
      <c r="D159" s="203" t="s">
        <v>136</v>
      </c>
      <c r="E159" s="204" t="s">
        <v>691</v>
      </c>
      <c r="F159" s="205" t="s">
        <v>692</v>
      </c>
      <c r="G159" s="206" t="s">
        <v>139</v>
      </c>
      <c r="H159" s="207">
        <v>90</v>
      </c>
      <c r="I159" s="208"/>
      <c r="J159" s="207">
        <f>ROUND(I159*H159,2)</f>
        <v>0</v>
      </c>
      <c r="K159" s="205" t="s">
        <v>140</v>
      </c>
      <c r="L159" s="42"/>
      <c r="M159" s="209" t="s">
        <v>27</v>
      </c>
      <c r="N159" s="210" t="s">
        <v>48</v>
      </c>
      <c r="O159" s="78"/>
      <c r="P159" s="211">
        <f>O159*H159</f>
        <v>0</v>
      </c>
      <c r="Q159" s="211">
        <v>0</v>
      </c>
      <c r="R159" s="211">
        <f>Q159*H159</f>
        <v>0</v>
      </c>
      <c r="S159" s="211">
        <v>0</v>
      </c>
      <c r="T159" s="212">
        <f>S159*H159</f>
        <v>0</v>
      </c>
      <c r="AR159" s="16" t="s">
        <v>141</v>
      </c>
      <c r="AT159" s="16" t="s">
        <v>136</v>
      </c>
      <c r="AU159" s="16" t="s">
        <v>87</v>
      </c>
      <c r="AY159" s="16" t="s">
        <v>134</v>
      </c>
      <c r="BE159" s="213">
        <f>IF(N159="základní",J159,0)</f>
        <v>0</v>
      </c>
      <c r="BF159" s="213">
        <f>IF(N159="snížená",J159,0)</f>
        <v>0</v>
      </c>
      <c r="BG159" s="213">
        <f>IF(N159="zákl. přenesená",J159,0)</f>
        <v>0</v>
      </c>
      <c r="BH159" s="213">
        <f>IF(N159="sníž. přenesená",J159,0)</f>
        <v>0</v>
      </c>
      <c r="BI159" s="213">
        <f>IF(N159="nulová",J159,0)</f>
        <v>0</v>
      </c>
      <c r="BJ159" s="16" t="s">
        <v>85</v>
      </c>
      <c r="BK159" s="213">
        <f>ROUND(I159*H159,2)</f>
        <v>0</v>
      </c>
      <c r="BL159" s="16" t="s">
        <v>141</v>
      </c>
      <c r="BM159" s="16" t="s">
        <v>974</v>
      </c>
    </row>
    <row r="160" spans="2:47" s="1" customFormat="1" ht="12">
      <c r="B160" s="37"/>
      <c r="C160" s="38"/>
      <c r="D160" s="214" t="s">
        <v>143</v>
      </c>
      <c r="E160" s="38"/>
      <c r="F160" s="215" t="s">
        <v>694</v>
      </c>
      <c r="G160" s="38"/>
      <c r="H160" s="38"/>
      <c r="I160" s="129"/>
      <c r="J160" s="38"/>
      <c r="K160" s="38"/>
      <c r="L160" s="42"/>
      <c r="M160" s="216"/>
      <c r="N160" s="78"/>
      <c r="O160" s="78"/>
      <c r="P160" s="78"/>
      <c r="Q160" s="78"/>
      <c r="R160" s="78"/>
      <c r="S160" s="78"/>
      <c r="T160" s="79"/>
      <c r="AT160" s="16" t="s">
        <v>143</v>
      </c>
      <c r="AU160" s="16" t="s">
        <v>87</v>
      </c>
    </row>
    <row r="161" spans="2:51" s="11" customFormat="1" ht="12">
      <c r="B161" s="217"/>
      <c r="C161" s="218"/>
      <c r="D161" s="214" t="s">
        <v>145</v>
      </c>
      <c r="E161" s="219" t="s">
        <v>27</v>
      </c>
      <c r="F161" s="220" t="s">
        <v>975</v>
      </c>
      <c r="G161" s="218"/>
      <c r="H161" s="221">
        <v>90</v>
      </c>
      <c r="I161" s="222"/>
      <c r="J161" s="218"/>
      <c r="K161" s="218"/>
      <c r="L161" s="223"/>
      <c r="M161" s="224"/>
      <c r="N161" s="225"/>
      <c r="O161" s="225"/>
      <c r="P161" s="225"/>
      <c r="Q161" s="225"/>
      <c r="R161" s="225"/>
      <c r="S161" s="225"/>
      <c r="T161" s="226"/>
      <c r="AT161" s="227" t="s">
        <v>145</v>
      </c>
      <c r="AU161" s="227" t="s">
        <v>87</v>
      </c>
      <c r="AV161" s="11" t="s">
        <v>87</v>
      </c>
      <c r="AW161" s="11" t="s">
        <v>36</v>
      </c>
      <c r="AX161" s="11" t="s">
        <v>77</v>
      </c>
      <c r="AY161" s="227" t="s">
        <v>134</v>
      </c>
    </row>
    <row r="162" spans="2:51" s="12" customFormat="1" ht="12">
      <c r="B162" s="228"/>
      <c r="C162" s="229"/>
      <c r="D162" s="214" t="s">
        <v>145</v>
      </c>
      <c r="E162" s="230" t="s">
        <v>27</v>
      </c>
      <c r="F162" s="231" t="s">
        <v>976</v>
      </c>
      <c r="G162" s="229"/>
      <c r="H162" s="230" t="s">
        <v>27</v>
      </c>
      <c r="I162" s="232"/>
      <c r="J162" s="229"/>
      <c r="K162" s="229"/>
      <c r="L162" s="233"/>
      <c r="M162" s="234"/>
      <c r="N162" s="235"/>
      <c r="O162" s="235"/>
      <c r="P162" s="235"/>
      <c r="Q162" s="235"/>
      <c r="R162" s="235"/>
      <c r="S162" s="235"/>
      <c r="T162" s="236"/>
      <c r="AT162" s="237" t="s">
        <v>145</v>
      </c>
      <c r="AU162" s="237" t="s">
        <v>87</v>
      </c>
      <c r="AV162" s="12" t="s">
        <v>85</v>
      </c>
      <c r="AW162" s="12" t="s">
        <v>36</v>
      </c>
      <c r="AX162" s="12" t="s">
        <v>77</v>
      </c>
      <c r="AY162" s="237" t="s">
        <v>134</v>
      </c>
    </row>
    <row r="163" spans="2:51" s="13" customFormat="1" ht="12">
      <c r="B163" s="238"/>
      <c r="C163" s="239"/>
      <c r="D163" s="214" t="s">
        <v>145</v>
      </c>
      <c r="E163" s="240" t="s">
        <v>27</v>
      </c>
      <c r="F163" s="241" t="s">
        <v>148</v>
      </c>
      <c r="G163" s="239"/>
      <c r="H163" s="242">
        <v>90</v>
      </c>
      <c r="I163" s="243"/>
      <c r="J163" s="239"/>
      <c r="K163" s="239"/>
      <c r="L163" s="244"/>
      <c r="M163" s="245"/>
      <c r="N163" s="246"/>
      <c r="O163" s="246"/>
      <c r="P163" s="246"/>
      <c r="Q163" s="246"/>
      <c r="R163" s="246"/>
      <c r="S163" s="246"/>
      <c r="T163" s="247"/>
      <c r="AT163" s="248" t="s">
        <v>145</v>
      </c>
      <c r="AU163" s="248" t="s">
        <v>87</v>
      </c>
      <c r="AV163" s="13" t="s">
        <v>141</v>
      </c>
      <c r="AW163" s="13" t="s">
        <v>36</v>
      </c>
      <c r="AX163" s="13" t="s">
        <v>85</v>
      </c>
      <c r="AY163" s="248" t="s">
        <v>134</v>
      </c>
    </row>
    <row r="164" spans="2:65" s="1" customFormat="1" ht="22.5" customHeight="1">
      <c r="B164" s="37"/>
      <c r="C164" s="203" t="s">
        <v>8</v>
      </c>
      <c r="D164" s="203" t="s">
        <v>136</v>
      </c>
      <c r="E164" s="204" t="s">
        <v>225</v>
      </c>
      <c r="F164" s="205" t="s">
        <v>226</v>
      </c>
      <c r="G164" s="206" t="s">
        <v>184</v>
      </c>
      <c r="H164" s="207">
        <v>168.53</v>
      </c>
      <c r="I164" s="208"/>
      <c r="J164" s="207">
        <f>ROUND(I164*H164,2)</f>
        <v>0</v>
      </c>
      <c r="K164" s="205" t="s">
        <v>140</v>
      </c>
      <c r="L164" s="42"/>
      <c r="M164" s="209" t="s">
        <v>27</v>
      </c>
      <c r="N164" s="210" t="s">
        <v>48</v>
      </c>
      <c r="O164" s="78"/>
      <c r="P164" s="211">
        <f>O164*H164</f>
        <v>0</v>
      </c>
      <c r="Q164" s="211">
        <v>0</v>
      </c>
      <c r="R164" s="211">
        <f>Q164*H164</f>
        <v>0</v>
      </c>
      <c r="S164" s="211">
        <v>0</v>
      </c>
      <c r="T164" s="212">
        <f>S164*H164</f>
        <v>0</v>
      </c>
      <c r="AR164" s="16" t="s">
        <v>141</v>
      </c>
      <c r="AT164" s="16" t="s">
        <v>136</v>
      </c>
      <c r="AU164" s="16" t="s">
        <v>87</v>
      </c>
      <c r="AY164" s="16" t="s">
        <v>134</v>
      </c>
      <c r="BE164" s="213">
        <f>IF(N164="základní",J164,0)</f>
        <v>0</v>
      </c>
      <c r="BF164" s="213">
        <f>IF(N164="snížená",J164,0)</f>
        <v>0</v>
      </c>
      <c r="BG164" s="213">
        <f>IF(N164="zákl. přenesená",J164,0)</f>
        <v>0</v>
      </c>
      <c r="BH164" s="213">
        <f>IF(N164="sníž. přenesená",J164,0)</f>
        <v>0</v>
      </c>
      <c r="BI164" s="213">
        <f>IF(N164="nulová",J164,0)</f>
        <v>0</v>
      </c>
      <c r="BJ164" s="16" t="s">
        <v>85</v>
      </c>
      <c r="BK164" s="213">
        <f>ROUND(I164*H164,2)</f>
        <v>0</v>
      </c>
      <c r="BL164" s="16" t="s">
        <v>141</v>
      </c>
      <c r="BM164" s="16" t="s">
        <v>977</v>
      </c>
    </row>
    <row r="165" spans="2:47" s="1" customFormat="1" ht="12">
      <c r="B165" s="37"/>
      <c r="C165" s="38"/>
      <c r="D165" s="214" t="s">
        <v>143</v>
      </c>
      <c r="E165" s="38"/>
      <c r="F165" s="215" t="s">
        <v>228</v>
      </c>
      <c r="G165" s="38"/>
      <c r="H165" s="38"/>
      <c r="I165" s="129"/>
      <c r="J165" s="38"/>
      <c r="K165" s="38"/>
      <c r="L165" s="42"/>
      <c r="M165" s="216"/>
      <c r="N165" s="78"/>
      <c r="O165" s="78"/>
      <c r="P165" s="78"/>
      <c r="Q165" s="78"/>
      <c r="R165" s="78"/>
      <c r="S165" s="78"/>
      <c r="T165" s="79"/>
      <c r="AT165" s="16" t="s">
        <v>143</v>
      </c>
      <c r="AU165" s="16" t="s">
        <v>87</v>
      </c>
    </row>
    <row r="166" spans="2:51" s="11" customFormat="1" ht="12">
      <c r="B166" s="217"/>
      <c r="C166" s="218"/>
      <c r="D166" s="214" t="s">
        <v>145</v>
      </c>
      <c r="E166" s="219" t="s">
        <v>27</v>
      </c>
      <c r="F166" s="220" t="s">
        <v>978</v>
      </c>
      <c r="G166" s="218"/>
      <c r="H166" s="221">
        <v>193.28</v>
      </c>
      <c r="I166" s="222"/>
      <c r="J166" s="218"/>
      <c r="K166" s="218"/>
      <c r="L166" s="223"/>
      <c r="M166" s="224"/>
      <c r="N166" s="225"/>
      <c r="O166" s="225"/>
      <c r="P166" s="225"/>
      <c r="Q166" s="225"/>
      <c r="R166" s="225"/>
      <c r="S166" s="225"/>
      <c r="T166" s="226"/>
      <c r="AT166" s="227" t="s">
        <v>145</v>
      </c>
      <c r="AU166" s="227" t="s">
        <v>87</v>
      </c>
      <c r="AV166" s="11" t="s">
        <v>87</v>
      </c>
      <c r="AW166" s="11" t="s">
        <v>36</v>
      </c>
      <c r="AX166" s="11" t="s">
        <v>77</v>
      </c>
      <c r="AY166" s="227" t="s">
        <v>134</v>
      </c>
    </row>
    <row r="167" spans="2:51" s="11" customFormat="1" ht="12">
      <c r="B167" s="217"/>
      <c r="C167" s="218"/>
      <c r="D167" s="214" t="s">
        <v>145</v>
      </c>
      <c r="E167" s="219" t="s">
        <v>27</v>
      </c>
      <c r="F167" s="220" t="s">
        <v>979</v>
      </c>
      <c r="G167" s="218"/>
      <c r="H167" s="221">
        <v>-24.75</v>
      </c>
      <c r="I167" s="222"/>
      <c r="J167" s="218"/>
      <c r="K167" s="218"/>
      <c r="L167" s="223"/>
      <c r="M167" s="224"/>
      <c r="N167" s="225"/>
      <c r="O167" s="225"/>
      <c r="P167" s="225"/>
      <c r="Q167" s="225"/>
      <c r="R167" s="225"/>
      <c r="S167" s="225"/>
      <c r="T167" s="226"/>
      <c r="AT167" s="227" t="s">
        <v>145</v>
      </c>
      <c r="AU167" s="227" t="s">
        <v>87</v>
      </c>
      <c r="AV167" s="11" t="s">
        <v>87</v>
      </c>
      <c r="AW167" s="11" t="s">
        <v>36</v>
      </c>
      <c r="AX167" s="11" t="s">
        <v>77</v>
      </c>
      <c r="AY167" s="227" t="s">
        <v>134</v>
      </c>
    </row>
    <row r="168" spans="2:51" s="12" customFormat="1" ht="12">
      <c r="B168" s="228"/>
      <c r="C168" s="229"/>
      <c r="D168" s="214" t="s">
        <v>145</v>
      </c>
      <c r="E168" s="230" t="s">
        <v>27</v>
      </c>
      <c r="F168" s="231" t="s">
        <v>980</v>
      </c>
      <c r="G168" s="229"/>
      <c r="H168" s="230" t="s">
        <v>27</v>
      </c>
      <c r="I168" s="232"/>
      <c r="J168" s="229"/>
      <c r="K168" s="229"/>
      <c r="L168" s="233"/>
      <c r="M168" s="234"/>
      <c r="N168" s="235"/>
      <c r="O168" s="235"/>
      <c r="P168" s="235"/>
      <c r="Q168" s="235"/>
      <c r="R168" s="235"/>
      <c r="S168" s="235"/>
      <c r="T168" s="236"/>
      <c r="AT168" s="237" t="s">
        <v>145</v>
      </c>
      <c r="AU168" s="237" t="s">
        <v>87</v>
      </c>
      <c r="AV168" s="12" t="s">
        <v>85</v>
      </c>
      <c r="AW168" s="12" t="s">
        <v>36</v>
      </c>
      <c r="AX168" s="12" t="s">
        <v>77</v>
      </c>
      <c r="AY168" s="237" t="s">
        <v>134</v>
      </c>
    </row>
    <row r="169" spans="2:51" s="13" customFormat="1" ht="12">
      <c r="B169" s="238"/>
      <c r="C169" s="239"/>
      <c r="D169" s="214" t="s">
        <v>145</v>
      </c>
      <c r="E169" s="240" t="s">
        <v>27</v>
      </c>
      <c r="F169" s="241" t="s">
        <v>148</v>
      </c>
      <c r="G169" s="239"/>
      <c r="H169" s="242">
        <v>168.53</v>
      </c>
      <c r="I169" s="243"/>
      <c r="J169" s="239"/>
      <c r="K169" s="239"/>
      <c r="L169" s="244"/>
      <c r="M169" s="245"/>
      <c r="N169" s="246"/>
      <c r="O169" s="246"/>
      <c r="P169" s="246"/>
      <c r="Q169" s="246"/>
      <c r="R169" s="246"/>
      <c r="S169" s="246"/>
      <c r="T169" s="247"/>
      <c r="AT169" s="248" t="s">
        <v>145</v>
      </c>
      <c r="AU169" s="248" t="s">
        <v>87</v>
      </c>
      <c r="AV169" s="13" t="s">
        <v>141</v>
      </c>
      <c r="AW169" s="13" t="s">
        <v>36</v>
      </c>
      <c r="AX169" s="13" t="s">
        <v>85</v>
      </c>
      <c r="AY169" s="248" t="s">
        <v>134</v>
      </c>
    </row>
    <row r="170" spans="2:65" s="1" customFormat="1" ht="22.5" customHeight="1">
      <c r="B170" s="37"/>
      <c r="C170" s="203" t="s">
        <v>230</v>
      </c>
      <c r="D170" s="203" t="s">
        <v>136</v>
      </c>
      <c r="E170" s="204" t="s">
        <v>231</v>
      </c>
      <c r="F170" s="205" t="s">
        <v>232</v>
      </c>
      <c r="G170" s="206" t="s">
        <v>184</v>
      </c>
      <c r="H170" s="207">
        <v>842.65</v>
      </c>
      <c r="I170" s="208"/>
      <c r="J170" s="207">
        <f>ROUND(I170*H170,2)</f>
        <v>0</v>
      </c>
      <c r="K170" s="205" t="s">
        <v>140</v>
      </c>
      <c r="L170" s="42"/>
      <c r="M170" s="209" t="s">
        <v>27</v>
      </c>
      <c r="N170" s="210" t="s">
        <v>48</v>
      </c>
      <c r="O170" s="78"/>
      <c r="P170" s="211">
        <f>O170*H170</f>
        <v>0</v>
      </c>
      <c r="Q170" s="211">
        <v>0</v>
      </c>
      <c r="R170" s="211">
        <f>Q170*H170</f>
        <v>0</v>
      </c>
      <c r="S170" s="211">
        <v>0</v>
      </c>
      <c r="T170" s="212">
        <f>S170*H170</f>
        <v>0</v>
      </c>
      <c r="AR170" s="16" t="s">
        <v>141</v>
      </c>
      <c r="AT170" s="16" t="s">
        <v>136</v>
      </c>
      <c r="AU170" s="16" t="s">
        <v>87</v>
      </c>
      <c r="AY170" s="16" t="s">
        <v>134</v>
      </c>
      <c r="BE170" s="213">
        <f>IF(N170="základní",J170,0)</f>
        <v>0</v>
      </c>
      <c r="BF170" s="213">
        <f>IF(N170="snížená",J170,0)</f>
        <v>0</v>
      </c>
      <c r="BG170" s="213">
        <f>IF(N170="zákl. přenesená",J170,0)</f>
        <v>0</v>
      </c>
      <c r="BH170" s="213">
        <f>IF(N170="sníž. přenesená",J170,0)</f>
        <v>0</v>
      </c>
      <c r="BI170" s="213">
        <f>IF(N170="nulová",J170,0)</f>
        <v>0</v>
      </c>
      <c r="BJ170" s="16" t="s">
        <v>85</v>
      </c>
      <c r="BK170" s="213">
        <f>ROUND(I170*H170,2)</f>
        <v>0</v>
      </c>
      <c r="BL170" s="16" t="s">
        <v>141</v>
      </c>
      <c r="BM170" s="16" t="s">
        <v>981</v>
      </c>
    </row>
    <row r="171" spans="2:47" s="1" customFormat="1" ht="12">
      <c r="B171" s="37"/>
      <c r="C171" s="38"/>
      <c r="D171" s="214" t="s">
        <v>143</v>
      </c>
      <c r="E171" s="38"/>
      <c r="F171" s="215" t="s">
        <v>228</v>
      </c>
      <c r="G171" s="38"/>
      <c r="H171" s="38"/>
      <c r="I171" s="129"/>
      <c r="J171" s="38"/>
      <c r="K171" s="38"/>
      <c r="L171" s="42"/>
      <c r="M171" s="216"/>
      <c r="N171" s="78"/>
      <c r="O171" s="78"/>
      <c r="P171" s="78"/>
      <c r="Q171" s="78"/>
      <c r="R171" s="78"/>
      <c r="S171" s="78"/>
      <c r="T171" s="79"/>
      <c r="AT171" s="16" t="s">
        <v>143</v>
      </c>
      <c r="AU171" s="16" t="s">
        <v>87</v>
      </c>
    </row>
    <row r="172" spans="2:51" s="11" customFormat="1" ht="12">
      <c r="B172" s="217"/>
      <c r="C172" s="218"/>
      <c r="D172" s="214" t="s">
        <v>145</v>
      </c>
      <c r="E172" s="219" t="s">
        <v>27</v>
      </c>
      <c r="F172" s="220" t="s">
        <v>982</v>
      </c>
      <c r="G172" s="218"/>
      <c r="H172" s="221">
        <v>842.65</v>
      </c>
      <c r="I172" s="222"/>
      <c r="J172" s="218"/>
      <c r="K172" s="218"/>
      <c r="L172" s="223"/>
      <c r="M172" s="224"/>
      <c r="N172" s="225"/>
      <c r="O172" s="225"/>
      <c r="P172" s="225"/>
      <c r="Q172" s="225"/>
      <c r="R172" s="225"/>
      <c r="S172" s="225"/>
      <c r="T172" s="226"/>
      <c r="AT172" s="227" t="s">
        <v>145</v>
      </c>
      <c r="AU172" s="227" t="s">
        <v>87</v>
      </c>
      <c r="AV172" s="11" t="s">
        <v>87</v>
      </c>
      <c r="AW172" s="11" t="s">
        <v>36</v>
      </c>
      <c r="AX172" s="11" t="s">
        <v>77</v>
      </c>
      <c r="AY172" s="227" t="s">
        <v>134</v>
      </c>
    </row>
    <row r="173" spans="2:51" s="13" customFormat="1" ht="12">
      <c r="B173" s="238"/>
      <c r="C173" s="239"/>
      <c r="D173" s="214" t="s">
        <v>145</v>
      </c>
      <c r="E173" s="240" t="s">
        <v>27</v>
      </c>
      <c r="F173" s="241" t="s">
        <v>148</v>
      </c>
      <c r="G173" s="239"/>
      <c r="H173" s="242">
        <v>842.65</v>
      </c>
      <c r="I173" s="243"/>
      <c r="J173" s="239"/>
      <c r="K173" s="239"/>
      <c r="L173" s="244"/>
      <c r="M173" s="245"/>
      <c r="N173" s="246"/>
      <c r="O173" s="246"/>
      <c r="P173" s="246"/>
      <c r="Q173" s="246"/>
      <c r="R173" s="246"/>
      <c r="S173" s="246"/>
      <c r="T173" s="247"/>
      <c r="AT173" s="248" t="s">
        <v>145</v>
      </c>
      <c r="AU173" s="248" t="s">
        <v>87</v>
      </c>
      <c r="AV173" s="13" t="s">
        <v>141</v>
      </c>
      <c r="AW173" s="13" t="s">
        <v>36</v>
      </c>
      <c r="AX173" s="13" t="s">
        <v>85</v>
      </c>
      <c r="AY173" s="248" t="s">
        <v>134</v>
      </c>
    </row>
    <row r="174" spans="2:65" s="1" customFormat="1" ht="16.5" customHeight="1">
      <c r="B174" s="37"/>
      <c r="C174" s="203" t="s">
        <v>235</v>
      </c>
      <c r="D174" s="203" t="s">
        <v>136</v>
      </c>
      <c r="E174" s="204" t="s">
        <v>983</v>
      </c>
      <c r="F174" s="205" t="s">
        <v>984</v>
      </c>
      <c r="G174" s="206" t="s">
        <v>184</v>
      </c>
      <c r="H174" s="207">
        <v>24.75</v>
      </c>
      <c r="I174" s="208"/>
      <c r="J174" s="207">
        <f>ROUND(I174*H174,2)</f>
        <v>0</v>
      </c>
      <c r="K174" s="205" t="s">
        <v>140</v>
      </c>
      <c r="L174" s="42"/>
      <c r="M174" s="209" t="s">
        <v>27</v>
      </c>
      <c r="N174" s="210" t="s">
        <v>48</v>
      </c>
      <c r="O174" s="78"/>
      <c r="P174" s="211">
        <f>O174*H174</f>
        <v>0</v>
      </c>
      <c r="Q174" s="211">
        <v>0</v>
      </c>
      <c r="R174" s="211">
        <f>Q174*H174</f>
        <v>0</v>
      </c>
      <c r="S174" s="211">
        <v>0</v>
      </c>
      <c r="T174" s="212">
        <f>S174*H174</f>
        <v>0</v>
      </c>
      <c r="AR174" s="16" t="s">
        <v>141</v>
      </c>
      <c r="AT174" s="16" t="s">
        <v>136</v>
      </c>
      <c r="AU174" s="16" t="s">
        <v>87</v>
      </c>
      <c r="AY174" s="16" t="s">
        <v>134</v>
      </c>
      <c r="BE174" s="213">
        <f>IF(N174="základní",J174,0)</f>
        <v>0</v>
      </c>
      <c r="BF174" s="213">
        <f>IF(N174="snížená",J174,0)</f>
        <v>0</v>
      </c>
      <c r="BG174" s="213">
        <f>IF(N174="zákl. přenesená",J174,0)</f>
        <v>0</v>
      </c>
      <c r="BH174" s="213">
        <f>IF(N174="sníž. přenesená",J174,0)</f>
        <v>0</v>
      </c>
      <c r="BI174" s="213">
        <f>IF(N174="nulová",J174,0)</f>
        <v>0</v>
      </c>
      <c r="BJ174" s="16" t="s">
        <v>85</v>
      </c>
      <c r="BK174" s="213">
        <f>ROUND(I174*H174,2)</f>
        <v>0</v>
      </c>
      <c r="BL174" s="16" t="s">
        <v>141</v>
      </c>
      <c r="BM174" s="16" t="s">
        <v>985</v>
      </c>
    </row>
    <row r="175" spans="2:47" s="1" customFormat="1" ht="12">
      <c r="B175" s="37"/>
      <c r="C175" s="38"/>
      <c r="D175" s="214" t="s">
        <v>143</v>
      </c>
      <c r="E175" s="38"/>
      <c r="F175" s="215" t="s">
        <v>986</v>
      </c>
      <c r="G175" s="38"/>
      <c r="H175" s="38"/>
      <c r="I175" s="129"/>
      <c r="J175" s="38"/>
      <c r="K175" s="38"/>
      <c r="L175" s="42"/>
      <c r="M175" s="216"/>
      <c r="N175" s="78"/>
      <c r="O175" s="78"/>
      <c r="P175" s="78"/>
      <c r="Q175" s="78"/>
      <c r="R175" s="78"/>
      <c r="S175" s="78"/>
      <c r="T175" s="79"/>
      <c r="AT175" s="16" t="s">
        <v>143</v>
      </c>
      <c r="AU175" s="16" t="s">
        <v>87</v>
      </c>
    </row>
    <row r="176" spans="2:51" s="11" customFormat="1" ht="12">
      <c r="B176" s="217"/>
      <c r="C176" s="218"/>
      <c r="D176" s="214" t="s">
        <v>145</v>
      </c>
      <c r="E176" s="219" t="s">
        <v>27</v>
      </c>
      <c r="F176" s="220" t="s">
        <v>972</v>
      </c>
      <c r="G176" s="218"/>
      <c r="H176" s="221">
        <v>24.75</v>
      </c>
      <c r="I176" s="222"/>
      <c r="J176" s="218"/>
      <c r="K176" s="218"/>
      <c r="L176" s="223"/>
      <c r="M176" s="224"/>
      <c r="N176" s="225"/>
      <c r="O176" s="225"/>
      <c r="P176" s="225"/>
      <c r="Q176" s="225"/>
      <c r="R176" s="225"/>
      <c r="S176" s="225"/>
      <c r="T176" s="226"/>
      <c r="AT176" s="227" t="s">
        <v>145</v>
      </c>
      <c r="AU176" s="227" t="s">
        <v>87</v>
      </c>
      <c r="AV176" s="11" t="s">
        <v>87</v>
      </c>
      <c r="AW176" s="11" t="s">
        <v>36</v>
      </c>
      <c r="AX176" s="11" t="s">
        <v>77</v>
      </c>
      <c r="AY176" s="227" t="s">
        <v>134</v>
      </c>
    </row>
    <row r="177" spans="2:51" s="12" customFormat="1" ht="12">
      <c r="B177" s="228"/>
      <c r="C177" s="229"/>
      <c r="D177" s="214" t="s">
        <v>145</v>
      </c>
      <c r="E177" s="230" t="s">
        <v>27</v>
      </c>
      <c r="F177" s="231" t="s">
        <v>973</v>
      </c>
      <c r="G177" s="229"/>
      <c r="H177" s="230" t="s">
        <v>27</v>
      </c>
      <c r="I177" s="232"/>
      <c r="J177" s="229"/>
      <c r="K177" s="229"/>
      <c r="L177" s="233"/>
      <c r="M177" s="234"/>
      <c r="N177" s="235"/>
      <c r="O177" s="235"/>
      <c r="P177" s="235"/>
      <c r="Q177" s="235"/>
      <c r="R177" s="235"/>
      <c r="S177" s="235"/>
      <c r="T177" s="236"/>
      <c r="AT177" s="237" t="s">
        <v>145</v>
      </c>
      <c r="AU177" s="237" t="s">
        <v>87</v>
      </c>
      <c r="AV177" s="12" t="s">
        <v>85</v>
      </c>
      <c r="AW177" s="12" t="s">
        <v>36</v>
      </c>
      <c r="AX177" s="12" t="s">
        <v>77</v>
      </c>
      <c r="AY177" s="237" t="s">
        <v>134</v>
      </c>
    </row>
    <row r="178" spans="2:51" s="13" customFormat="1" ht="12">
      <c r="B178" s="238"/>
      <c r="C178" s="239"/>
      <c r="D178" s="214" t="s">
        <v>145</v>
      </c>
      <c r="E178" s="240" t="s">
        <v>27</v>
      </c>
      <c r="F178" s="241" t="s">
        <v>148</v>
      </c>
      <c r="G178" s="239"/>
      <c r="H178" s="242">
        <v>24.75</v>
      </c>
      <c r="I178" s="243"/>
      <c r="J178" s="239"/>
      <c r="K178" s="239"/>
      <c r="L178" s="244"/>
      <c r="M178" s="245"/>
      <c r="N178" s="246"/>
      <c r="O178" s="246"/>
      <c r="P178" s="246"/>
      <c r="Q178" s="246"/>
      <c r="R178" s="246"/>
      <c r="S178" s="246"/>
      <c r="T178" s="247"/>
      <c r="AT178" s="248" t="s">
        <v>145</v>
      </c>
      <c r="AU178" s="248" t="s">
        <v>87</v>
      </c>
      <c r="AV178" s="13" t="s">
        <v>141</v>
      </c>
      <c r="AW178" s="13" t="s">
        <v>36</v>
      </c>
      <c r="AX178" s="13" t="s">
        <v>85</v>
      </c>
      <c r="AY178" s="248" t="s">
        <v>134</v>
      </c>
    </row>
    <row r="179" spans="2:65" s="1" customFormat="1" ht="33.75" customHeight="1">
      <c r="B179" s="37"/>
      <c r="C179" s="203" t="s">
        <v>241</v>
      </c>
      <c r="D179" s="203" t="s">
        <v>136</v>
      </c>
      <c r="E179" s="204" t="s">
        <v>707</v>
      </c>
      <c r="F179" s="205" t="s">
        <v>987</v>
      </c>
      <c r="G179" s="206" t="s">
        <v>184</v>
      </c>
      <c r="H179" s="207">
        <v>24.75</v>
      </c>
      <c r="I179" s="208"/>
      <c r="J179" s="207">
        <f>ROUND(I179*H179,2)</f>
        <v>0</v>
      </c>
      <c r="K179" s="205" t="s">
        <v>140</v>
      </c>
      <c r="L179" s="42"/>
      <c r="M179" s="209" t="s">
        <v>27</v>
      </c>
      <c r="N179" s="210" t="s">
        <v>48</v>
      </c>
      <c r="O179" s="78"/>
      <c r="P179" s="211">
        <f>O179*H179</f>
        <v>0</v>
      </c>
      <c r="Q179" s="211">
        <v>0</v>
      </c>
      <c r="R179" s="211">
        <f>Q179*H179</f>
        <v>0</v>
      </c>
      <c r="S179" s="211">
        <v>0</v>
      </c>
      <c r="T179" s="212">
        <f>S179*H179</f>
        <v>0</v>
      </c>
      <c r="AR179" s="16" t="s">
        <v>141</v>
      </c>
      <c r="AT179" s="16" t="s">
        <v>136</v>
      </c>
      <c r="AU179" s="16" t="s">
        <v>87</v>
      </c>
      <c r="AY179" s="16" t="s">
        <v>134</v>
      </c>
      <c r="BE179" s="213">
        <f>IF(N179="základní",J179,0)</f>
        <v>0</v>
      </c>
      <c r="BF179" s="213">
        <f>IF(N179="snížená",J179,0)</f>
        <v>0</v>
      </c>
      <c r="BG179" s="213">
        <f>IF(N179="zákl. přenesená",J179,0)</f>
        <v>0</v>
      </c>
      <c r="BH179" s="213">
        <f>IF(N179="sníž. přenesená",J179,0)</f>
        <v>0</v>
      </c>
      <c r="BI179" s="213">
        <f>IF(N179="nulová",J179,0)</f>
        <v>0</v>
      </c>
      <c r="BJ179" s="16" t="s">
        <v>85</v>
      </c>
      <c r="BK179" s="213">
        <f>ROUND(I179*H179,2)</f>
        <v>0</v>
      </c>
      <c r="BL179" s="16" t="s">
        <v>141</v>
      </c>
      <c r="BM179" s="16" t="s">
        <v>988</v>
      </c>
    </row>
    <row r="180" spans="2:47" s="1" customFormat="1" ht="12">
      <c r="B180" s="37"/>
      <c r="C180" s="38"/>
      <c r="D180" s="214" t="s">
        <v>143</v>
      </c>
      <c r="E180" s="38"/>
      <c r="F180" s="215" t="s">
        <v>710</v>
      </c>
      <c r="G180" s="38"/>
      <c r="H180" s="38"/>
      <c r="I180" s="129"/>
      <c r="J180" s="38"/>
      <c r="K180" s="38"/>
      <c r="L180" s="42"/>
      <c r="M180" s="216"/>
      <c r="N180" s="78"/>
      <c r="O180" s="78"/>
      <c r="P180" s="78"/>
      <c r="Q180" s="78"/>
      <c r="R180" s="78"/>
      <c r="S180" s="78"/>
      <c r="T180" s="79"/>
      <c r="AT180" s="16" t="s">
        <v>143</v>
      </c>
      <c r="AU180" s="16" t="s">
        <v>87</v>
      </c>
    </row>
    <row r="181" spans="2:51" s="11" customFormat="1" ht="12">
      <c r="B181" s="217"/>
      <c r="C181" s="218"/>
      <c r="D181" s="214" t="s">
        <v>145</v>
      </c>
      <c r="E181" s="219" t="s">
        <v>27</v>
      </c>
      <c r="F181" s="220" t="s">
        <v>989</v>
      </c>
      <c r="G181" s="218"/>
      <c r="H181" s="221">
        <v>24.75</v>
      </c>
      <c r="I181" s="222"/>
      <c r="J181" s="218"/>
      <c r="K181" s="218"/>
      <c r="L181" s="223"/>
      <c r="M181" s="224"/>
      <c r="N181" s="225"/>
      <c r="O181" s="225"/>
      <c r="P181" s="225"/>
      <c r="Q181" s="225"/>
      <c r="R181" s="225"/>
      <c r="S181" s="225"/>
      <c r="T181" s="226"/>
      <c r="AT181" s="227" t="s">
        <v>145</v>
      </c>
      <c r="AU181" s="227" t="s">
        <v>87</v>
      </c>
      <c r="AV181" s="11" t="s">
        <v>87</v>
      </c>
      <c r="AW181" s="11" t="s">
        <v>36</v>
      </c>
      <c r="AX181" s="11" t="s">
        <v>77</v>
      </c>
      <c r="AY181" s="227" t="s">
        <v>134</v>
      </c>
    </row>
    <row r="182" spans="2:51" s="13" customFormat="1" ht="12">
      <c r="B182" s="238"/>
      <c r="C182" s="239"/>
      <c r="D182" s="214" t="s">
        <v>145</v>
      </c>
      <c r="E182" s="240" t="s">
        <v>27</v>
      </c>
      <c r="F182" s="241" t="s">
        <v>148</v>
      </c>
      <c r="G182" s="239"/>
      <c r="H182" s="242">
        <v>24.75</v>
      </c>
      <c r="I182" s="243"/>
      <c r="J182" s="239"/>
      <c r="K182" s="239"/>
      <c r="L182" s="244"/>
      <c r="M182" s="245"/>
      <c r="N182" s="246"/>
      <c r="O182" s="246"/>
      <c r="P182" s="246"/>
      <c r="Q182" s="246"/>
      <c r="R182" s="246"/>
      <c r="S182" s="246"/>
      <c r="T182" s="247"/>
      <c r="AT182" s="248" t="s">
        <v>145</v>
      </c>
      <c r="AU182" s="248" t="s">
        <v>87</v>
      </c>
      <c r="AV182" s="13" t="s">
        <v>141</v>
      </c>
      <c r="AW182" s="13" t="s">
        <v>36</v>
      </c>
      <c r="AX182" s="13" t="s">
        <v>85</v>
      </c>
      <c r="AY182" s="248" t="s">
        <v>134</v>
      </c>
    </row>
    <row r="183" spans="2:65" s="1" customFormat="1" ht="33.75" customHeight="1">
      <c r="B183" s="37"/>
      <c r="C183" s="203" t="s">
        <v>248</v>
      </c>
      <c r="D183" s="203" t="s">
        <v>136</v>
      </c>
      <c r="E183" s="204" t="s">
        <v>990</v>
      </c>
      <c r="F183" s="205" t="s">
        <v>991</v>
      </c>
      <c r="G183" s="206" t="s">
        <v>184</v>
      </c>
      <c r="H183" s="207">
        <v>93</v>
      </c>
      <c r="I183" s="208"/>
      <c r="J183" s="207">
        <f>ROUND(I183*H183,2)</f>
        <v>0</v>
      </c>
      <c r="K183" s="205" t="s">
        <v>27</v>
      </c>
      <c r="L183" s="42"/>
      <c r="M183" s="209" t="s">
        <v>27</v>
      </c>
      <c r="N183" s="210" t="s">
        <v>48</v>
      </c>
      <c r="O183" s="78"/>
      <c r="P183" s="211">
        <f>O183*H183</f>
        <v>0</v>
      </c>
      <c r="Q183" s="211">
        <v>0</v>
      </c>
      <c r="R183" s="211">
        <f>Q183*H183</f>
        <v>0</v>
      </c>
      <c r="S183" s="211">
        <v>0</v>
      </c>
      <c r="T183" s="212">
        <f>S183*H183</f>
        <v>0</v>
      </c>
      <c r="AR183" s="16" t="s">
        <v>141</v>
      </c>
      <c r="AT183" s="16" t="s">
        <v>136</v>
      </c>
      <c r="AU183" s="16" t="s">
        <v>87</v>
      </c>
      <c r="AY183" s="16" t="s">
        <v>134</v>
      </c>
      <c r="BE183" s="213">
        <f>IF(N183="základní",J183,0)</f>
        <v>0</v>
      </c>
      <c r="BF183" s="213">
        <f>IF(N183="snížená",J183,0)</f>
        <v>0</v>
      </c>
      <c r="BG183" s="213">
        <f>IF(N183="zákl. přenesená",J183,0)</f>
        <v>0</v>
      </c>
      <c r="BH183" s="213">
        <f>IF(N183="sníž. přenesená",J183,0)</f>
        <v>0</v>
      </c>
      <c r="BI183" s="213">
        <f>IF(N183="nulová",J183,0)</f>
        <v>0</v>
      </c>
      <c r="BJ183" s="16" t="s">
        <v>85</v>
      </c>
      <c r="BK183" s="213">
        <f>ROUND(I183*H183,2)</f>
        <v>0</v>
      </c>
      <c r="BL183" s="16" t="s">
        <v>141</v>
      </c>
      <c r="BM183" s="16" t="s">
        <v>992</v>
      </c>
    </row>
    <row r="184" spans="2:47" s="1" customFormat="1" ht="12">
      <c r="B184" s="37"/>
      <c r="C184" s="38"/>
      <c r="D184" s="214" t="s">
        <v>143</v>
      </c>
      <c r="E184" s="38"/>
      <c r="F184" s="215" t="s">
        <v>710</v>
      </c>
      <c r="G184" s="38"/>
      <c r="H184" s="38"/>
      <c r="I184" s="129"/>
      <c r="J184" s="38"/>
      <c r="K184" s="38"/>
      <c r="L184" s="42"/>
      <c r="M184" s="216"/>
      <c r="N184" s="78"/>
      <c r="O184" s="78"/>
      <c r="P184" s="78"/>
      <c r="Q184" s="78"/>
      <c r="R184" s="78"/>
      <c r="S184" s="78"/>
      <c r="T184" s="79"/>
      <c r="AT184" s="16" t="s">
        <v>143</v>
      </c>
      <c r="AU184" s="16" t="s">
        <v>87</v>
      </c>
    </row>
    <row r="185" spans="2:51" s="11" customFormat="1" ht="12">
      <c r="B185" s="217"/>
      <c r="C185" s="218"/>
      <c r="D185" s="214" t="s">
        <v>145</v>
      </c>
      <c r="E185" s="219" t="s">
        <v>27</v>
      </c>
      <c r="F185" s="220" t="s">
        <v>993</v>
      </c>
      <c r="G185" s="218"/>
      <c r="H185" s="221">
        <v>93</v>
      </c>
      <c r="I185" s="222"/>
      <c r="J185" s="218"/>
      <c r="K185" s="218"/>
      <c r="L185" s="223"/>
      <c r="M185" s="224"/>
      <c r="N185" s="225"/>
      <c r="O185" s="225"/>
      <c r="P185" s="225"/>
      <c r="Q185" s="225"/>
      <c r="R185" s="225"/>
      <c r="S185" s="225"/>
      <c r="T185" s="226"/>
      <c r="AT185" s="227" t="s">
        <v>145</v>
      </c>
      <c r="AU185" s="227" t="s">
        <v>87</v>
      </c>
      <c r="AV185" s="11" t="s">
        <v>87</v>
      </c>
      <c r="AW185" s="11" t="s">
        <v>36</v>
      </c>
      <c r="AX185" s="11" t="s">
        <v>77</v>
      </c>
      <c r="AY185" s="227" t="s">
        <v>134</v>
      </c>
    </row>
    <row r="186" spans="2:51" s="12" customFormat="1" ht="12">
      <c r="B186" s="228"/>
      <c r="C186" s="229"/>
      <c r="D186" s="214" t="s">
        <v>145</v>
      </c>
      <c r="E186" s="230" t="s">
        <v>27</v>
      </c>
      <c r="F186" s="231" t="s">
        <v>292</v>
      </c>
      <c r="G186" s="229"/>
      <c r="H186" s="230" t="s">
        <v>27</v>
      </c>
      <c r="I186" s="232"/>
      <c r="J186" s="229"/>
      <c r="K186" s="229"/>
      <c r="L186" s="233"/>
      <c r="M186" s="234"/>
      <c r="N186" s="235"/>
      <c r="O186" s="235"/>
      <c r="P186" s="235"/>
      <c r="Q186" s="235"/>
      <c r="R186" s="235"/>
      <c r="S186" s="235"/>
      <c r="T186" s="236"/>
      <c r="AT186" s="237" t="s">
        <v>145</v>
      </c>
      <c r="AU186" s="237" t="s">
        <v>87</v>
      </c>
      <c r="AV186" s="12" t="s">
        <v>85</v>
      </c>
      <c r="AW186" s="12" t="s">
        <v>36</v>
      </c>
      <c r="AX186" s="12" t="s">
        <v>77</v>
      </c>
      <c r="AY186" s="237" t="s">
        <v>134</v>
      </c>
    </row>
    <row r="187" spans="2:51" s="13" customFormat="1" ht="12">
      <c r="B187" s="238"/>
      <c r="C187" s="239"/>
      <c r="D187" s="214" t="s">
        <v>145</v>
      </c>
      <c r="E187" s="240" t="s">
        <v>27</v>
      </c>
      <c r="F187" s="241" t="s">
        <v>148</v>
      </c>
      <c r="G187" s="239"/>
      <c r="H187" s="242">
        <v>93</v>
      </c>
      <c r="I187" s="243"/>
      <c r="J187" s="239"/>
      <c r="K187" s="239"/>
      <c r="L187" s="244"/>
      <c r="M187" s="245"/>
      <c r="N187" s="246"/>
      <c r="O187" s="246"/>
      <c r="P187" s="246"/>
      <c r="Q187" s="246"/>
      <c r="R187" s="246"/>
      <c r="S187" s="246"/>
      <c r="T187" s="247"/>
      <c r="AT187" s="248" t="s">
        <v>145</v>
      </c>
      <c r="AU187" s="248" t="s">
        <v>87</v>
      </c>
      <c r="AV187" s="13" t="s">
        <v>141</v>
      </c>
      <c r="AW187" s="13" t="s">
        <v>36</v>
      </c>
      <c r="AX187" s="13" t="s">
        <v>85</v>
      </c>
      <c r="AY187" s="248" t="s">
        <v>134</v>
      </c>
    </row>
    <row r="188" spans="2:65" s="1" customFormat="1" ht="16.5" customHeight="1">
      <c r="B188" s="37"/>
      <c r="C188" s="249" t="s">
        <v>255</v>
      </c>
      <c r="D188" s="249" t="s">
        <v>256</v>
      </c>
      <c r="E188" s="250" t="s">
        <v>257</v>
      </c>
      <c r="F188" s="251" t="s">
        <v>258</v>
      </c>
      <c r="G188" s="252" t="s">
        <v>244</v>
      </c>
      <c r="H188" s="253">
        <v>186</v>
      </c>
      <c r="I188" s="254"/>
      <c r="J188" s="253">
        <f>ROUND(I188*H188,2)</f>
        <v>0</v>
      </c>
      <c r="K188" s="251" t="s">
        <v>140</v>
      </c>
      <c r="L188" s="255"/>
      <c r="M188" s="256" t="s">
        <v>27</v>
      </c>
      <c r="N188" s="257" t="s">
        <v>48</v>
      </c>
      <c r="O188" s="78"/>
      <c r="P188" s="211">
        <f>O188*H188</f>
        <v>0</v>
      </c>
      <c r="Q188" s="211">
        <v>1</v>
      </c>
      <c r="R188" s="211">
        <f>Q188*H188</f>
        <v>186</v>
      </c>
      <c r="S188" s="211">
        <v>0</v>
      </c>
      <c r="T188" s="212">
        <f>S188*H188</f>
        <v>0</v>
      </c>
      <c r="AR188" s="16" t="s">
        <v>181</v>
      </c>
      <c r="AT188" s="16" t="s">
        <v>256</v>
      </c>
      <c r="AU188" s="16" t="s">
        <v>87</v>
      </c>
      <c r="AY188" s="16" t="s">
        <v>134</v>
      </c>
      <c r="BE188" s="213">
        <f>IF(N188="základní",J188,0)</f>
        <v>0</v>
      </c>
      <c r="BF188" s="213">
        <f>IF(N188="snížená",J188,0)</f>
        <v>0</v>
      </c>
      <c r="BG188" s="213">
        <f>IF(N188="zákl. přenesená",J188,0)</f>
        <v>0</v>
      </c>
      <c r="BH188" s="213">
        <f>IF(N188="sníž. přenesená",J188,0)</f>
        <v>0</v>
      </c>
      <c r="BI188" s="213">
        <f>IF(N188="nulová",J188,0)</f>
        <v>0</v>
      </c>
      <c r="BJ188" s="16" t="s">
        <v>85</v>
      </c>
      <c r="BK188" s="213">
        <f>ROUND(I188*H188,2)</f>
        <v>0</v>
      </c>
      <c r="BL188" s="16" t="s">
        <v>141</v>
      </c>
      <c r="BM188" s="16" t="s">
        <v>994</v>
      </c>
    </row>
    <row r="189" spans="2:51" s="11" customFormat="1" ht="12">
      <c r="B189" s="217"/>
      <c r="C189" s="218"/>
      <c r="D189" s="214" t="s">
        <v>145</v>
      </c>
      <c r="E189" s="218"/>
      <c r="F189" s="220" t="s">
        <v>995</v>
      </c>
      <c r="G189" s="218"/>
      <c r="H189" s="221">
        <v>186</v>
      </c>
      <c r="I189" s="222"/>
      <c r="J189" s="218"/>
      <c r="K189" s="218"/>
      <c r="L189" s="223"/>
      <c r="M189" s="224"/>
      <c r="N189" s="225"/>
      <c r="O189" s="225"/>
      <c r="P189" s="225"/>
      <c r="Q189" s="225"/>
      <c r="R189" s="225"/>
      <c r="S189" s="225"/>
      <c r="T189" s="226"/>
      <c r="AT189" s="227" t="s">
        <v>145</v>
      </c>
      <c r="AU189" s="227" t="s">
        <v>87</v>
      </c>
      <c r="AV189" s="11" t="s">
        <v>87</v>
      </c>
      <c r="AW189" s="11" t="s">
        <v>4</v>
      </c>
      <c r="AX189" s="11" t="s">
        <v>85</v>
      </c>
      <c r="AY189" s="227" t="s">
        <v>134</v>
      </c>
    </row>
    <row r="190" spans="2:65" s="1" customFormat="1" ht="22.5" customHeight="1">
      <c r="B190" s="37"/>
      <c r="C190" s="203" t="s">
        <v>7</v>
      </c>
      <c r="D190" s="203" t="s">
        <v>136</v>
      </c>
      <c r="E190" s="204" t="s">
        <v>716</v>
      </c>
      <c r="F190" s="205" t="s">
        <v>996</v>
      </c>
      <c r="G190" s="206" t="s">
        <v>184</v>
      </c>
      <c r="H190" s="207">
        <v>6</v>
      </c>
      <c r="I190" s="208"/>
      <c r="J190" s="207">
        <f>ROUND(I190*H190,2)</f>
        <v>0</v>
      </c>
      <c r="K190" s="205" t="s">
        <v>140</v>
      </c>
      <c r="L190" s="42"/>
      <c r="M190" s="209" t="s">
        <v>27</v>
      </c>
      <c r="N190" s="210" t="s">
        <v>48</v>
      </c>
      <c r="O190" s="78"/>
      <c r="P190" s="211">
        <f>O190*H190</f>
        <v>0</v>
      </c>
      <c r="Q190" s="211">
        <v>0</v>
      </c>
      <c r="R190" s="211">
        <f>Q190*H190</f>
        <v>0</v>
      </c>
      <c r="S190" s="211">
        <v>0</v>
      </c>
      <c r="T190" s="212">
        <f>S190*H190</f>
        <v>0</v>
      </c>
      <c r="AR190" s="16" t="s">
        <v>141</v>
      </c>
      <c r="AT190" s="16" t="s">
        <v>136</v>
      </c>
      <c r="AU190" s="16" t="s">
        <v>87</v>
      </c>
      <c r="AY190" s="16" t="s">
        <v>134</v>
      </c>
      <c r="BE190" s="213">
        <f>IF(N190="základní",J190,0)</f>
        <v>0</v>
      </c>
      <c r="BF190" s="213">
        <f>IF(N190="snížená",J190,0)</f>
        <v>0</v>
      </c>
      <c r="BG190" s="213">
        <f>IF(N190="zákl. přenesená",J190,0)</f>
        <v>0</v>
      </c>
      <c r="BH190" s="213">
        <f>IF(N190="sníž. přenesená",J190,0)</f>
        <v>0</v>
      </c>
      <c r="BI190" s="213">
        <f>IF(N190="nulová",J190,0)</f>
        <v>0</v>
      </c>
      <c r="BJ190" s="16" t="s">
        <v>85</v>
      </c>
      <c r="BK190" s="213">
        <f>ROUND(I190*H190,2)</f>
        <v>0</v>
      </c>
      <c r="BL190" s="16" t="s">
        <v>141</v>
      </c>
      <c r="BM190" s="16" t="s">
        <v>997</v>
      </c>
    </row>
    <row r="191" spans="2:47" s="1" customFormat="1" ht="12">
      <c r="B191" s="37"/>
      <c r="C191" s="38"/>
      <c r="D191" s="214" t="s">
        <v>143</v>
      </c>
      <c r="E191" s="38"/>
      <c r="F191" s="215" t="s">
        <v>719</v>
      </c>
      <c r="G191" s="38"/>
      <c r="H191" s="38"/>
      <c r="I191" s="129"/>
      <c r="J191" s="38"/>
      <c r="K191" s="38"/>
      <c r="L191" s="42"/>
      <c r="M191" s="216"/>
      <c r="N191" s="78"/>
      <c r="O191" s="78"/>
      <c r="P191" s="78"/>
      <c r="Q191" s="78"/>
      <c r="R191" s="78"/>
      <c r="S191" s="78"/>
      <c r="T191" s="79"/>
      <c r="AT191" s="16" t="s">
        <v>143</v>
      </c>
      <c r="AU191" s="16" t="s">
        <v>87</v>
      </c>
    </row>
    <row r="192" spans="2:51" s="11" customFormat="1" ht="12">
      <c r="B192" s="217"/>
      <c r="C192" s="218"/>
      <c r="D192" s="214" t="s">
        <v>145</v>
      </c>
      <c r="E192" s="219" t="s">
        <v>27</v>
      </c>
      <c r="F192" s="220" t="s">
        <v>998</v>
      </c>
      <c r="G192" s="218"/>
      <c r="H192" s="221">
        <v>6</v>
      </c>
      <c r="I192" s="222"/>
      <c r="J192" s="218"/>
      <c r="K192" s="218"/>
      <c r="L192" s="223"/>
      <c r="M192" s="224"/>
      <c r="N192" s="225"/>
      <c r="O192" s="225"/>
      <c r="P192" s="225"/>
      <c r="Q192" s="225"/>
      <c r="R192" s="225"/>
      <c r="S192" s="225"/>
      <c r="T192" s="226"/>
      <c r="AT192" s="227" t="s">
        <v>145</v>
      </c>
      <c r="AU192" s="227" t="s">
        <v>87</v>
      </c>
      <c r="AV192" s="11" t="s">
        <v>87</v>
      </c>
      <c r="AW192" s="11" t="s">
        <v>36</v>
      </c>
      <c r="AX192" s="11" t="s">
        <v>77</v>
      </c>
      <c r="AY192" s="227" t="s">
        <v>134</v>
      </c>
    </row>
    <row r="193" spans="2:51" s="12" customFormat="1" ht="12">
      <c r="B193" s="228"/>
      <c r="C193" s="229"/>
      <c r="D193" s="214" t="s">
        <v>145</v>
      </c>
      <c r="E193" s="230" t="s">
        <v>27</v>
      </c>
      <c r="F193" s="231" t="s">
        <v>147</v>
      </c>
      <c r="G193" s="229"/>
      <c r="H193" s="230" t="s">
        <v>27</v>
      </c>
      <c r="I193" s="232"/>
      <c r="J193" s="229"/>
      <c r="K193" s="229"/>
      <c r="L193" s="233"/>
      <c r="M193" s="234"/>
      <c r="N193" s="235"/>
      <c r="O193" s="235"/>
      <c r="P193" s="235"/>
      <c r="Q193" s="235"/>
      <c r="R193" s="235"/>
      <c r="S193" s="235"/>
      <c r="T193" s="236"/>
      <c r="AT193" s="237" t="s">
        <v>145</v>
      </c>
      <c r="AU193" s="237" t="s">
        <v>87</v>
      </c>
      <c r="AV193" s="12" t="s">
        <v>85</v>
      </c>
      <c r="AW193" s="12" t="s">
        <v>36</v>
      </c>
      <c r="AX193" s="12" t="s">
        <v>77</v>
      </c>
      <c r="AY193" s="237" t="s">
        <v>134</v>
      </c>
    </row>
    <row r="194" spans="2:51" s="13" customFormat="1" ht="12">
      <c r="B194" s="238"/>
      <c r="C194" s="239"/>
      <c r="D194" s="214" t="s">
        <v>145</v>
      </c>
      <c r="E194" s="240" t="s">
        <v>27</v>
      </c>
      <c r="F194" s="241" t="s">
        <v>148</v>
      </c>
      <c r="G194" s="239"/>
      <c r="H194" s="242">
        <v>6</v>
      </c>
      <c r="I194" s="243"/>
      <c r="J194" s="239"/>
      <c r="K194" s="239"/>
      <c r="L194" s="244"/>
      <c r="M194" s="245"/>
      <c r="N194" s="246"/>
      <c r="O194" s="246"/>
      <c r="P194" s="246"/>
      <c r="Q194" s="246"/>
      <c r="R194" s="246"/>
      <c r="S194" s="246"/>
      <c r="T194" s="247"/>
      <c r="AT194" s="248" t="s">
        <v>145</v>
      </c>
      <c r="AU194" s="248" t="s">
        <v>87</v>
      </c>
      <c r="AV194" s="13" t="s">
        <v>141</v>
      </c>
      <c r="AW194" s="13" t="s">
        <v>36</v>
      </c>
      <c r="AX194" s="13" t="s">
        <v>85</v>
      </c>
      <c r="AY194" s="248" t="s">
        <v>134</v>
      </c>
    </row>
    <row r="195" spans="2:65" s="1" customFormat="1" ht="16.5" customHeight="1">
      <c r="B195" s="37"/>
      <c r="C195" s="249" t="s">
        <v>264</v>
      </c>
      <c r="D195" s="249" t="s">
        <v>256</v>
      </c>
      <c r="E195" s="250" t="s">
        <v>277</v>
      </c>
      <c r="F195" s="251" t="s">
        <v>278</v>
      </c>
      <c r="G195" s="252" t="s">
        <v>244</v>
      </c>
      <c r="H195" s="253">
        <v>12</v>
      </c>
      <c r="I195" s="254"/>
      <c r="J195" s="253">
        <f>ROUND(I195*H195,2)</f>
        <v>0</v>
      </c>
      <c r="K195" s="251" t="s">
        <v>140</v>
      </c>
      <c r="L195" s="255"/>
      <c r="M195" s="256" t="s">
        <v>27</v>
      </c>
      <c r="N195" s="257" t="s">
        <v>48</v>
      </c>
      <c r="O195" s="78"/>
      <c r="P195" s="211">
        <f>O195*H195</f>
        <v>0</v>
      </c>
      <c r="Q195" s="211">
        <v>1</v>
      </c>
      <c r="R195" s="211">
        <f>Q195*H195</f>
        <v>12</v>
      </c>
      <c r="S195" s="211">
        <v>0</v>
      </c>
      <c r="T195" s="212">
        <f>S195*H195</f>
        <v>0</v>
      </c>
      <c r="AR195" s="16" t="s">
        <v>181</v>
      </c>
      <c r="AT195" s="16" t="s">
        <v>256</v>
      </c>
      <c r="AU195" s="16" t="s">
        <v>87</v>
      </c>
      <c r="AY195" s="16" t="s">
        <v>134</v>
      </c>
      <c r="BE195" s="213">
        <f>IF(N195="základní",J195,0)</f>
        <v>0</v>
      </c>
      <c r="BF195" s="213">
        <f>IF(N195="snížená",J195,0)</f>
        <v>0</v>
      </c>
      <c r="BG195" s="213">
        <f>IF(N195="zákl. přenesená",J195,0)</f>
        <v>0</v>
      </c>
      <c r="BH195" s="213">
        <f>IF(N195="sníž. přenesená",J195,0)</f>
        <v>0</v>
      </c>
      <c r="BI195" s="213">
        <f>IF(N195="nulová",J195,0)</f>
        <v>0</v>
      </c>
      <c r="BJ195" s="16" t="s">
        <v>85</v>
      </c>
      <c r="BK195" s="213">
        <f>ROUND(I195*H195,2)</f>
        <v>0</v>
      </c>
      <c r="BL195" s="16" t="s">
        <v>141</v>
      </c>
      <c r="BM195" s="16" t="s">
        <v>999</v>
      </c>
    </row>
    <row r="196" spans="2:51" s="11" customFormat="1" ht="12">
      <c r="B196" s="217"/>
      <c r="C196" s="218"/>
      <c r="D196" s="214" t="s">
        <v>145</v>
      </c>
      <c r="E196" s="218"/>
      <c r="F196" s="220" t="s">
        <v>1000</v>
      </c>
      <c r="G196" s="218"/>
      <c r="H196" s="221">
        <v>12</v>
      </c>
      <c r="I196" s="222"/>
      <c r="J196" s="218"/>
      <c r="K196" s="218"/>
      <c r="L196" s="223"/>
      <c r="M196" s="224"/>
      <c r="N196" s="225"/>
      <c r="O196" s="225"/>
      <c r="P196" s="225"/>
      <c r="Q196" s="225"/>
      <c r="R196" s="225"/>
      <c r="S196" s="225"/>
      <c r="T196" s="226"/>
      <c r="AT196" s="227" t="s">
        <v>145</v>
      </c>
      <c r="AU196" s="227" t="s">
        <v>87</v>
      </c>
      <c r="AV196" s="11" t="s">
        <v>87</v>
      </c>
      <c r="AW196" s="11" t="s">
        <v>4</v>
      </c>
      <c r="AX196" s="11" t="s">
        <v>85</v>
      </c>
      <c r="AY196" s="227" t="s">
        <v>134</v>
      </c>
    </row>
    <row r="197" spans="2:65" s="1" customFormat="1" ht="16.5" customHeight="1">
      <c r="B197" s="37"/>
      <c r="C197" s="203" t="s">
        <v>267</v>
      </c>
      <c r="D197" s="203" t="s">
        <v>136</v>
      </c>
      <c r="E197" s="204" t="s">
        <v>236</v>
      </c>
      <c r="F197" s="205" t="s">
        <v>237</v>
      </c>
      <c r="G197" s="206" t="s">
        <v>184</v>
      </c>
      <c r="H197" s="207">
        <v>168.53</v>
      </c>
      <c r="I197" s="208"/>
      <c r="J197" s="207">
        <f>ROUND(I197*H197,2)</f>
        <v>0</v>
      </c>
      <c r="K197" s="205" t="s">
        <v>140</v>
      </c>
      <c r="L197" s="42"/>
      <c r="M197" s="209" t="s">
        <v>27</v>
      </c>
      <c r="N197" s="210" t="s">
        <v>48</v>
      </c>
      <c r="O197" s="78"/>
      <c r="P197" s="211">
        <f>O197*H197</f>
        <v>0</v>
      </c>
      <c r="Q197" s="211">
        <v>0</v>
      </c>
      <c r="R197" s="211">
        <f>Q197*H197</f>
        <v>0</v>
      </c>
      <c r="S197" s="211">
        <v>0</v>
      </c>
      <c r="T197" s="212">
        <f>S197*H197</f>
        <v>0</v>
      </c>
      <c r="AR197" s="16" t="s">
        <v>141</v>
      </c>
      <c r="AT197" s="16" t="s">
        <v>136</v>
      </c>
      <c r="AU197" s="16" t="s">
        <v>87</v>
      </c>
      <c r="AY197" s="16" t="s">
        <v>134</v>
      </c>
      <c r="BE197" s="213">
        <f>IF(N197="základní",J197,0)</f>
        <v>0</v>
      </c>
      <c r="BF197" s="213">
        <f>IF(N197="snížená",J197,0)</f>
        <v>0</v>
      </c>
      <c r="BG197" s="213">
        <f>IF(N197="zákl. přenesená",J197,0)</f>
        <v>0</v>
      </c>
      <c r="BH197" s="213">
        <f>IF(N197="sníž. přenesená",J197,0)</f>
        <v>0</v>
      </c>
      <c r="BI197" s="213">
        <f>IF(N197="nulová",J197,0)</f>
        <v>0</v>
      </c>
      <c r="BJ197" s="16" t="s">
        <v>85</v>
      </c>
      <c r="BK197" s="213">
        <f>ROUND(I197*H197,2)</f>
        <v>0</v>
      </c>
      <c r="BL197" s="16" t="s">
        <v>141</v>
      </c>
      <c r="BM197" s="16" t="s">
        <v>1001</v>
      </c>
    </row>
    <row r="198" spans="2:47" s="1" customFormat="1" ht="12">
      <c r="B198" s="37"/>
      <c r="C198" s="38"/>
      <c r="D198" s="214" t="s">
        <v>143</v>
      </c>
      <c r="E198" s="38"/>
      <c r="F198" s="215" t="s">
        <v>239</v>
      </c>
      <c r="G198" s="38"/>
      <c r="H198" s="38"/>
      <c r="I198" s="129"/>
      <c r="J198" s="38"/>
      <c r="K198" s="38"/>
      <c r="L198" s="42"/>
      <c r="M198" s="216"/>
      <c r="N198" s="78"/>
      <c r="O198" s="78"/>
      <c r="P198" s="78"/>
      <c r="Q198" s="78"/>
      <c r="R198" s="78"/>
      <c r="S198" s="78"/>
      <c r="T198" s="79"/>
      <c r="AT198" s="16" t="s">
        <v>143</v>
      </c>
      <c r="AU198" s="16" t="s">
        <v>87</v>
      </c>
    </row>
    <row r="199" spans="2:65" s="1" customFormat="1" ht="22.5" customHeight="1">
      <c r="B199" s="37"/>
      <c r="C199" s="203" t="s">
        <v>276</v>
      </c>
      <c r="D199" s="203" t="s">
        <v>136</v>
      </c>
      <c r="E199" s="204" t="s">
        <v>242</v>
      </c>
      <c r="F199" s="205" t="s">
        <v>243</v>
      </c>
      <c r="G199" s="206" t="s">
        <v>244</v>
      </c>
      <c r="H199" s="207">
        <v>303.35</v>
      </c>
      <c r="I199" s="208"/>
      <c r="J199" s="207">
        <f>ROUND(I199*H199,2)</f>
        <v>0</v>
      </c>
      <c r="K199" s="205" t="s">
        <v>140</v>
      </c>
      <c r="L199" s="42"/>
      <c r="M199" s="209" t="s">
        <v>27</v>
      </c>
      <c r="N199" s="210" t="s">
        <v>48</v>
      </c>
      <c r="O199" s="78"/>
      <c r="P199" s="211">
        <f>O199*H199</f>
        <v>0</v>
      </c>
      <c r="Q199" s="211">
        <v>0</v>
      </c>
      <c r="R199" s="211">
        <f>Q199*H199</f>
        <v>0</v>
      </c>
      <c r="S199" s="211">
        <v>0</v>
      </c>
      <c r="T199" s="212">
        <f>S199*H199</f>
        <v>0</v>
      </c>
      <c r="AR199" s="16" t="s">
        <v>141</v>
      </c>
      <c r="AT199" s="16" t="s">
        <v>136</v>
      </c>
      <c r="AU199" s="16" t="s">
        <v>87</v>
      </c>
      <c r="AY199" s="16" t="s">
        <v>134</v>
      </c>
      <c r="BE199" s="213">
        <f>IF(N199="základní",J199,0)</f>
        <v>0</v>
      </c>
      <c r="BF199" s="213">
        <f>IF(N199="snížená",J199,0)</f>
        <v>0</v>
      </c>
      <c r="BG199" s="213">
        <f>IF(N199="zákl. přenesená",J199,0)</f>
        <v>0</v>
      </c>
      <c r="BH199" s="213">
        <f>IF(N199="sníž. přenesená",J199,0)</f>
        <v>0</v>
      </c>
      <c r="BI199" s="213">
        <f>IF(N199="nulová",J199,0)</f>
        <v>0</v>
      </c>
      <c r="BJ199" s="16" t="s">
        <v>85</v>
      </c>
      <c r="BK199" s="213">
        <f>ROUND(I199*H199,2)</f>
        <v>0</v>
      </c>
      <c r="BL199" s="16" t="s">
        <v>141</v>
      </c>
      <c r="BM199" s="16" t="s">
        <v>1002</v>
      </c>
    </row>
    <row r="200" spans="2:47" s="1" customFormat="1" ht="12">
      <c r="B200" s="37"/>
      <c r="C200" s="38"/>
      <c r="D200" s="214" t="s">
        <v>143</v>
      </c>
      <c r="E200" s="38"/>
      <c r="F200" s="215" t="s">
        <v>246</v>
      </c>
      <c r="G200" s="38"/>
      <c r="H200" s="38"/>
      <c r="I200" s="129"/>
      <c r="J200" s="38"/>
      <c r="K200" s="38"/>
      <c r="L200" s="42"/>
      <c r="M200" s="216"/>
      <c r="N200" s="78"/>
      <c r="O200" s="78"/>
      <c r="P200" s="78"/>
      <c r="Q200" s="78"/>
      <c r="R200" s="78"/>
      <c r="S200" s="78"/>
      <c r="T200" s="79"/>
      <c r="AT200" s="16" t="s">
        <v>143</v>
      </c>
      <c r="AU200" s="16" t="s">
        <v>87</v>
      </c>
    </row>
    <row r="201" spans="2:51" s="11" customFormat="1" ht="12">
      <c r="B201" s="217"/>
      <c r="C201" s="218"/>
      <c r="D201" s="214" t="s">
        <v>145</v>
      </c>
      <c r="E201" s="219" t="s">
        <v>27</v>
      </c>
      <c r="F201" s="220" t="s">
        <v>1003</v>
      </c>
      <c r="G201" s="218"/>
      <c r="H201" s="221">
        <v>303.35</v>
      </c>
      <c r="I201" s="222"/>
      <c r="J201" s="218"/>
      <c r="K201" s="218"/>
      <c r="L201" s="223"/>
      <c r="M201" s="224"/>
      <c r="N201" s="225"/>
      <c r="O201" s="225"/>
      <c r="P201" s="225"/>
      <c r="Q201" s="225"/>
      <c r="R201" s="225"/>
      <c r="S201" s="225"/>
      <c r="T201" s="226"/>
      <c r="AT201" s="227" t="s">
        <v>145</v>
      </c>
      <c r="AU201" s="227" t="s">
        <v>87</v>
      </c>
      <c r="AV201" s="11" t="s">
        <v>87</v>
      </c>
      <c r="AW201" s="11" t="s">
        <v>36</v>
      </c>
      <c r="AX201" s="11" t="s">
        <v>77</v>
      </c>
      <c r="AY201" s="227" t="s">
        <v>134</v>
      </c>
    </row>
    <row r="202" spans="2:51" s="13" customFormat="1" ht="12">
      <c r="B202" s="238"/>
      <c r="C202" s="239"/>
      <c r="D202" s="214" t="s">
        <v>145</v>
      </c>
      <c r="E202" s="240" t="s">
        <v>27</v>
      </c>
      <c r="F202" s="241" t="s">
        <v>148</v>
      </c>
      <c r="G202" s="239"/>
      <c r="H202" s="242">
        <v>303.35</v>
      </c>
      <c r="I202" s="243"/>
      <c r="J202" s="239"/>
      <c r="K202" s="239"/>
      <c r="L202" s="244"/>
      <c r="M202" s="245"/>
      <c r="N202" s="246"/>
      <c r="O202" s="246"/>
      <c r="P202" s="246"/>
      <c r="Q202" s="246"/>
      <c r="R202" s="246"/>
      <c r="S202" s="246"/>
      <c r="T202" s="247"/>
      <c r="AT202" s="248" t="s">
        <v>145</v>
      </c>
      <c r="AU202" s="248" t="s">
        <v>87</v>
      </c>
      <c r="AV202" s="13" t="s">
        <v>141</v>
      </c>
      <c r="AW202" s="13" t="s">
        <v>36</v>
      </c>
      <c r="AX202" s="13" t="s">
        <v>85</v>
      </c>
      <c r="AY202" s="248" t="s">
        <v>134</v>
      </c>
    </row>
    <row r="203" spans="2:65" s="1" customFormat="1" ht="22.5" customHeight="1">
      <c r="B203" s="37"/>
      <c r="C203" s="203" t="s">
        <v>281</v>
      </c>
      <c r="D203" s="203" t="s">
        <v>136</v>
      </c>
      <c r="E203" s="204" t="s">
        <v>288</v>
      </c>
      <c r="F203" s="205" t="s">
        <v>289</v>
      </c>
      <c r="G203" s="206" t="s">
        <v>139</v>
      </c>
      <c r="H203" s="207">
        <v>8</v>
      </c>
      <c r="I203" s="208"/>
      <c r="J203" s="207">
        <f>ROUND(I203*H203,2)</f>
        <v>0</v>
      </c>
      <c r="K203" s="205" t="s">
        <v>140</v>
      </c>
      <c r="L203" s="42"/>
      <c r="M203" s="209" t="s">
        <v>27</v>
      </c>
      <c r="N203" s="210" t="s">
        <v>48</v>
      </c>
      <c r="O203" s="78"/>
      <c r="P203" s="211">
        <f>O203*H203</f>
        <v>0</v>
      </c>
      <c r="Q203" s="211">
        <v>0</v>
      </c>
      <c r="R203" s="211">
        <f>Q203*H203</f>
        <v>0</v>
      </c>
      <c r="S203" s="211">
        <v>0</v>
      </c>
      <c r="T203" s="212">
        <f>S203*H203</f>
        <v>0</v>
      </c>
      <c r="AR203" s="16" t="s">
        <v>141</v>
      </c>
      <c r="AT203" s="16" t="s">
        <v>136</v>
      </c>
      <c r="AU203" s="16" t="s">
        <v>87</v>
      </c>
      <c r="AY203" s="16" t="s">
        <v>134</v>
      </c>
      <c r="BE203" s="213">
        <f>IF(N203="základní",J203,0)</f>
        <v>0</v>
      </c>
      <c r="BF203" s="213">
        <f>IF(N203="snížená",J203,0)</f>
        <v>0</v>
      </c>
      <c r="BG203" s="213">
        <f>IF(N203="zákl. přenesená",J203,0)</f>
        <v>0</v>
      </c>
      <c r="BH203" s="213">
        <f>IF(N203="sníž. přenesená",J203,0)</f>
        <v>0</v>
      </c>
      <c r="BI203" s="213">
        <f>IF(N203="nulová",J203,0)</f>
        <v>0</v>
      </c>
      <c r="BJ203" s="16" t="s">
        <v>85</v>
      </c>
      <c r="BK203" s="213">
        <f>ROUND(I203*H203,2)</f>
        <v>0</v>
      </c>
      <c r="BL203" s="16" t="s">
        <v>141</v>
      </c>
      <c r="BM203" s="16" t="s">
        <v>1004</v>
      </c>
    </row>
    <row r="204" spans="2:47" s="1" customFormat="1" ht="12">
      <c r="B204" s="37"/>
      <c r="C204" s="38"/>
      <c r="D204" s="214" t="s">
        <v>143</v>
      </c>
      <c r="E204" s="38"/>
      <c r="F204" s="215" t="s">
        <v>291</v>
      </c>
      <c r="G204" s="38"/>
      <c r="H204" s="38"/>
      <c r="I204" s="129"/>
      <c r="J204" s="38"/>
      <c r="K204" s="38"/>
      <c r="L204" s="42"/>
      <c r="M204" s="216"/>
      <c r="N204" s="78"/>
      <c r="O204" s="78"/>
      <c r="P204" s="78"/>
      <c r="Q204" s="78"/>
      <c r="R204" s="78"/>
      <c r="S204" s="78"/>
      <c r="T204" s="79"/>
      <c r="AT204" s="16" t="s">
        <v>143</v>
      </c>
      <c r="AU204" s="16" t="s">
        <v>87</v>
      </c>
    </row>
    <row r="205" spans="2:51" s="11" customFormat="1" ht="12">
      <c r="B205" s="217"/>
      <c r="C205" s="218"/>
      <c r="D205" s="214" t="s">
        <v>145</v>
      </c>
      <c r="E205" s="219" t="s">
        <v>27</v>
      </c>
      <c r="F205" s="220" t="s">
        <v>181</v>
      </c>
      <c r="G205" s="218"/>
      <c r="H205" s="221">
        <v>8</v>
      </c>
      <c r="I205" s="222"/>
      <c r="J205" s="218"/>
      <c r="K205" s="218"/>
      <c r="L205" s="223"/>
      <c r="M205" s="224"/>
      <c r="N205" s="225"/>
      <c r="O205" s="225"/>
      <c r="P205" s="225"/>
      <c r="Q205" s="225"/>
      <c r="R205" s="225"/>
      <c r="S205" s="225"/>
      <c r="T205" s="226"/>
      <c r="AT205" s="227" t="s">
        <v>145</v>
      </c>
      <c r="AU205" s="227" t="s">
        <v>87</v>
      </c>
      <c r="AV205" s="11" t="s">
        <v>87</v>
      </c>
      <c r="AW205" s="11" t="s">
        <v>36</v>
      </c>
      <c r="AX205" s="11" t="s">
        <v>77</v>
      </c>
      <c r="AY205" s="227" t="s">
        <v>134</v>
      </c>
    </row>
    <row r="206" spans="2:51" s="12" customFormat="1" ht="12">
      <c r="B206" s="228"/>
      <c r="C206" s="229"/>
      <c r="D206" s="214" t="s">
        <v>145</v>
      </c>
      <c r="E206" s="230" t="s">
        <v>27</v>
      </c>
      <c r="F206" s="231" t="s">
        <v>147</v>
      </c>
      <c r="G206" s="229"/>
      <c r="H206" s="230" t="s">
        <v>27</v>
      </c>
      <c r="I206" s="232"/>
      <c r="J206" s="229"/>
      <c r="K206" s="229"/>
      <c r="L206" s="233"/>
      <c r="M206" s="234"/>
      <c r="N206" s="235"/>
      <c r="O206" s="235"/>
      <c r="P206" s="235"/>
      <c r="Q206" s="235"/>
      <c r="R206" s="235"/>
      <c r="S206" s="235"/>
      <c r="T206" s="236"/>
      <c r="AT206" s="237" t="s">
        <v>145</v>
      </c>
      <c r="AU206" s="237" t="s">
        <v>87</v>
      </c>
      <c r="AV206" s="12" t="s">
        <v>85</v>
      </c>
      <c r="AW206" s="12" t="s">
        <v>36</v>
      </c>
      <c r="AX206" s="12" t="s">
        <v>77</v>
      </c>
      <c r="AY206" s="237" t="s">
        <v>134</v>
      </c>
    </row>
    <row r="207" spans="2:51" s="13" customFormat="1" ht="12">
      <c r="B207" s="238"/>
      <c r="C207" s="239"/>
      <c r="D207" s="214" t="s">
        <v>145</v>
      </c>
      <c r="E207" s="240" t="s">
        <v>27</v>
      </c>
      <c r="F207" s="241" t="s">
        <v>148</v>
      </c>
      <c r="G207" s="239"/>
      <c r="H207" s="242">
        <v>8</v>
      </c>
      <c r="I207" s="243"/>
      <c r="J207" s="239"/>
      <c r="K207" s="239"/>
      <c r="L207" s="244"/>
      <c r="M207" s="245"/>
      <c r="N207" s="246"/>
      <c r="O207" s="246"/>
      <c r="P207" s="246"/>
      <c r="Q207" s="246"/>
      <c r="R207" s="246"/>
      <c r="S207" s="246"/>
      <c r="T207" s="247"/>
      <c r="AT207" s="248" t="s">
        <v>145</v>
      </c>
      <c r="AU207" s="248" t="s">
        <v>87</v>
      </c>
      <c r="AV207" s="13" t="s">
        <v>141</v>
      </c>
      <c r="AW207" s="13" t="s">
        <v>36</v>
      </c>
      <c r="AX207" s="13" t="s">
        <v>85</v>
      </c>
      <c r="AY207" s="248" t="s">
        <v>134</v>
      </c>
    </row>
    <row r="208" spans="2:65" s="1" customFormat="1" ht="16.5" customHeight="1">
      <c r="B208" s="37"/>
      <c r="C208" s="249" t="s">
        <v>287</v>
      </c>
      <c r="D208" s="249" t="s">
        <v>256</v>
      </c>
      <c r="E208" s="250" t="s">
        <v>294</v>
      </c>
      <c r="F208" s="251" t="s">
        <v>295</v>
      </c>
      <c r="G208" s="252" t="s">
        <v>296</v>
      </c>
      <c r="H208" s="253">
        <v>0.12</v>
      </c>
      <c r="I208" s="254"/>
      <c r="J208" s="253">
        <f>ROUND(I208*H208,2)</f>
        <v>0</v>
      </c>
      <c r="K208" s="251" t="s">
        <v>140</v>
      </c>
      <c r="L208" s="255"/>
      <c r="M208" s="256" t="s">
        <v>27</v>
      </c>
      <c r="N208" s="257" t="s">
        <v>48</v>
      </c>
      <c r="O208" s="78"/>
      <c r="P208" s="211">
        <f>O208*H208</f>
        <v>0</v>
      </c>
      <c r="Q208" s="211">
        <v>0.001</v>
      </c>
      <c r="R208" s="211">
        <f>Q208*H208</f>
        <v>0.00012</v>
      </c>
      <c r="S208" s="211">
        <v>0</v>
      </c>
      <c r="T208" s="212">
        <f>S208*H208</f>
        <v>0</v>
      </c>
      <c r="AR208" s="16" t="s">
        <v>181</v>
      </c>
      <c r="AT208" s="16" t="s">
        <v>256</v>
      </c>
      <c r="AU208" s="16" t="s">
        <v>87</v>
      </c>
      <c r="AY208" s="16" t="s">
        <v>134</v>
      </c>
      <c r="BE208" s="213">
        <f>IF(N208="základní",J208,0)</f>
        <v>0</v>
      </c>
      <c r="BF208" s="213">
        <f>IF(N208="snížená",J208,0)</f>
        <v>0</v>
      </c>
      <c r="BG208" s="213">
        <f>IF(N208="zákl. přenesená",J208,0)</f>
        <v>0</v>
      </c>
      <c r="BH208" s="213">
        <f>IF(N208="sníž. přenesená",J208,0)</f>
        <v>0</v>
      </c>
      <c r="BI208" s="213">
        <f>IF(N208="nulová",J208,0)</f>
        <v>0</v>
      </c>
      <c r="BJ208" s="16" t="s">
        <v>85</v>
      </c>
      <c r="BK208" s="213">
        <f>ROUND(I208*H208,2)</f>
        <v>0</v>
      </c>
      <c r="BL208" s="16" t="s">
        <v>141</v>
      </c>
      <c r="BM208" s="16" t="s">
        <v>1005</v>
      </c>
    </row>
    <row r="209" spans="2:51" s="11" customFormat="1" ht="12">
      <c r="B209" s="217"/>
      <c r="C209" s="218"/>
      <c r="D209" s="214" t="s">
        <v>145</v>
      </c>
      <c r="E209" s="218"/>
      <c r="F209" s="220" t="s">
        <v>1006</v>
      </c>
      <c r="G209" s="218"/>
      <c r="H209" s="221">
        <v>0.12</v>
      </c>
      <c r="I209" s="222"/>
      <c r="J209" s="218"/>
      <c r="K209" s="218"/>
      <c r="L209" s="223"/>
      <c r="M209" s="224"/>
      <c r="N209" s="225"/>
      <c r="O209" s="225"/>
      <c r="P209" s="225"/>
      <c r="Q209" s="225"/>
      <c r="R209" s="225"/>
      <c r="S209" s="225"/>
      <c r="T209" s="226"/>
      <c r="AT209" s="227" t="s">
        <v>145</v>
      </c>
      <c r="AU209" s="227" t="s">
        <v>87</v>
      </c>
      <c r="AV209" s="11" t="s">
        <v>87</v>
      </c>
      <c r="AW209" s="11" t="s">
        <v>4</v>
      </c>
      <c r="AX209" s="11" t="s">
        <v>85</v>
      </c>
      <c r="AY209" s="227" t="s">
        <v>134</v>
      </c>
    </row>
    <row r="210" spans="2:65" s="1" customFormat="1" ht="16.5" customHeight="1">
      <c r="B210" s="37"/>
      <c r="C210" s="203" t="s">
        <v>293</v>
      </c>
      <c r="D210" s="203" t="s">
        <v>136</v>
      </c>
      <c r="E210" s="204" t="s">
        <v>300</v>
      </c>
      <c r="F210" s="205" t="s">
        <v>301</v>
      </c>
      <c r="G210" s="206" t="s">
        <v>139</v>
      </c>
      <c r="H210" s="207">
        <v>8</v>
      </c>
      <c r="I210" s="208"/>
      <c r="J210" s="207">
        <f>ROUND(I210*H210,2)</f>
        <v>0</v>
      </c>
      <c r="K210" s="205" t="s">
        <v>140</v>
      </c>
      <c r="L210" s="42"/>
      <c r="M210" s="209" t="s">
        <v>27</v>
      </c>
      <c r="N210" s="210" t="s">
        <v>48</v>
      </c>
      <c r="O210" s="78"/>
      <c r="P210" s="211">
        <f>O210*H210</f>
        <v>0</v>
      </c>
      <c r="Q210" s="211">
        <v>0</v>
      </c>
      <c r="R210" s="211">
        <f>Q210*H210</f>
        <v>0</v>
      </c>
      <c r="S210" s="211">
        <v>0</v>
      </c>
      <c r="T210" s="212">
        <f>S210*H210</f>
        <v>0</v>
      </c>
      <c r="AR210" s="16" t="s">
        <v>141</v>
      </c>
      <c r="AT210" s="16" t="s">
        <v>136</v>
      </c>
      <c r="AU210" s="16" t="s">
        <v>87</v>
      </c>
      <c r="AY210" s="16" t="s">
        <v>134</v>
      </c>
      <c r="BE210" s="213">
        <f>IF(N210="základní",J210,0)</f>
        <v>0</v>
      </c>
      <c r="BF210" s="213">
        <f>IF(N210="snížená",J210,0)</f>
        <v>0</v>
      </c>
      <c r="BG210" s="213">
        <f>IF(N210="zákl. přenesená",J210,0)</f>
        <v>0</v>
      </c>
      <c r="BH210" s="213">
        <f>IF(N210="sníž. přenesená",J210,0)</f>
        <v>0</v>
      </c>
      <c r="BI210" s="213">
        <f>IF(N210="nulová",J210,0)</f>
        <v>0</v>
      </c>
      <c r="BJ210" s="16" t="s">
        <v>85</v>
      </c>
      <c r="BK210" s="213">
        <f>ROUND(I210*H210,2)</f>
        <v>0</v>
      </c>
      <c r="BL210" s="16" t="s">
        <v>141</v>
      </c>
      <c r="BM210" s="16" t="s">
        <v>1007</v>
      </c>
    </row>
    <row r="211" spans="2:47" s="1" customFormat="1" ht="12">
      <c r="B211" s="37"/>
      <c r="C211" s="38"/>
      <c r="D211" s="214" t="s">
        <v>143</v>
      </c>
      <c r="E211" s="38"/>
      <c r="F211" s="215" t="s">
        <v>303</v>
      </c>
      <c r="G211" s="38"/>
      <c r="H211" s="38"/>
      <c r="I211" s="129"/>
      <c r="J211" s="38"/>
      <c r="K211" s="38"/>
      <c r="L211" s="42"/>
      <c r="M211" s="216"/>
      <c r="N211" s="78"/>
      <c r="O211" s="78"/>
      <c r="P211" s="78"/>
      <c r="Q211" s="78"/>
      <c r="R211" s="78"/>
      <c r="S211" s="78"/>
      <c r="T211" s="79"/>
      <c r="AT211" s="16" t="s">
        <v>143</v>
      </c>
      <c r="AU211" s="16" t="s">
        <v>87</v>
      </c>
    </row>
    <row r="212" spans="2:51" s="11" customFormat="1" ht="12">
      <c r="B212" s="217"/>
      <c r="C212" s="218"/>
      <c r="D212" s="214" t="s">
        <v>145</v>
      </c>
      <c r="E212" s="219" t="s">
        <v>27</v>
      </c>
      <c r="F212" s="220" t="s">
        <v>181</v>
      </c>
      <c r="G212" s="218"/>
      <c r="H212" s="221">
        <v>8</v>
      </c>
      <c r="I212" s="222"/>
      <c r="J212" s="218"/>
      <c r="K212" s="218"/>
      <c r="L212" s="223"/>
      <c r="M212" s="224"/>
      <c r="N212" s="225"/>
      <c r="O212" s="225"/>
      <c r="P212" s="225"/>
      <c r="Q212" s="225"/>
      <c r="R212" s="225"/>
      <c r="S212" s="225"/>
      <c r="T212" s="226"/>
      <c r="AT212" s="227" t="s">
        <v>145</v>
      </c>
      <c r="AU212" s="227" t="s">
        <v>87</v>
      </c>
      <c r="AV212" s="11" t="s">
        <v>87</v>
      </c>
      <c r="AW212" s="11" t="s">
        <v>36</v>
      </c>
      <c r="AX212" s="11" t="s">
        <v>77</v>
      </c>
      <c r="AY212" s="227" t="s">
        <v>134</v>
      </c>
    </row>
    <row r="213" spans="2:51" s="12" customFormat="1" ht="12">
      <c r="B213" s="228"/>
      <c r="C213" s="229"/>
      <c r="D213" s="214" t="s">
        <v>145</v>
      </c>
      <c r="E213" s="230" t="s">
        <v>27</v>
      </c>
      <c r="F213" s="231" t="s">
        <v>147</v>
      </c>
      <c r="G213" s="229"/>
      <c r="H213" s="230" t="s">
        <v>27</v>
      </c>
      <c r="I213" s="232"/>
      <c r="J213" s="229"/>
      <c r="K213" s="229"/>
      <c r="L213" s="233"/>
      <c r="M213" s="234"/>
      <c r="N213" s="235"/>
      <c r="O213" s="235"/>
      <c r="P213" s="235"/>
      <c r="Q213" s="235"/>
      <c r="R213" s="235"/>
      <c r="S213" s="235"/>
      <c r="T213" s="236"/>
      <c r="AT213" s="237" t="s">
        <v>145</v>
      </c>
      <c r="AU213" s="237" t="s">
        <v>87</v>
      </c>
      <c r="AV213" s="12" t="s">
        <v>85</v>
      </c>
      <c r="AW213" s="12" t="s">
        <v>36</v>
      </c>
      <c r="AX213" s="12" t="s">
        <v>77</v>
      </c>
      <c r="AY213" s="237" t="s">
        <v>134</v>
      </c>
    </row>
    <row r="214" spans="2:51" s="13" customFormat="1" ht="12">
      <c r="B214" s="238"/>
      <c r="C214" s="239"/>
      <c r="D214" s="214" t="s">
        <v>145</v>
      </c>
      <c r="E214" s="240" t="s">
        <v>27</v>
      </c>
      <c r="F214" s="241" t="s">
        <v>148</v>
      </c>
      <c r="G214" s="239"/>
      <c r="H214" s="242">
        <v>8</v>
      </c>
      <c r="I214" s="243"/>
      <c r="J214" s="239"/>
      <c r="K214" s="239"/>
      <c r="L214" s="244"/>
      <c r="M214" s="245"/>
      <c r="N214" s="246"/>
      <c r="O214" s="246"/>
      <c r="P214" s="246"/>
      <c r="Q214" s="246"/>
      <c r="R214" s="246"/>
      <c r="S214" s="246"/>
      <c r="T214" s="247"/>
      <c r="AT214" s="248" t="s">
        <v>145</v>
      </c>
      <c r="AU214" s="248" t="s">
        <v>87</v>
      </c>
      <c r="AV214" s="13" t="s">
        <v>141</v>
      </c>
      <c r="AW214" s="13" t="s">
        <v>36</v>
      </c>
      <c r="AX214" s="13" t="s">
        <v>85</v>
      </c>
      <c r="AY214" s="248" t="s">
        <v>134</v>
      </c>
    </row>
    <row r="215" spans="2:65" s="1" customFormat="1" ht="16.5" customHeight="1">
      <c r="B215" s="37"/>
      <c r="C215" s="203" t="s">
        <v>299</v>
      </c>
      <c r="D215" s="203" t="s">
        <v>136</v>
      </c>
      <c r="E215" s="204" t="s">
        <v>305</v>
      </c>
      <c r="F215" s="205" t="s">
        <v>306</v>
      </c>
      <c r="G215" s="206" t="s">
        <v>139</v>
      </c>
      <c r="H215" s="207">
        <v>54</v>
      </c>
      <c r="I215" s="208"/>
      <c r="J215" s="207">
        <f>ROUND(I215*H215,2)</f>
        <v>0</v>
      </c>
      <c r="K215" s="205" t="s">
        <v>140</v>
      </c>
      <c r="L215" s="42"/>
      <c r="M215" s="209" t="s">
        <v>27</v>
      </c>
      <c r="N215" s="210" t="s">
        <v>48</v>
      </c>
      <c r="O215" s="78"/>
      <c r="P215" s="211">
        <f>O215*H215</f>
        <v>0</v>
      </c>
      <c r="Q215" s="211">
        <v>0</v>
      </c>
      <c r="R215" s="211">
        <f>Q215*H215</f>
        <v>0</v>
      </c>
      <c r="S215" s="211">
        <v>0</v>
      </c>
      <c r="T215" s="212">
        <f>S215*H215</f>
        <v>0</v>
      </c>
      <c r="AR215" s="16" t="s">
        <v>141</v>
      </c>
      <c r="AT215" s="16" t="s">
        <v>136</v>
      </c>
      <c r="AU215" s="16" t="s">
        <v>87</v>
      </c>
      <c r="AY215" s="16" t="s">
        <v>134</v>
      </c>
      <c r="BE215" s="213">
        <f>IF(N215="základní",J215,0)</f>
        <v>0</v>
      </c>
      <c r="BF215" s="213">
        <f>IF(N215="snížená",J215,0)</f>
        <v>0</v>
      </c>
      <c r="BG215" s="213">
        <f>IF(N215="zákl. přenesená",J215,0)</f>
        <v>0</v>
      </c>
      <c r="BH215" s="213">
        <f>IF(N215="sníž. přenesená",J215,0)</f>
        <v>0</v>
      </c>
      <c r="BI215" s="213">
        <f>IF(N215="nulová",J215,0)</f>
        <v>0</v>
      </c>
      <c r="BJ215" s="16" t="s">
        <v>85</v>
      </c>
      <c r="BK215" s="213">
        <f>ROUND(I215*H215,2)</f>
        <v>0</v>
      </c>
      <c r="BL215" s="16" t="s">
        <v>141</v>
      </c>
      <c r="BM215" s="16" t="s">
        <v>1008</v>
      </c>
    </row>
    <row r="216" spans="2:47" s="1" customFormat="1" ht="12">
      <c r="B216" s="37"/>
      <c r="C216" s="38"/>
      <c r="D216" s="214" t="s">
        <v>143</v>
      </c>
      <c r="E216" s="38"/>
      <c r="F216" s="215" t="s">
        <v>303</v>
      </c>
      <c r="G216" s="38"/>
      <c r="H216" s="38"/>
      <c r="I216" s="129"/>
      <c r="J216" s="38"/>
      <c r="K216" s="38"/>
      <c r="L216" s="42"/>
      <c r="M216" s="216"/>
      <c r="N216" s="78"/>
      <c r="O216" s="78"/>
      <c r="P216" s="78"/>
      <c r="Q216" s="78"/>
      <c r="R216" s="78"/>
      <c r="S216" s="78"/>
      <c r="T216" s="79"/>
      <c r="AT216" s="16" t="s">
        <v>143</v>
      </c>
      <c r="AU216" s="16" t="s">
        <v>87</v>
      </c>
    </row>
    <row r="217" spans="2:51" s="11" customFormat="1" ht="12">
      <c r="B217" s="217"/>
      <c r="C217" s="218"/>
      <c r="D217" s="214" t="s">
        <v>145</v>
      </c>
      <c r="E217" s="219" t="s">
        <v>27</v>
      </c>
      <c r="F217" s="220" t="s">
        <v>1009</v>
      </c>
      <c r="G217" s="218"/>
      <c r="H217" s="221">
        <v>54</v>
      </c>
      <c r="I217" s="222"/>
      <c r="J217" s="218"/>
      <c r="K217" s="218"/>
      <c r="L217" s="223"/>
      <c r="M217" s="224"/>
      <c r="N217" s="225"/>
      <c r="O217" s="225"/>
      <c r="P217" s="225"/>
      <c r="Q217" s="225"/>
      <c r="R217" s="225"/>
      <c r="S217" s="225"/>
      <c r="T217" s="226"/>
      <c r="AT217" s="227" t="s">
        <v>145</v>
      </c>
      <c r="AU217" s="227" t="s">
        <v>87</v>
      </c>
      <c r="AV217" s="11" t="s">
        <v>87</v>
      </c>
      <c r="AW217" s="11" t="s">
        <v>36</v>
      </c>
      <c r="AX217" s="11" t="s">
        <v>77</v>
      </c>
      <c r="AY217" s="227" t="s">
        <v>134</v>
      </c>
    </row>
    <row r="218" spans="2:51" s="12" customFormat="1" ht="12">
      <c r="B218" s="228"/>
      <c r="C218" s="229"/>
      <c r="D218" s="214" t="s">
        <v>145</v>
      </c>
      <c r="E218" s="230" t="s">
        <v>27</v>
      </c>
      <c r="F218" s="231" t="s">
        <v>147</v>
      </c>
      <c r="G218" s="229"/>
      <c r="H218" s="230" t="s">
        <v>27</v>
      </c>
      <c r="I218" s="232"/>
      <c r="J218" s="229"/>
      <c r="K218" s="229"/>
      <c r="L218" s="233"/>
      <c r="M218" s="234"/>
      <c r="N218" s="235"/>
      <c r="O218" s="235"/>
      <c r="P218" s="235"/>
      <c r="Q218" s="235"/>
      <c r="R218" s="235"/>
      <c r="S218" s="235"/>
      <c r="T218" s="236"/>
      <c r="AT218" s="237" t="s">
        <v>145</v>
      </c>
      <c r="AU218" s="237" t="s">
        <v>87</v>
      </c>
      <c r="AV218" s="12" t="s">
        <v>85</v>
      </c>
      <c r="AW218" s="12" t="s">
        <v>36</v>
      </c>
      <c r="AX218" s="12" t="s">
        <v>77</v>
      </c>
      <c r="AY218" s="237" t="s">
        <v>134</v>
      </c>
    </row>
    <row r="219" spans="2:51" s="13" customFormat="1" ht="12">
      <c r="B219" s="238"/>
      <c r="C219" s="239"/>
      <c r="D219" s="214" t="s">
        <v>145</v>
      </c>
      <c r="E219" s="240" t="s">
        <v>27</v>
      </c>
      <c r="F219" s="241" t="s">
        <v>148</v>
      </c>
      <c r="G219" s="239"/>
      <c r="H219" s="242">
        <v>54</v>
      </c>
      <c r="I219" s="243"/>
      <c r="J219" s="239"/>
      <c r="K219" s="239"/>
      <c r="L219" s="244"/>
      <c r="M219" s="245"/>
      <c r="N219" s="246"/>
      <c r="O219" s="246"/>
      <c r="P219" s="246"/>
      <c r="Q219" s="246"/>
      <c r="R219" s="246"/>
      <c r="S219" s="246"/>
      <c r="T219" s="247"/>
      <c r="AT219" s="248" t="s">
        <v>145</v>
      </c>
      <c r="AU219" s="248" t="s">
        <v>87</v>
      </c>
      <c r="AV219" s="13" t="s">
        <v>141</v>
      </c>
      <c r="AW219" s="13" t="s">
        <v>36</v>
      </c>
      <c r="AX219" s="13" t="s">
        <v>85</v>
      </c>
      <c r="AY219" s="248" t="s">
        <v>134</v>
      </c>
    </row>
    <row r="220" spans="2:65" s="1" customFormat="1" ht="16.5" customHeight="1">
      <c r="B220" s="37"/>
      <c r="C220" s="203" t="s">
        <v>304</v>
      </c>
      <c r="D220" s="203" t="s">
        <v>136</v>
      </c>
      <c r="E220" s="204" t="s">
        <v>1010</v>
      </c>
      <c r="F220" s="205" t="s">
        <v>1011</v>
      </c>
      <c r="G220" s="206" t="s">
        <v>139</v>
      </c>
      <c r="H220" s="207">
        <v>8</v>
      </c>
      <c r="I220" s="208"/>
      <c r="J220" s="207">
        <f>ROUND(I220*H220,2)</f>
        <v>0</v>
      </c>
      <c r="K220" s="205" t="s">
        <v>140</v>
      </c>
      <c r="L220" s="42"/>
      <c r="M220" s="209" t="s">
        <v>27</v>
      </c>
      <c r="N220" s="210" t="s">
        <v>48</v>
      </c>
      <c r="O220" s="78"/>
      <c r="P220" s="211">
        <f>O220*H220</f>
        <v>0</v>
      </c>
      <c r="Q220" s="211">
        <v>0</v>
      </c>
      <c r="R220" s="211">
        <f>Q220*H220</f>
        <v>0</v>
      </c>
      <c r="S220" s="211">
        <v>0</v>
      </c>
      <c r="T220" s="212">
        <f>S220*H220</f>
        <v>0</v>
      </c>
      <c r="AR220" s="16" t="s">
        <v>141</v>
      </c>
      <c r="AT220" s="16" t="s">
        <v>136</v>
      </c>
      <c r="AU220" s="16" t="s">
        <v>87</v>
      </c>
      <c r="AY220" s="16" t="s">
        <v>134</v>
      </c>
      <c r="BE220" s="213">
        <f>IF(N220="základní",J220,0)</f>
        <v>0</v>
      </c>
      <c r="BF220" s="213">
        <f>IF(N220="snížená",J220,0)</f>
        <v>0</v>
      </c>
      <c r="BG220" s="213">
        <f>IF(N220="zákl. přenesená",J220,0)</f>
        <v>0</v>
      </c>
      <c r="BH220" s="213">
        <f>IF(N220="sníž. přenesená",J220,0)</f>
        <v>0</v>
      </c>
      <c r="BI220" s="213">
        <f>IF(N220="nulová",J220,0)</f>
        <v>0</v>
      </c>
      <c r="BJ220" s="16" t="s">
        <v>85</v>
      </c>
      <c r="BK220" s="213">
        <f>ROUND(I220*H220,2)</f>
        <v>0</v>
      </c>
      <c r="BL220" s="16" t="s">
        <v>141</v>
      </c>
      <c r="BM220" s="16" t="s">
        <v>1012</v>
      </c>
    </row>
    <row r="221" spans="2:47" s="1" customFormat="1" ht="12">
      <c r="B221" s="37"/>
      <c r="C221" s="38"/>
      <c r="D221" s="214" t="s">
        <v>143</v>
      </c>
      <c r="E221" s="38"/>
      <c r="F221" s="215" t="s">
        <v>1013</v>
      </c>
      <c r="G221" s="38"/>
      <c r="H221" s="38"/>
      <c r="I221" s="129"/>
      <c r="J221" s="38"/>
      <c r="K221" s="38"/>
      <c r="L221" s="42"/>
      <c r="M221" s="216"/>
      <c r="N221" s="78"/>
      <c r="O221" s="78"/>
      <c r="P221" s="78"/>
      <c r="Q221" s="78"/>
      <c r="R221" s="78"/>
      <c r="S221" s="78"/>
      <c r="T221" s="79"/>
      <c r="AT221" s="16" t="s">
        <v>143</v>
      </c>
      <c r="AU221" s="16" t="s">
        <v>87</v>
      </c>
    </row>
    <row r="222" spans="2:51" s="11" customFormat="1" ht="12">
      <c r="B222" s="217"/>
      <c r="C222" s="218"/>
      <c r="D222" s="214" t="s">
        <v>145</v>
      </c>
      <c r="E222" s="219" t="s">
        <v>27</v>
      </c>
      <c r="F222" s="220" t="s">
        <v>181</v>
      </c>
      <c r="G222" s="218"/>
      <c r="H222" s="221">
        <v>8</v>
      </c>
      <c r="I222" s="222"/>
      <c r="J222" s="218"/>
      <c r="K222" s="218"/>
      <c r="L222" s="223"/>
      <c r="M222" s="224"/>
      <c r="N222" s="225"/>
      <c r="O222" s="225"/>
      <c r="P222" s="225"/>
      <c r="Q222" s="225"/>
      <c r="R222" s="225"/>
      <c r="S222" s="225"/>
      <c r="T222" s="226"/>
      <c r="AT222" s="227" t="s">
        <v>145</v>
      </c>
      <c r="AU222" s="227" t="s">
        <v>87</v>
      </c>
      <c r="AV222" s="11" t="s">
        <v>87</v>
      </c>
      <c r="AW222" s="11" t="s">
        <v>36</v>
      </c>
      <c r="AX222" s="11" t="s">
        <v>77</v>
      </c>
      <c r="AY222" s="227" t="s">
        <v>134</v>
      </c>
    </row>
    <row r="223" spans="2:51" s="12" customFormat="1" ht="12">
      <c r="B223" s="228"/>
      <c r="C223" s="229"/>
      <c r="D223" s="214" t="s">
        <v>145</v>
      </c>
      <c r="E223" s="230" t="s">
        <v>27</v>
      </c>
      <c r="F223" s="231" t="s">
        <v>147</v>
      </c>
      <c r="G223" s="229"/>
      <c r="H223" s="230" t="s">
        <v>27</v>
      </c>
      <c r="I223" s="232"/>
      <c r="J223" s="229"/>
      <c r="K223" s="229"/>
      <c r="L223" s="233"/>
      <c r="M223" s="234"/>
      <c r="N223" s="235"/>
      <c r="O223" s="235"/>
      <c r="P223" s="235"/>
      <c r="Q223" s="235"/>
      <c r="R223" s="235"/>
      <c r="S223" s="235"/>
      <c r="T223" s="236"/>
      <c r="AT223" s="237" t="s">
        <v>145</v>
      </c>
      <c r="AU223" s="237" t="s">
        <v>87</v>
      </c>
      <c r="AV223" s="12" t="s">
        <v>85</v>
      </c>
      <c r="AW223" s="12" t="s">
        <v>36</v>
      </c>
      <c r="AX223" s="12" t="s">
        <v>77</v>
      </c>
      <c r="AY223" s="237" t="s">
        <v>134</v>
      </c>
    </row>
    <row r="224" spans="2:51" s="13" customFormat="1" ht="12">
      <c r="B224" s="238"/>
      <c r="C224" s="239"/>
      <c r="D224" s="214" t="s">
        <v>145</v>
      </c>
      <c r="E224" s="240" t="s">
        <v>27</v>
      </c>
      <c r="F224" s="241" t="s">
        <v>148</v>
      </c>
      <c r="G224" s="239"/>
      <c r="H224" s="242">
        <v>8</v>
      </c>
      <c r="I224" s="243"/>
      <c r="J224" s="239"/>
      <c r="K224" s="239"/>
      <c r="L224" s="244"/>
      <c r="M224" s="245"/>
      <c r="N224" s="246"/>
      <c r="O224" s="246"/>
      <c r="P224" s="246"/>
      <c r="Q224" s="246"/>
      <c r="R224" s="246"/>
      <c r="S224" s="246"/>
      <c r="T224" s="247"/>
      <c r="AT224" s="248" t="s">
        <v>145</v>
      </c>
      <c r="AU224" s="248" t="s">
        <v>87</v>
      </c>
      <c r="AV224" s="13" t="s">
        <v>141</v>
      </c>
      <c r="AW224" s="13" t="s">
        <v>36</v>
      </c>
      <c r="AX224" s="13" t="s">
        <v>85</v>
      </c>
      <c r="AY224" s="248" t="s">
        <v>134</v>
      </c>
    </row>
    <row r="225" spans="2:63" s="10" customFormat="1" ht="22.8" customHeight="1">
      <c r="B225" s="187"/>
      <c r="C225" s="188"/>
      <c r="D225" s="189" t="s">
        <v>76</v>
      </c>
      <c r="E225" s="201" t="s">
        <v>87</v>
      </c>
      <c r="F225" s="201" t="s">
        <v>309</v>
      </c>
      <c r="G225" s="188"/>
      <c r="H225" s="188"/>
      <c r="I225" s="191"/>
      <c r="J225" s="202">
        <f>BK225</f>
        <v>0</v>
      </c>
      <c r="K225" s="188"/>
      <c r="L225" s="193"/>
      <c r="M225" s="194"/>
      <c r="N225" s="195"/>
      <c r="O225" s="195"/>
      <c r="P225" s="196">
        <f>SUM(P226:P271)</f>
        <v>0</v>
      </c>
      <c r="Q225" s="195"/>
      <c r="R225" s="196">
        <f>SUM(R226:R271)</f>
        <v>2.0355347999999998</v>
      </c>
      <c r="S225" s="195"/>
      <c r="T225" s="197">
        <f>SUM(T226:T271)</f>
        <v>0</v>
      </c>
      <c r="AR225" s="198" t="s">
        <v>85</v>
      </c>
      <c r="AT225" s="199" t="s">
        <v>76</v>
      </c>
      <c r="AU225" s="199" t="s">
        <v>85</v>
      </c>
      <c r="AY225" s="198" t="s">
        <v>134</v>
      </c>
      <c r="BK225" s="200">
        <f>SUM(BK226:BK271)</f>
        <v>0</v>
      </c>
    </row>
    <row r="226" spans="2:65" s="1" customFormat="1" ht="16.5" customHeight="1">
      <c r="B226" s="37"/>
      <c r="C226" s="203" t="s">
        <v>310</v>
      </c>
      <c r="D226" s="203" t="s">
        <v>136</v>
      </c>
      <c r="E226" s="204" t="s">
        <v>1014</v>
      </c>
      <c r="F226" s="205" t="s">
        <v>1015</v>
      </c>
      <c r="G226" s="206" t="s">
        <v>402</v>
      </c>
      <c r="H226" s="207">
        <v>9.3</v>
      </c>
      <c r="I226" s="208"/>
      <c r="J226" s="207">
        <f>ROUND(I226*H226,2)</f>
        <v>0</v>
      </c>
      <c r="K226" s="205" t="s">
        <v>140</v>
      </c>
      <c r="L226" s="42"/>
      <c r="M226" s="209" t="s">
        <v>27</v>
      </c>
      <c r="N226" s="210" t="s">
        <v>48</v>
      </c>
      <c r="O226" s="78"/>
      <c r="P226" s="211">
        <f>O226*H226</f>
        <v>0</v>
      </c>
      <c r="Q226" s="211">
        <v>0.00114</v>
      </c>
      <c r="R226" s="211">
        <f>Q226*H226</f>
        <v>0.010602</v>
      </c>
      <c r="S226" s="211">
        <v>0</v>
      </c>
      <c r="T226" s="212">
        <f>S226*H226</f>
        <v>0</v>
      </c>
      <c r="AR226" s="16" t="s">
        <v>141</v>
      </c>
      <c r="AT226" s="16" t="s">
        <v>136</v>
      </c>
      <c r="AU226" s="16" t="s">
        <v>87</v>
      </c>
      <c r="AY226" s="16" t="s">
        <v>134</v>
      </c>
      <c r="BE226" s="213">
        <f>IF(N226="základní",J226,0)</f>
        <v>0</v>
      </c>
      <c r="BF226" s="213">
        <f>IF(N226="snížená",J226,0)</f>
        <v>0</v>
      </c>
      <c r="BG226" s="213">
        <f>IF(N226="zákl. přenesená",J226,0)</f>
        <v>0</v>
      </c>
      <c r="BH226" s="213">
        <f>IF(N226="sníž. přenesená",J226,0)</f>
        <v>0</v>
      </c>
      <c r="BI226" s="213">
        <f>IF(N226="nulová",J226,0)</f>
        <v>0</v>
      </c>
      <c r="BJ226" s="16" t="s">
        <v>85</v>
      </c>
      <c r="BK226" s="213">
        <f>ROUND(I226*H226,2)</f>
        <v>0</v>
      </c>
      <c r="BL226" s="16" t="s">
        <v>141</v>
      </c>
      <c r="BM226" s="16" t="s">
        <v>1016</v>
      </c>
    </row>
    <row r="227" spans="2:47" s="1" customFormat="1" ht="12">
      <c r="B227" s="37"/>
      <c r="C227" s="38"/>
      <c r="D227" s="214" t="s">
        <v>143</v>
      </c>
      <c r="E227" s="38"/>
      <c r="F227" s="215" t="s">
        <v>1017</v>
      </c>
      <c r="G227" s="38"/>
      <c r="H227" s="38"/>
      <c r="I227" s="129"/>
      <c r="J227" s="38"/>
      <c r="K227" s="38"/>
      <c r="L227" s="42"/>
      <c r="M227" s="216"/>
      <c r="N227" s="78"/>
      <c r="O227" s="78"/>
      <c r="P227" s="78"/>
      <c r="Q227" s="78"/>
      <c r="R227" s="78"/>
      <c r="S227" s="78"/>
      <c r="T227" s="79"/>
      <c r="AT227" s="16" t="s">
        <v>143</v>
      </c>
      <c r="AU227" s="16" t="s">
        <v>87</v>
      </c>
    </row>
    <row r="228" spans="2:51" s="11" customFormat="1" ht="12">
      <c r="B228" s="217"/>
      <c r="C228" s="218"/>
      <c r="D228" s="214" t="s">
        <v>145</v>
      </c>
      <c r="E228" s="219" t="s">
        <v>27</v>
      </c>
      <c r="F228" s="220" t="s">
        <v>1018</v>
      </c>
      <c r="G228" s="218"/>
      <c r="H228" s="221">
        <v>9.3</v>
      </c>
      <c r="I228" s="222"/>
      <c r="J228" s="218"/>
      <c r="K228" s="218"/>
      <c r="L228" s="223"/>
      <c r="M228" s="224"/>
      <c r="N228" s="225"/>
      <c r="O228" s="225"/>
      <c r="P228" s="225"/>
      <c r="Q228" s="225"/>
      <c r="R228" s="225"/>
      <c r="S228" s="225"/>
      <c r="T228" s="226"/>
      <c r="AT228" s="227" t="s">
        <v>145</v>
      </c>
      <c r="AU228" s="227" t="s">
        <v>87</v>
      </c>
      <c r="AV228" s="11" t="s">
        <v>87</v>
      </c>
      <c r="AW228" s="11" t="s">
        <v>36</v>
      </c>
      <c r="AX228" s="11" t="s">
        <v>77</v>
      </c>
      <c r="AY228" s="227" t="s">
        <v>134</v>
      </c>
    </row>
    <row r="229" spans="2:51" s="12" customFormat="1" ht="12">
      <c r="B229" s="228"/>
      <c r="C229" s="229"/>
      <c r="D229" s="214" t="s">
        <v>145</v>
      </c>
      <c r="E229" s="230" t="s">
        <v>27</v>
      </c>
      <c r="F229" s="231" t="s">
        <v>147</v>
      </c>
      <c r="G229" s="229"/>
      <c r="H229" s="230" t="s">
        <v>27</v>
      </c>
      <c r="I229" s="232"/>
      <c r="J229" s="229"/>
      <c r="K229" s="229"/>
      <c r="L229" s="233"/>
      <c r="M229" s="234"/>
      <c r="N229" s="235"/>
      <c r="O229" s="235"/>
      <c r="P229" s="235"/>
      <c r="Q229" s="235"/>
      <c r="R229" s="235"/>
      <c r="S229" s="235"/>
      <c r="T229" s="236"/>
      <c r="AT229" s="237" t="s">
        <v>145</v>
      </c>
      <c r="AU229" s="237" t="s">
        <v>87</v>
      </c>
      <c r="AV229" s="12" t="s">
        <v>85</v>
      </c>
      <c r="AW229" s="12" t="s">
        <v>36</v>
      </c>
      <c r="AX229" s="12" t="s">
        <v>77</v>
      </c>
      <c r="AY229" s="237" t="s">
        <v>134</v>
      </c>
    </row>
    <row r="230" spans="2:51" s="13" customFormat="1" ht="12">
      <c r="B230" s="238"/>
      <c r="C230" s="239"/>
      <c r="D230" s="214" t="s">
        <v>145</v>
      </c>
      <c r="E230" s="240" t="s">
        <v>27</v>
      </c>
      <c r="F230" s="241" t="s">
        <v>148</v>
      </c>
      <c r="G230" s="239"/>
      <c r="H230" s="242">
        <v>9.3</v>
      </c>
      <c r="I230" s="243"/>
      <c r="J230" s="239"/>
      <c r="K230" s="239"/>
      <c r="L230" s="244"/>
      <c r="M230" s="245"/>
      <c r="N230" s="246"/>
      <c r="O230" s="246"/>
      <c r="P230" s="246"/>
      <c r="Q230" s="246"/>
      <c r="R230" s="246"/>
      <c r="S230" s="246"/>
      <c r="T230" s="247"/>
      <c r="AT230" s="248" t="s">
        <v>145</v>
      </c>
      <c r="AU230" s="248" t="s">
        <v>87</v>
      </c>
      <c r="AV230" s="13" t="s">
        <v>141</v>
      </c>
      <c r="AW230" s="13" t="s">
        <v>36</v>
      </c>
      <c r="AX230" s="13" t="s">
        <v>85</v>
      </c>
      <c r="AY230" s="248" t="s">
        <v>134</v>
      </c>
    </row>
    <row r="231" spans="2:65" s="1" customFormat="1" ht="16.5" customHeight="1">
      <c r="B231" s="37"/>
      <c r="C231" s="203" t="s">
        <v>316</v>
      </c>
      <c r="D231" s="203" t="s">
        <v>136</v>
      </c>
      <c r="E231" s="204" t="s">
        <v>1019</v>
      </c>
      <c r="F231" s="205" t="s">
        <v>1020</v>
      </c>
      <c r="G231" s="206" t="s">
        <v>402</v>
      </c>
      <c r="H231" s="207">
        <v>1.5</v>
      </c>
      <c r="I231" s="208"/>
      <c r="J231" s="207">
        <f>ROUND(I231*H231,2)</f>
        <v>0</v>
      </c>
      <c r="K231" s="205" t="s">
        <v>140</v>
      </c>
      <c r="L231" s="42"/>
      <c r="M231" s="209" t="s">
        <v>27</v>
      </c>
      <c r="N231" s="210" t="s">
        <v>48</v>
      </c>
      <c r="O231" s="78"/>
      <c r="P231" s="211">
        <f>O231*H231</f>
        <v>0</v>
      </c>
      <c r="Q231" s="211">
        <v>0.00092</v>
      </c>
      <c r="R231" s="211">
        <f>Q231*H231</f>
        <v>0.0013800000000000002</v>
      </c>
      <c r="S231" s="211">
        <v>0</v>
      </c>
      <c r="T231" s="212">
        <f>S231*H231</f>
        <v>0</v>
      </c>
      <c r="AR231" s="16" t="s">
        <v>141</v>
      </c>
      <c r="AT231" s="16" t="s">
        <v>136</v>
      </c>
      <c r="AU231" s="16" t="s">
        <v>87</v>
      </c>
      <c r="AY231" s="16" t="s">
        <v>134</v>
      </c>
      <c r="BE231" s="213">
        <f>IF(N231="základní",J231,0)</f>
        <v>0</v>
      </c>
      <c r="BF231" s="213">
        <f>IF(N231="snížená",J231,0)</f>
        <v>0</v>
      </c>
      <c r="BG231" s="213">
        <f>IF(N231="zákl. přenesená",J231,0)</f>
        <v>0</v>
      </c>
      <c r="BH231" s="213">
        <f>IF(N231="sníž. přenesená",J231,0)</f>
        <v>0</v>
      </c>
      <c r="BI231" s="213">
        <f>IF(N231="nulová",J231,0)</f>
        <v>0</v>
      </c>
      <c r="BJ231" s="16" t="s">
        <v>85</v>
      </c>
      <c r="BK231" s="213">
        <f>ROUND(I231*H231,2)</f>
        <v>0</v>
      </c>
      <c r="BL231" s="16" t="s">
        <v>141</v>
      </c>
      <c r="BM231" s="16" t="s">
        <v>1021</v>
      </c>
    </row>
    <row r="232" spans="2:47" s="1" customFormat="1" ht="12">
      <c r="B232" s="37"/>
      <c r="C232" s="38"/>
      <c r="D232" s="214" t="s">
        <v>143</v>
      </c>
      <c r="E232" s="38"/>
      <c r="F232" s="215" t="s">
        <v>1017</v>
      </c>
      <c r="G232" s="38"/>
      <c r="H232" s="38"/>
      <c r="I232" s="129"/>
      <c r="J232" s="38"/>
      <c r="K232" s="38"/>
      <c r="L232" s="42"/>
      <c r="M232" s="216"/>
      <c r="N232" s="78"/>
      <c r="O232" s="78"/>
      <c r="P232" s="78"/>
      <c r="Q232" s="78"/>
      <c r="R232" s="78"/>
      <c r="S232" s="78"/>
      <c r="T232" s="79"/>
      <c r="AT232" s="16" t="s">
        <v>143</v>
      </c>
      <c r="AU232" s="16" t="s">
        <v>87</v>
      </c>
    </row>
    <row r="233" spans="2:51" s="11" customFormat="1" ht="12">
      <c r="B233" s="217"/>
      <c r="C233" s="218"/>
      <c r="D233" s="214" t="s">
        <v>145</v>
      </c>
      <c r="E233" s="219" t="s">
        <v>27</v>
      </c>
      <c r="F233" s="220" t="s">
        <v>1022</v>
      </c>
      <c r="G233" s="218"/>
      <c r="H233" s="221">
        <v>1.5</v>
      </c>
      <c r="I233" s="222"/>
      <c r="J233" s="218"/>
      <c r="K233" s="218"/>
      <c r="L233" s="223"/>
      <c r="M233" s="224"/>
      <c r="N233" s="225"/>
      <c r="O233" s="225"/>
      <c r="P233" s="225"/>
      <c r="Q233" s="225"/>
      <c r="R233" s="225"/>
      <c r="S233" s="225"/>
      <c r="T233" s="226"/>
      <c r="AT233" s="227" t="s">
        <v>145</v>
      </c>
      <c r="AU233" s="227" t="s">
        <v>87</v>
      </c>
      <c r="AV233" s="11" t="s">
        <v>87</v>
      </c>
      <c r="AW233" s="11" t="s">
        <v>36</v>
      </c>
      <c r="AX233" s="11" t="s">
        <v>77</v>
      </c>
      <c r="AY233" s="227" t="s">
        <v>134</v>
      </c>
    </row>
    <row r="234" spans="2:51" s="12" customFormat="1" ht="12">
      <c r="B234" s="228"/>
      <c r="C234" s="229"/>
      <c r="D234" s="214" t="s">
        <v>145</v>
      </c>
      <c r="E234" s="230" t="s">
        <v>27</v>
      </c>
      <c r="F234" s="231" t="s">
        <v>147</v>
      </c>
      <c r="G234" s="229"/>
      <c r="H234" s="230" t="s">
        <v>27</v>
      </c>
      <c r="I234" s="232"/>
      <c r="J234" s="229"/>
      <c r="K234" s="229"/>
      <c r="L234" s="233"/>
      <c r="M234" s="234"/>
      <c r="N234" s="235"/>
      <c r="O234" s="235"/>
      <c r="P234" s="235"/>
      <c r="Q234" s="235"/>
      <c r="R234" s="235"/>
      <c r="S234" s="235"/>
      <c r="T234" s="236"/>
      <c r="AT234" s="237" t="s">
        <v>145</v>
      </c>
      <c r="AU234" s="237" t="s">
        <v>87</v>
      </c>
      <c r="AV234" s="12" t="s">
        <v>85</v>
      </c>
      <c r="AW234" s="12" t="s">
        <v>36</v>
      </c>
      <c r="AX234" s="12" t="s">
        <v>77</v>
      </c>
      <c r="AY234" s="237" t="s">
        <v>134</v>
      </c>
    </row>
    <row r="235" spans="2:51" s="13" customFormat="1" ht="12">
      <c r="B235" s="238"/>
      <c r="C235" s="239"/>
      <c r="D235" s="214" t="s">
        <v>145</v>
      </c>
      <c r="E235" s="240" t="s">
        <v>27</v>
      </c>
      <c r="F235" s="241" t="s">
        <v>148</v>
      </c>
      <c r="G235" s="239"/>
      <c r="H235" s="242">
        <v>1.5</v>
      </c>
      <c r="I235" s="243"/>
      <c r="J235" s="239"/>
      <c r="K235" s="239"/>
      <c r="L235" s="244"/>
      <c r="M235" s="245"/>
      <c r="N235" s="246"/>
      <c r="O235" s="246"/>
      <c r="P235" s="246"/>
      <c r="Q235" s="246"/>
      <c r="R235" s="246"/>
      <c r="S235" s="246"/>
      <c r="T235" s="247"/>
      <c r="AT235" s="248" t="s">
        <v>145</v>
      </c>
      <c r="AU235" s="248" t="s">
        <v>87</v>
      </c>
      <c r="AV235" s="13" t="s">
        <v>141</v>
      </c>
      <c r="AW235" s="13" t="s">
        <v>36</v>
      </c>
      <c r="AX235" s="13" t="s">
        <v>85</v>
      </c>
      <c r="AY235" s="248" t="s">
        <v>134</v>
      </c>
    </row>
    <row r="236" spans="2:65" s="1" customFormat="1" ht="16.5" customHeight="1">
      <c r="B236" s="37"/>
      <c r="C236" s="203" t="s">
        <v>321</v>
      </c>
      <c r="D236" s="203" t="s">
        <v>136</v>
      </c>
      <c r="E236" s="204" t="s">
        <v>1023</v>
      </c>
      <c r="F236" s="205" t="s">
        <v>1024</v>
      </c>
      <c r="G236" s="206" t="s">
        <v>402</v>
      </c>
      <c r="H236" s="207">
        <v>9.3</v>
      </c>
      <c r="I236" s="208"/>
      <c r="J236" s="207">
        <f>ROUND(I236*H236,2)</f>
        <v>0</v>
      </c>
      <c r="K236" s="205" t="s">
        <v>140</v>
      </c>
      <c r="L236" s="42"/>
      <c r="M236" s="209" t="s">
        <v>27</v>
      </c>
      <c r="N236" s="210" t="s">
        <v>48</v>
      </c>
      <c r="O236" s="78"/>
      <c r="P236" s="211">
        <f>O236*H236</f>
        <v>0</v>
      </c>
      <c r="Q236" s="211">
        <v>0.00016</v>
      </c>
      <c r="R236" s="211">
        <f>Q236*H236</f>
        <v>0.0014880000000000002</v>
      </c>
      <c r="S236" s="211">
        <v>0</v>
      </c>
      <c r="T236" s="212">
        <f>S236*H236</f>
        <v>0</v>
      </c>
      <c r="AR236" s="16" t="s">
        <v>141</v>
      </c>
      <c r="AT236" s="16" t="s">
        <v>136</v>
      </c>
      <c r="AU236" s="16" t="s">
        <v>87</v>
      </c>
      <c r="AY236" s="16" t="s">
        <v>134</v>
      </c>
      <c r="BE236" s="213">
        <f>IF(N236="základní",J236,0)</f>
        <v>0</v>
      </c>
      <c r="BF236" s="213">
        <f>IF(N236="snížená",J236,0)</f>
        <v>0</v>
      </c>
      <c r="BG236" s="213">
        <f>IF(N236="zákl. přenesená",J236,0)</f>
        <v>0</v>
      </c>
      <c r="BH236" s="213">
        <f>IF(N236="sníž. přenesená",J236,0)</f>
        <v>0</v>
      </c>
      <c r="BI236" s="213">
        <f>IF(N236="nulová",J236,0)</f>
        <v>0</v>
      </c>
      <c r="BJ236" s="16" t="s">
        <v>85</v>
      </c>
      <c r="BK236" s="213">
        <f>ROUND(I236*H236,2)</f>
        <v>0</v>
      </c>
      <c r="BL236" s="16" t="s">
        <v>141</v>
      </c>
      <c r="BM236" s="16" t="s">
        <v>1025</v>
      </c>
    </row>
    <row r="237" spans="2:47" s="1" customFormat="1" ht="12">
      <c r="B237" s="37"/>
      <c r="C237" s="38"/>
      <c r="D237" s="214" t="s">
        <v>143</v>
      </c>
      <c r="E237" s="38"/>
      <c r="F237" s="215" t="s">
        <v>1026</v>
      </c>
      <c r="G237" s="38"/>
      <c r="H237" s="38"/>
      <c r="I237" s="129"/>
      <c r="J237" s="38"/>
      <c r="K237" s="38"/>
      <c r="L237" s="42"/>
      <c r="M237" s="216"/>
      <c r="N237" s="78"/>
      <c r="O237" s="78"/>
      <c r="P237" s="78"/>
      <c r="Q237" s="78"/>
      <c r="R237" s="78"/>
      <c r="S237" s="78"/>
      <c r="T237" s="79"/>
      <c r="AT237" s="16" t="s">
        <v>143</v>
      </c>
      <c r="AU237" s="16" t="s">
        <v>87</v>
      </c>
    </row>
    <row r="238" spans="2:65" s="1" customFormat="1" ht="16.5" customHeight="1">
      <c r="B238" s="37"/>
      <c r="C238" s="203" t="s">
        <v>329</v>
      </c>
      <c r="D238" s="203" t="s">
        <v>136</v>
      </c>
      <c r="E238" s="204" t="s">
        <v>1027</v>
      </c>
      <c r="F238" s="205" t="s">
        <v>1028</v>
      </c>
      <c r="G238" s="206" t="s">
        <v>184</v>
      </c>
      <c r="H238" s="207">
        <v>4.16</v>
      </c>
      <c r="I238" s="208"/>
      <c r="J238" s="207">
        <f>ROUND(I238*H238,2)</f>
        <v>0</v>
      </c>
      <c r="K238" s="205" t="s">
        <v>140</v>
      </c>
      <c r="L238" s="42"/>
      <c r="M238" s="209" t="s">
        <v>27</v>
      </c>
      <c r="N238" s="210" t="s">
        <v>48</v>
      </c>
      <c r="O238" s="78"/>
      <c r="P238" s="211">
        <f>O238*H238</f>
        <v>0</v>
      </c>
      <c r="Q238" s="211">
        <v>0</v>
      </c>
      <c r="R238" s="211">
        <f>Q238*H238</f>
        <v>0</v>
      </c>
      <c r="S238" s="211">
        <v>0</v>
      </c>
      <c r="T238" s="212">
        <f>S238*H238</f>
        <v>0</v>
      </c>
      <c r="AR238" s="16" t="s">
        <v>141</v>
      </c>
      <c r="AT238" s="16" t="s">
        <v>136</v>
      </c>
      <c r="AU238" s="16" t="s">
        <v>87</v>
      </c>
      <c r="AY238" s="16" t="s">
        <v>134</v>
      </c>
      <c r="BE238" s="213">
        <f>IF(N238="základní",J238,0)</f>
        <v>0</v>
      </c>
      <c r="BF238" s="213">
        <f>IF(N238="snížená",J238,0)</f>
        <v>0</v>
      </c>
      <c r="BG238" s="213">
        <f>IF(N238="zákl. přenesená",J238,0)</f>
        <v>0</v>
      </c>
      <c r="BH238" s="213">
        <f>IF(N238="sníž. přenesená",J238,0)</f>
        <v>0</v>
      </c>
      <c r="BI238" s="213">
        <f>IF(N238="nulová",J238,0)</f>
        <v>0</v>
      </c>
      <c r="BJ238" s="16" t="s">
        <v>85</v>
      </c>
      <c r="BK238" s="213">
        <f>ROUND(I238*H238,2)</f>
        <v>0</v>
      </c>
      <c r="BL238" s="16" t="s">
        <v>141</v>
      </c>
      <c r="BM238" s="16" t="s">
        <v>1029</v>
      </c>
    </row>
    <row r="239" spans="2:47" s="1" customFormat="1" ht="12">
      <c r="B239" s="37"/>
      <c r="C239" s="38"/>
      <c r="D239" s="214" t="s">
        <v>143</v>
      </c>
      <c r="E239" s="38"/>
      <c r="F239" s="215" t="s">
        <v>755</v>
      </c>
      <c r="G239" s="38"/>
      <c r="H239" s="38"/>
      <c r="I239" s="129"/>
      <c r="J239" s="38"/>
      <c r="K239" s="38"/>
      <c r="L239" s="42"/>
      <c r="M239" s="216"/>
      <c r="N239" s="78"/>
      <c r="O239" s="78"/>
      <c r="P239" s="78"/>
      <c r="Q239" s="78"/>
      <c r="R239" s="78"/>
      <c r="S239" s="78"/>
      <c r="T239" s="79"/>
      <c r="AT239" s="16" t="s">
        <v>143</v>
      </c>
      <c r="AU239" s="16" t="s">
        <v>87</v>
      </c>
    </row>
    <row r="240" spans="2:51" s="11" customFormat="1" ht="12">
      <c r="B240" s="217"/>
      <c r="C240" s="218"/>
      <c r="D240" s="214" t="s">
        <v>145</v>
      </c>
      <c r="E240" s="219" t="s">
        <v>27</v>
      </c>
      <c r="F240" s="220" t="s">
        <v>1030</v>
      </c>
      <c r="G240" s="218"/>
      <c r="H240" s="221">
        <v>4.16</v>
      </c>
      <c r="I240" s="222"/>
      <c r="J240" s="218"/>
      <c r="K240" s="218"/>
      <c r="L240" s="223"/>
      <c r="M240" s="224"/>
      <c r="N240" s="225"/>
      <c r="O240" s="225"/>
      <c r="P240" s="225"/>
      <c r="Q240" s="225"/>
      <c r="R240" s="225"/>
      <c r="S240" s="225"/>
      <c r="T240" s="226"/>
      <c r="AT240" s="227" t="s">
        <v>145</v>
      </c>
      <c r="AU240" s="227" t="s">
        <v>87</v>
      </c>
      <c r="AV240" s="11" t="s">
        <v>87</v>
      </c>
      <c r="AW240" s="11" t="s">
        <v>36</v>
      </c>
      <c r="AX240" s="11" t="s">
        <v>77</v>
      </c>
      <c r="AY240" s="227" t="s">
        <v>134</v>
      </c>
    </row>
    <row r="241" spans="2:51" s="12" customFormat="1" ht="12">
      <c r="B241" s="228"/>
      <c r="C241" s="229"/>
      <c r="D241" s="214" t="s">
        <v>145</v>
      </c>
      <c r="E241" s="230" t="s">
        <v>27</v>
      </c>
      <c r="F241" s="231" t="s">
        <v>1031</v>
      </c>
      <c r="G241" s="229"/>
      <c r="H241" s="230" t="s">
        <v>27</v>
      </c>
      <c r="I241" s="232"/>
      <c r="J241" s="229"/>
      <c r="K241" s="229"/>
      <c r="L241" s="233"/>
      <c r="M241" s="234"/>
      <c r="N241" s="235"/>
      <c r="O241" s="235"/>
      <c r="P241" s="235"/>
      <c r="Q241" s="235"/>
      <c r="R241" s="235"/>
      <c r="S241" s="235"/>
      <c r="T241" s="236"/>
      <c r="AT241" s="237" t="s">
        <v>145</v>
      </c>
      <c r="AU241" s="237" t="s">
        <v>87</v>
      </c>
      <c r="AV241" s="12" t="s">
        <v>85</v>
      </c>
      <c r="AW241" s="12" t="s">
        <v>36</v>
      </c>
      <c r="AX241" s="12" t="s">
        <v>77</v>
      </c>
      <c r="AY241" s="237" t="s">
        <v>134</v>
      </c>
    </row>
    <row r="242" spans="2:51" s="13" customFormat="1" ht="12">
      <c r="B242" s="238"/>
      <c r="C242" s="239"/>
      <c r="D242" s="214" t="s">
        <v>145</v>
      </c>
      <c r="E242" s="240" t="s">
        <v>27</v>
      </c>
      <c r="F242" s="241" t="s">
        <v>148</v>
      </c>
      <c r="G242" s="239"/>
      <c r="H242" s="242">
        <v>4.16</v>
      </c>
      <c r="I242" s="243"/>
      <c r="J242" s="239"/>
      <c r="K242" s="239"/>
      <c r="L242" s="244"/>
      <c r="M242" s="245"/>
      <c r="N242" s="246"/>
      <c r="O242" s="246"/>
      <c r="P242" s="246"/>
      <c r="Q242" s="246"/>
      <c r="R242" s="246"/>
      <c r="S242" s="246"/>
      <c r="T242" s="247"/>
      <c r="AT242" s="248" t="s">
        <v>145</v>
      </c>
      <c r="AU242" s="248" t="s">
        <v>87</v>
      </c>
      <c r="AV242" s="13" t="s">
        <v>141</v>
      </c>
      <c r="AW242" s="13" t="s">
        <v>36</v>
      </c>
      <c r="AX242" s="13" t="s">
        <v>85</v>
      </c>
      <c r="AY242" s="248" t="s">
        <v>134</v>
      </c>
    </row>
    <row r="243" spans="2:65" s="1" customFormat="1" ht="16.5" customHeight="1">
      <c r="B243" s="37"/>
      <c r="C243" s="203" t="s">
        <v>334</v>
      </c>
      <c r="D243" s="203" t="s">
        <v>136</v>
      </c>
      <c r="E243" s="204" t="s">
        <v>752</v>
      </c>
      <c r="F243" s="205" t="s">
        <v>753</v>
      </c>
      <c r="G243" s="206" t="s">
        <v>184</v>
      </c>
      <c r="H243" s="207">
        <v>5.3</v>
      </c>
      <c r="I243" s="208"/>
      <c r="J243" s="207">
        <f>ROUND(I243*H243,2)</f>
        <v>0</v>
      </c>
      <c r="K243" s="205" t="s">
        <v>140</v>
      </c>
      <c r="L243" s="42"/>
      <c r="M243" s="209" t="s">
        <v>27</v>
      </c>
      <c r="N243" s="210" t="s">
        <v>48</v>
      </c>
      <c r="O243" s="78"/>
      <c r="P243" s="211">
        <f>O243*H243</f>
        <v>0</v>
      </c>
      <c r="Q243" s="211">
        <v>0</v>
      </c>
      <c r="R243" s="211">
        <f>Q243*H243</f>
        <v>0</v>
      </c>
      <c r="S243" s="211">
        <v>0</v>
      </c>
      <c r="T243" s="212">
        <f>S243*H243</f>
        <v>0</v>
      </c>
      <c r="AR243" s="16" t="s">
        <v>141</v>
      </c>
      <c r="AT243" s="16" t="s">
        <v>136</v>
      </c>
      <c r="AU243" s="16" t="s">
        <v>87</v>
      </c>
      <c r="AY243" s="16" t="s">
        <v>134</v>
      </c>
      <c r="BE243" s="213">
        <f>IF(N243="základní",J243,0)</f>
        <v>0</v>
      </c>
      <c r="BF243" s="213">
        <f>IF(N243="snížená",J243,0)</f>
        <v>0</v>
      </c>
      <c r="BG243" s="213">
        <f>IF(N243="zákl. přenesená",J243,0)</f>
        <v>0</v>
      </c>
      <c r="BH243" s="213">
        <f>IF(N243="sníž. přenesená",J243,0)</f>
        <v>0</v>
      </c>
      <c r="BI243" s="213">
        <f>IF(N243="nulová",J243,0)</f>
        <v>0</v>
      </c>
      <c r="BJ243" s="16" t="s">
        <v>85</v>
      </c>
      <c r="BK243" s="213">
        <f>ROUND(I243*H243,2)</f>
        <v>0</v>
      </c>
      <c r="BL243" s="16" t="s">
        <v>141</v>
      </c>
      <c r="BM243" s="16" t="s">
        <v>1032</v>
      </c>
    </row>
    <row r="244" spans="2:47" s="1" customFormat="1" ht="12">
      <c r="B244" s="37"/>
      <c r="C244" s="38"/>
      <c r="D244" s="214" t="s">
        <v>143</v>
      </c>
      <c r="E244" s="38"/>
      <c r="F244" s="215" t="s">
        <v>755</v>
      </c>
      <c r="G244" s="38"/>
      <c r="H244" s="38"/>
      <c r="I244" s="129"/>
      <c r="J244" s="38"/>
      <c r="K244" s="38"/>
      <c r="L244" s="42"/>
      <c r="M244" s="216"/>
      <c r="N244" s="78"/>
      <c r="O244" s="78"/>
      <c r="P244" s="78"/>
      <c r="Q244" s="78"/>
      <c r="R244" s="78"/>
      <c r="S244" s="78"/>
      <c r="T244" s="79"/>
      <c r="AT244" s="16" t="s">
        <v>143</v>
      </c>
      <c r="AU244" s="16" t="s">
        <v>87</v>
      </c>
    </row>
    <row r="245" spans="2:51" s="11" customFormat="1" ht="12">
      <c r="B245" s="217"/>
      <c r="C245" s="218"/>
      <c r="D245" s="214" t="s">
        <v>145</v>
      </c>
      <c r="E245" s="219" t="s">
        <v>27</v>
      </c>
      <c r="F245" s="220" t="s">
        <v>1033</v>
      </c>
      <c r="G245" s="218"/>
      <c r="H245" s="221">
        <v>5.3</v>
      </c>
      <c r="I245" s="222"/>
      <c r="J245" s="218"/>
      <c r="K245" s="218"/>
      <c r="L245" s="223"/>
      <c r="M245" s="224"/>
      <c r="N245" s="225"/>
      <c r="O245" s="225"/>
      <c r="P245" s="225"/>
      <c r="Q245" s="225"/>
      <c r="R245" s="225"/>
      <c r="S245" s="225"/>
      <c r="T245" s="226"/>
      <c r="AT245" s="227" t="s">
        <v>145</v>
      </c>
      <c r="AU245" s="227" t="s">
        <v>87</v>
      </c>
      <c r="AV245" s="11" t="s">
        <v>87</v>
      </c>
      <c r="AW245" s="11" t="s">
        <v>36</v>
      </c>
      <c r="AX245" s="11" t="s">
        <v>77</v>
      </c>
      <c r="AY245" s="227" t="s">
        <v>134</v>
      </c>
    </row>
    <row r="246" spans="2:51" s="12" customFormat="1" ht="12">
      <c r="B246" s="228"/>
      <c r="C246" s="229"/>
      <c r="D246" s="214" t="s">
        <v>145</v>
      </c>
      <c r="E246" s="230" t="s">
        <v>27</v>
      </c>
      <c r="F246" s="231" t="s">
        <v>1034</v>
      </c>
      <c r="G246" s="229"/>
      <c r="H246" s="230" t="s">
        <v>27</v>
      </c>
      <c r="I246" s="232"/>
      <c r="J246" s="229"/>
      <c r="K246" s="229"/>
      <c r="L246" s="233"/>
      <c r="M246" s="234"/>
      <c r="N246" s="235"/>
      <c r="O246" s="235"/>
      <c r="P246" s="235"/>
      <c r="Q246" s="235"/>
      <c r="R246" s="235"/>
      <c r="S246" s="235"/>
      <c r="T246" s="236"/>
      <c r="AT246" s="237" t="s">
        <v>145</v>
      </c>
      <c r="AU246" s="237" t="s">
        <v>87</v>
      </c>
      <c r="AV246" s="12" t="s">
        <v>85</v>
      </c>
      <c r="AW246" s="12" t="s">
        <v>36</v>
      </c>
      <c r="AX246" s="12" t="s">
        <v>77</v>
      </c>
      <c r="AY246" s="237" t="s">
        <v>134</v>
      </c>
    </row>
    <row r="247" spans="2:51" s="13" customFormat="1" ht="12">
      <c r="B247" s="238"/>
      <c r="C247" s="239"/>
      <c r="D247" s="214" t="s">
        <v>145</v>
      </c>
      <c r="E247" s="240" t="s">
        <v>27</v>
      </c>
      <c r="F247" s="241" t="s">
        <v>148</v>
      </c>
      <c r="G247" s="239"/>
      <c r="H247" s="242">
        <v>5.3</v>
      </c>
      <c r="I247" s="243"/>
      <c r="J247" s="239"/>
      <c r="K247" s="239"/>
      <c r="L247" s="244"/>
      <c r="M247" s="245"/>
      <c r="N247" s="246"/>
      <c r="O247" s="246"/>
      <c r="P247" s="246"/>
      <c r="Q247" s="246"/>
      <c r="R247" s="246"/>
      <c r="S247" s="246"/>
      <c r="T247" s="247"/>
      <c r="AT247" s="248" t="s">
        <v>145</v>
      </c>
      <c r="AU247" s="248" t="s">
        <v>87</v>
      </c>
      <c r="AV247" s="13" t="s">
        <v>141</v>
      </c>
      <c r="AW247" s="13" t="s">
        <v>36</v>
      </c>
      <c r="AX247" s="13" t="s">
        <v>85</v>
      </c>
      <c r="AY247" s="248" t="s">
        <v>134</v>
      </c>
    </row>
    <row r="248" spans="2:65" s="1" customFormat="1" ht="16.5" customHeight="1">
      <c r="B248" s="37"/>
      <c r="C248" s="203" t="s">
        <v>338</v>
      </c>
      <c r="D248" s="203" t="s">
        <v>136</v>
      </c>
      <c r="E248" s="204" t="s">
        <v>1035</v>
      </c>
      <c r="F248" s="205" t="s">
        <v>1036</v>
      </c>
      <c r="G248" s="206" t="s">
        <v>139</v>
      </c>
      <c r="H248" s="207">
        <v>9.46</v>
      </c>
      <c r="I248" s="208"/>
      <c r="J248" s="207">
        <f>ROUND(I248*H248,2)</f>
        <v>0</v>
      </c>
      <c r="K248" s="205" t="s">
        <v>140</v>
      </c>
      <c r="L248" s="42"/>
      <c r="M248" s="209" t="s">
        <v>27</v>
      </c>
      <c r="N248" s="210" t="s">
        <v>48</v>
      </c>
      <c r="O248" s="78"/>
      <c r="P248" s="211">
        <f>O248*H248</f>
        <v>0</v>
      </c>
      <c r="Q248" s="211">
        <v>0.00144</v>
      </c>
      <c r="R248" s="211">
        <f>Q248*H248</f>
        <v>0.013622400000000002</v>
      </c>
      <c r="S248" s="211">
        <v>0</v>
      </c>
      <c r="T248" s="212">
        <f>S248*H248</f>
        <v>0</v>
      </c>
      <c r="AR248" s="16" t="s">
        <v>141</v>
      </c>
      <c r="AT248" s="16" t="s">
        <v>136</v>
      </c>
      <c r="AU248" s="16" t="s">
        <v>87</v>
      </c>
      <c r="AY248" s="16" t="s">
        <v>134</v>
      </c>
      <c r="BE248" s="213">
        <f>IF(N248="základní",J248,0)</f>
        <v>0</v>
      </c>
      <c r="BF248" s="213">
        <f>IF(N248="snížená",J248,0)</f>
        <v>0</v>
      </c>
      <c r="BG248" s="213">
        <f>IF(N248="zákl. přenesená",J248,0)</f>
        <v>0</v>
      </c>
      <c r="BH248" s="213">
        <f>IF(N248="sníž. přenesená",J248,0)</f>
        <v>0</v>
      </c>
      <c r="BI248" s="213">
        <f>IF(N248="nulová",J248,0)</f>
        <v>0</v>
      </c>
      <c r="BJ248" s="16" t="s">
        <v>85</v>
      </c>
      <c r="BK248" s="213">
        <f>ROUND(I248*H248,2)</f>
        <v>0</v>
      </c>
      <c r="BL248" s="16" t="s">
        <v>141</v>
      </c>
      <c r="BM248" s="16" t="s">
        <v>1037</v>
      </c>
    </row>
    <row r="249" spans="2:47" s="1" customFormat="1" ht="12">
      <c r="B249" s="37"/>
      <c r="C249" s="38"/>
      <c r="D249" s="214" t="s">
        <v>143</v>
      </c>
      <c r="E249" s="38"/>
      <c r="F249" s="215" t="s">
        <v>767</v>
      </c>
      <c r="G249" s="38"/>
      <c r="H249" s="38"/>
      <c r="I249" s="129"/>
      <c r="J249" s="38"/>
      <c r="K249" s="38"/>
      <c r="L249" s="42"/>
      <c r="M249" s="216"/>
      <c r="N249" s="78"/>
      <c r="O249" s="78"/>
      <c r="P249" s="78"/>
      <c r="Q249" s="78"/>
      <c r="R249" s="78"/>
      <c r="S249" s="78"/>
      <c r="T249" s="79"/>
      <c r="AT249" s="16" t="s">
        <v>143</v>
      </c>
      <c r="AU249" s="16" t="s">
        <v>87</v>
      </c>
    </row>
    <row r="250" spans="2:51" s="11" customFormat="1" ht="12">
      <c r="B250" s="217"/>
      <c r="C250" s="218"/>
      <c r="D250" s="214" t="s">
        <v>145</v>
      </c>
      <c r="E250" s="219" t="s">
        <v>27</v>
      </c>
      <c r="F250" s="220" t="s">
        <v>1038</v>
      </c>
      <c r="G250" s="218"/>
      <c r="H250" s="221">
        <v>5.26</v>
      </c>
      <c r="I250" s="222"/>
      <c r="J250" s="218"/>
      <c r="K250" s="218"/>
      <c r="L250" s="223"/>
      <c r="M250" s="224"/>
      <c r="N250" s="225"/>
      <c r="O250" s="225"/>
      <c r="P250" s="225"/>
      <c r="Q250" s="225"/>
      <c r="R250" s="225"/>
      <c r="S250" s="225"/>
      <c r="T250" s="226"/>
      <c r="AT250" s="227" t="s">
        <v>145</v>
      </c>
      <c r="AU250" s="227" t="s">
        <v>87</v>
      </c>
      <c r="AV250" s="11" t="s">
        <v>87</v>
      </c>
      <c r="AW250" s="11" t="s">
        <v>36</v>
      </c>
      <c r="AX250" s="11" t="s">
        <v>77</v>
      </c>
      <c r="AY250" s="227" t="s">
        <v>134</v>
      </c>
    </row>
    <row r="251" spans="2:51" s="11" customFormat="1" ht="12">
      <c r="B251" s="217"/>
      <c r="C251" s="218"/>
      <c r="D251" s="214" t="s">
        <v>145</v>
      </c>
      <c r="E251" s="219" t="s">
        <v>27</v>
      </c>
      <c r="F251" s="220" t="s">
        <v>1039</v>
      </c>
      <c r="G251" s="218"/>
      <c r="H251" s="221">
        <v>4.2</v>
      </c>
      <c r="I251" s="222"/>
      <c r="J251" s="218"/>
      <c r="K251" s="218"/>
      <c r="L251" s="223"/>
      <c r="M251" s="224"/>
      <c r="N251" s="225"/>
      <c r="O251" s="225"/>
      <c r="P251" s="225"/>
      <c r="Q251" s="225"/>
      <c r="R251" s="225"/>
      <c r="S251" s="225"/>
      <c r="T251" s="226"/>
      <c r="AT251" s="227" t="s">
        <v>145</v>
      </c>
      <c r="AU251" s="227" t="s">
        <v>87</v>
      </c>
      <c r="AV251" s="11" t="s">
        <v>87</v>
      </c>
      <c r="AW251" s="11" t="s">
        <v>36</v>
      </c>
      <c r="AX251" s="11" t="s">
        <v>77</v>
      </c>
      <c r="AY251" s="227" t="s">
        <v>134</v>
      </c>
    </row>
    <row r="252" spans="2:51" s="13" customFormat="1" ht="12">
      <c r="B252" s="238"/>
      <c r="C252" s="239"/>
      <c r="D252" s="214" t="s">
        <v>145</v>
      </c>
      <c r="E252" s="240" t="s">
        <v>27</v>
      </c>
      <c r="F252" s="241" t="s">
        <v>148</v>
      </c>
      <c r="G252" s="239"/>
      <c r="H252" s="242">
        <v>9.46</v>
      </c>
      <c r="I252" s="243"/>
      <c r="J252" s="239"/>
      <c r="K252" s="239"/>
      <c r="L252" s="244"/>
      <c r="M252" s="245"/>
      <c r="N252" s="246"/>
      <c r="O252" s="246"/>
      <c r="P252" s="246"/>
      <c r="Q252" s="246"/>
      <c r="R252" s="246"/>
      <c r="S252" s="246"/>
      <c r="T252" s="247"/>
      <c r="AT252" s="248" t="s">
        <v>145</v>
      </c>
      <c r="AU252" s="248" t="s">
        <v>87</v>
      </c>
      <c r="AV252" s="13" t="s">
        <v>141</v>
      </c>
      <c r="AW252" s="13" t="s">
        <v>36</v>
      </c>
      <c r="AX252" s="13" t="s">
        <v>85</v>
      </c>
      <c r="AY252" s="248" t="s">
        <v>134</v>
      </c>
    </row>
    <row r="253" spans="2:65" s="1" customFormat="1" ht="16.5" customHeight="1">
      <c r="B253" s="37"/>
      <c r="C253" s="203" t="s">
        <v>344</v>
      </c>
      <c r="D253" s="203" t="s">
        <v>136</v>
      </c>
      <c r="E253" s="204" t="s">
        <v>1040</v>
      </c>
      <c r="F253" s="205" t="s">
        <v>1041</v>
      </c>
      <c r="G253" s="206" t="s">
        <v>139</v>
      </c>
      <c r="H253" s="207">
        <v>9.46</v>
      </c>
      <c r="I253" s="208"/>
      <c r="J253" s="207">
        <f>ROUND(I253*H253,2)</f>
        <v>0</v>
      </c>
      <c r="K253" s="205" t="s">
        <v>140</v>
      </c>
      <c r="L253" s="42"/>
      <c r="M253" s="209" t="s">
        <v>27</v>
      </c>
      <c r="N253" s="210" t="s">
        <v>48</v>
      </c>
      <c r="O253" s="78"/>
      <c r="P253" s="211">
        <f>O253*H253</f>
        <v>0</v>
      </c>
      <c r="Q253" s="211">
        <v>4E-05</v>
      </c>
      <c r="R253" s="211">
        <f>Q253*H253</f>
        <v>0.0003784000000000001</v>
      </c>
      <c r="S253" s="211">
        <v>0</v>
      </c>
      <c r="T253" s="212">
        <f>S253*H253</f>
        <v>0</v>
      </c>
      <c r="AR253" s="16" t="s">
        <v>141</v>
      </c>
      <c r="AT253" s="16" t="s">
        <v>136</v>
      </c>
      <c r="AU253" s="16" t="s">
        <v>87</v>
      </c>
      <c r="AY253" s="16" t="s">
        <v>134</v>
      </c>
      <c r="BE253" s="213">
        <f>IF(N253="základní",J253,0)</f>
        <v>0</v>
      </c>
      <c r="BF253" s="213">
        <f>IF(N253="snížená",J253,0)</f>
        <v>0</v>
      </c>
      <c r="BG253" s="213">
        <f>IF(N253="zákl. přenesená",J253,0)</f>
        <v>0</v>
      </c>
      <c r="BH253" s="213">
        <f>IF(N253="sníž. přenesená",J253,0)</f>
        <v>0</v>
      </c>
      <c r="BI253" s="213">
        <f>IF(N253="nulová",J253,0)</f>
        <v>0</v>
      </c>
      <c r="BJ253" s="16" t="s">
        <v>85</v>
      </c>
      <c r="BK253" s="213">
        <f>ROUND(I253*H253,2)</f>
        <v>0</v>
      </c>
      <c r="BL253" s="16" t="s">
        <v>141</v>
      </c>
      <c r="BM253" s="16" t="s">
        <v>1042</v>
      </c>
    </row>
    <row r="254" spans="2:47" s="1" customFormat="1" ht="12">
      <c r="B254" s="37"/>
      <c r="C254" s="38"/>
      <c r="D254" s="214" t="s">
        <v>143</v>
      </c>
      <c r="E254" s="38"/>
      <c r="F254" s="215" t="s">
        <v>767</v>
      </c>
      <c r="G254" s="38"/>
      <c r="H254" s="38"/>
      <c r="I254" s="129"/>
      <c r="J254" s="38"/>
      <c r="K254" s="38"/>
      <c r="L254" s="42"/>
      <c r="M254" s="216"/>
      <c r="N254" s="78"/>
      <c r="O254" s="78"/>
      <c r="P254" s="78"/>
      <c r="Q254" s="78"/>
      <c r="R254" s="78"/>
      <c r="S254" s="78"/>
      <c r="T254" s="79"/>
      <c r="AT254" s="16" t="s">
        <v>143</v>
      </c>
      <c r="AU254" s="16" t="s">
        <v>87</v>
      </c>
    </row>
    <row r="255" spans="2:65" s="1" customFormat="1" ht="16.5" customHeight="1">
      <c r="B255" s="37"/>
      <c r="C255" s="203" t="s">
        <v>349</v>
      </c>
      <c r="D255" s="203" t="s">
        <v>136</v>
      </c>
      <c r="E255" s="204" t="s">
        <v>759</v>
      </c>
      <c r="F255" s="205" t="s">
        <v>1043</v>
      </c>
      <c r="G255" s="206" t="s">
        <v>184</v>
      </c>
      <c r="H255" s="207">
        <v>11.14</v>
      </c>
      <c r="I255" s="208"/>
      <c r="J255" s="207">
        <f>ROUND(I255*H255,2)</f>
        <v>0</v>
      </c>
      <c r="K255" s="205" t="s">
        <v>140</v>
      </c>
      <c r="L255" s="42"/>
      <c r="M255" s="209" t="s">
        <v>27</v>
      </c>
      <c r="N255" s="210" t="s">
        <v>48</v>
      </c>
      <c r="O255" s="78"/>
      <c r="P255" s="211">
        <f>O255*H255</f>
        <v>0</v>
      </c>
      <c r="Q255" s="211">
        <v>0</v>
      </c>
      <c r="R255" s="211">
        <f>Q255*H255</f>
        <v>0</v>
      </c>
      <c r="S255" s="211">
        <v>0</v>
      </c>
      <c r="T255" s="212">
        <f>S255*H255</f>
        <v>0</v>
      </c>
      <c r="AR255" s="16" t="s">
        <v>141</v>
      </c>
      <c r="AT255" s="16" t="s">
        <v>136</v>
      </c>
      <c r="AU255" s="16" t="s">
        <v>87</v>
      </c>
      <c r="AY255" s="16" t="s">
        <v>134</v>
      </c>
      <c r="BE255" s="213">
        <f>IF(N255="základní",J255,0)</f>
        <v>0</v>
      </c>
      <c r="BF255" s="213">
        <f>IF(N255="snížená",J255,0)</f>
        <v>0</v>
      </c>
      <c r="BG255" s="213">
        <f>IF(N255="zákl. přenesená",J255,0)</f>
        <v>0</v>
      </c>
      <c r="BH255" s="213">
        <f>IF(N255="sníž. přenesená",J255,0)</f>
        <v>0</v>
      </c>
      <c r="BI255" s="213">
        <f>IF(N255="nulová",J255,0)</f>
        <v>0</v>
      </c>
      <c r="BJ255" s="16" t="s">
        <v>85</v>
      </c>
      <c r="BK255" s="213">
        <f>ROUND(I255*H255,2)</f>
        <v>0</v>
      </c>
      <c r="BL255" s="16" t="s">
        <v>141</v>
      </c>
      <c r="BM255" s="16" t="s">
        <v>1044</v>
      </c>
    </row>
    <row r="256" spans="2:47" s="1" customFormat="1" ht="12">
      <c r="B256" s="37"/>
      <c r="C256" s="38"/>
      <c r="D256" s="214" t="s">
        <v>143</v>
      </c>
      <c r="E256" s="38"/>
      <c r="F256" s="215" t="s">
        <v>762</v>
      </c>
      <c r="G256" s="38"/>
      <c r="H256" s="38"/>
      <c r="I256" s="129"/>
      <c r="J256" s="38"/>
      <c r="K256" s="38"/>
      <c r="L256" s="42"/>
      <c r="M256" s="216"/>
      <c r="N256" s="78"/>
      <c r="O256" s="78"/>
      <c r="P256" s="78"/>
      <c r="Q256" s="78"/>
      <c r="R256" s="78"/>
      <c r="S256" s="78"/>
      <c r="T256" s="79"/>
      <c r="AT256" s="16" t="s">
        <v>143</v>
      </c>
      <c r="AU256" s="16" t="s">
        <v>87</v>
      </c>
    </row>
    <row r="257" spans="2:51" s="11" customFormat="1" ht="12">
      <c r="B257" s="217"/>
      <c r="C257" s="218"/>
      <c r="D257" s="214" t="s">
        <v>145</v>
      </c>
      <c r="E257" s="219" t="s">
        <v>27</v>
      </c>
      <c r="F257" s="220" t="s">
        <v>1045</v>
      </c>
      <c r="G257" s="218"/>
      <c r="H257" s="221">
        <v>11.14</v>
      </c>
      <c r="I257" s="222"/>
      <c r="J257" s="218"/>
      <c r="K257" s="218"/>
      <c r="L257" s="223"/>
      <c r="M257" s="224"/>
      <c r="N257" s="225"/>
      <c r="O257" s="225"/>
      <c r="P257" s="225"/>
      <c r="Q257" s="225"/>
      <c r="R257" s="225"/>
      <c r="S257" s="225"/>
      <c r="T257" s="226"/>
      <c r="AT257" s="227" t="s">
        <v>145</v>
      </c>
      <c r="AU257" s="227" t="s">
        <v>87</v>
      </c>
      <c r="AV257" s="11" t="s">
        <v>87</v>
      </c>
      <c r="AW257" s="11" t="s">
        <v>36</v>
      </c>
      <c r="AX257" s="11" t="s">
        <v>77</v>
      </c>
      <c r="AY257" s="227" t="s">
        <v>134</v>
      </c>
    </row>
    <row r="258" spans="2:51" s="12" customFormat="1" ht="12">
      <c r="B258" s="228"/>
      <c r="C258" s="229"/>
      <c r="D258" s="214" t="s">
        <v>145</v>
      </c>
      <c r="E258" s="230" t="s">
        <v>27</v>
      </c>
      <c r="F258" s="231" t="s">
        <v>1046</v>
      </c>
      <c r="G258" s="229"/>
      <c r="H258" s="230" t="s">
        <v>27</v>
      </c>
      <c r="I258" s="232"/>
      <c r="J258" s="229"/>
      <c r="K258" s="229"/>
      <c r="L258" s="233"/>
      <c r="M258" s="234"/>
      <c r="N258" s="235"/>
      <c r="O258" s="235"/>
      <c r="P258" s="235"/>
      <c r="Q258" s="235"/>
      <c r="R258" s="235"/>
      <c r="S258" s="235"/>
      <c r="T258" s="236"/>
      <c r="AT258" s="237" t="s">
        <v>145</v>
      </c>
      <c r="AU258" s="237" t="s">
        <v>87</v>
      </c>
      <c r="AV258" s="12" t="s">
        <v>85</v>
      </c>
      <c r="AW258" s="12" t="s">
        <v>36</v>
      </c>
      <c r="AX258" s="12" t="s">
        <v>77</v>
      </c>
      <c r="AY258" s="237" t="s">
        <v>134</v>
      </c>
    </row>
    <row r="259" spans="2:51" s="13" customFormat="1" ht="12">
      <c r="B259" s="238"/>
      <c r="C259" s="239"/>
      <c r="D259" s="214" t="s">
        <v>145</v>
      </c>
      <c r="E259" s="240" t="s">
        <v>27</v>
      </c>
      <c r="F259" s="241" t="s">
        <v>148</v>
      </c>
      <c r="G259" s="239"/>
      <c r="H259" s="242">
        <v>11.14</v>
      </c>
      <c r="I259" s="243"/>
      <c r="J259" s="239"/>
      <c r="K259" s="239"/>
      <c r="L259" s="244"/>
      <c r="M259" s="245"/>
      <c r="N259" s="246"/>
      <c r="O259" s="246"/>
      <c r="P259" s="246"/>
      <c r="Q259" s="246"/>
      <c r="R259" s="246"/>
      <c r="S259" s="246"/>
      <c r="T259" s="247"/>
      <c r="AT259" s="248" t="s">
        <v>145</v>
      </c>
      <c r="AU259" s="248" t="s">
        <v>87</v>
      </c>
      <c r="AV259" s="13" t="s">
        <v>141</v>
      </c>
      <c r="AW259" s="13" t="s">
        <v>36</v>
      </c>
      <c r="AX259" s="13" t="s">
        <v>85</v>
      </c>
      <c r="AY259" s="248" t="s">
        <v>134</v>
      </c>
    </row>
    <row r="260" spans="2:65" s="1" customFormat="1" ht="16.5" customHeight="1">
      <c r="B260" s="37"/>
      <c r="C260" s="203" t="s">
        <v>355</v>
      </c>
      <c r="D260" s="203" t="s">
        <v>136</v>
      </c>
      <c r="E260" s="204" t="s">
        <v>764</v>
      </c>
      <c r="F260" s="205" t="s">
        <v>765</v>
      </c>
      <c r="G260" s="206" t="s">
        <v>139</v>
      </c>
      <c r="H260" s="207">
        <v>23.95</v>
      </c>
      <c r="I260" s="208"/>
      <c r="J260" s="207">
        <f>ROUND(I260*H260,2)</f>
        <v>0</v>
      </c>
      <c r="K260" s="205" t="s">
        <v>140</v>
      </c>
      <c r="L260" s="42"/>
      <c r="M260" s="209" t="s">
        <v>27</v>
      </c>
      <c r="N260" s="210" t="s">
        <v>48</v>
      </c>
      <c r="O260" s="78"/>
      <c r="P260" s="211">
        <f>O260*H260</f>
        <v>0</v>
      </c>
      <c r="Q260" s="211">
        <v>0.00144</v>
      </c>
      <c r="R260" s="211">
        <f>Q260*H260</f>
        <v>0.034488</v>
      </c>
      <c r="S260" s="211">
        <v>0</v>
      </c>
      <c r="T260" s="212">
        <f>S260*H260</f>
        <v>0</v>
      </c>
      <c r="AR260" s="16" t="s">
        <v>141</v>
      </c>
      <c r="AT260" s="16" t="s">
        <v>136</v>
      </c>
      <c r="AU260" s="16" t="s">
        <v>87</v>
      </c>
      <c r="AY260" s="16" t="s">
        <v>134</v>
      </c>
      <c r="BE260" s="213">
        <f>IF(N260="základní",J260,0)</f>
        <v>0</v>
      </c>
      <c r="BF260" s="213">
        <f>IF(N260="snížená",J260,0)</f>
        <v>0</v>
      </c>
      <c r="BG260" s="213">
        <f>IF(N260="zákl. přenesená",J260,0)</f>
        <v>0</v>
      </c>
      <c r="BH260" s="213">
        <f>IF(N260="sníž. přenesená",J260,0)</f>
        <v>0</v>
      </c>
      <c r="BI260" s="213">
        <f>IF(N260="nulová",J260,0)</f>
        <v>0</v>
      </c>
      <c r="BJ260" s="16" t="s">
        <v>85</v>
      </c>
      <c r="BK260" s="213">
        <f>ROUND(I260*H260,2)</f>
        <v>0</v>
      </c>
      <c r="BL260" s="16" t="s">
        <v>141</v>
      </c>
      <c r="BM260" s="16" t="s">
        <v>1047</v>
      </c>
    </row>
    <row r="261" spans="2:47" s="1" customFormat="1" ht="12">
      <c r="B261" s="37"/>
      <c r="C261" s="38"/>
      <c r="D261" s="214" t="s">
        <v>143</v>
      </c>
      <c r="E261" s="38"/>
      <c r="F261" s="215" t="s">
        <v>767</v>
      </c>
      <c r="G261" s="38"/>
      <c r="H261" s="38"/>
      <c r="I261" s="129"/>
      <c r="J261" s="38"/>
      <c r="K261" s="38"/>
      <c r="L261" s="42"/>
      <c r="M261" s="216"/>
      <c r="N261" s="78"/>
      <c r="O261" s="78"/>
      <c r="P261" s="78"/>
      <c r="Q261" s="78"/>
      <c r="R261" s="78"/>
      <c r="S261" s="78"/>
      <c r="T261" s="79"/>
      <c r="AT261" s="16" t="s">
        <v>143</v>
      </c>
      <c r="AU261" s="16" t="s">
        <v>87</v>
      </c>
    </row>
    <row r="262" spans="2:51" s="11" customFormat="1" ht="12">
      <c r="B262" s="217"/>
      <c r="C262" s="218"/>
      <c r="D262" s="214" t="s">
        <v>145</v>
      </c>
      <c r="E262" s="219" t="s">
        <v>27</v>
      </c>
      <c r="F262" s="220" t="s">
        <v>1048</v>
      </c>
      <c r="G262" s="218"/>
      <c r="H262" s="221">
        <v>13.35</v>
      </c>
      <c r="I262" s="222"/>
      <c r="J262" s="218"/>
      <c r="K262" s="218"/>
      <c r="L262" s="223"/>
      <c r="M262" s="224"/>
      <c r="N262" s="225"/>
      <c r="O262" s="225"/>
      <c r="P262" s="225"/>
      <c r="Q262" s="225"/>
      <c r="R262" s="225"/>
      <c r="S262" s="225"/>
      <c r="T262" s="226"/>
      <c r="AT262" s="227" t="s">
        <v>145</v>
      </c>
      <c r="AU262" s="227" t="s">
        <v>87</v>
      </c>
      <c r="AV262" s="11" t="s">
        <v>87</v>
      </c>
      <c r="AW262" s="11" t="s">
        <v>36</v>
      </c>
      <c r="AX262" s="11" t="s">
        <v>77</v>
      </c>
      <c r="AY262" s="227" t="s">
        <v>134</v>
      </c>
    </row>
    <row r="263" spans="2:51" s="11" customFormat="1" ht="12">
      <c r="B263" s="217"/>
      <c r="C263" s="218"/>
      <c r="D263" s="214" t="s">
        <v>145</v>
      </c>
      <c r="E263" s="219" t="s">
        <v>27</v>
      </c>
      <c r="F263" s="220" t="s">
        <v>1049</v>
      </c>
      <c r="G263" s="218"/>
      <c r="H263" s="221">
        <v>10.6</v>
      </c>
      <c r="I263" s="222"/>
      <c r="J263" s="218"/>
      <c r="K263" s="218"/>
      <c r="L263" s="223"/>
      <c r="M263" s="224"/>
      <c r="N263" s="225"/>
      <c r="O263" s="225"/>
      <c r="P263" s="225"/>
      <c r="Q263" s="225"/>
      <c r="R263" s="225"/>
      <c r="S263" s="225"/>
      <c r="T263" s="226"/>
      <c r="AT263" s="227" t="s">
        <v>145</v>
      </c>
      <c r="AU263" s="227" t="s">
        <v>87</v>
      </c>
      <c r="AV263" s="11" t="s">
        <v>87</v>
      </c>
      <c r="AW263" s="11" t="s">
        <v>36</v>
      </c>
      <c r="AX263" s="11" t="s">
        <v>77</v>
      </c>
      <c r="AY263" s="227" t="s">
        <v>134</v>
      </c>
    </row>
    <row r="264" spans="2:51" s="13" customFormat="1" ht="12">
      <c r="B264" s="238"/>
      <c r="C264" s="239"/>
      <c r="D264" s="214" t="s">
        <v>145</v>
      </c>
      <c r="E264" s="240" t="s">
        <v>27</v>
      </c>
      <c r="F264" s="241" t="s">
        <v>148</v>
      </c>
      <c r="G264" s="239"/>
      <c r="H264" s="242">
        <v>23.95</v>
      </c>
      <c r="I264" s="243"/>
      <c r="J264" s="239"/>
      <c r="K264" s="239"/>
      <c r="L264" s="244"/>
      <c r="M264" s="245"/>
      <c r="N264" s="246"/>
      <c r="O264" s="246"/>
      <c r="P264" s="246"/>
      <c r="Q264" s="246"/>
      <c r="R264" s="246"/>
      <c r="S264" s="246"/>
      <c r="T264" s="247"/>
      <c r="AT264" s="248" t="s">
        <v>145</v>
      </c>
      <c r="AU264" s="248" t="s">
        <v>87</v>
      </c>
      <c r="AV264" s="13" t="s">
        <v>141</v>
      </c>
      <c r="AW264" s="13" t="s">
        <v>36</v>
      </c>
      <c r="AX264" s="13" t="s">
        <v>85</v>
      </c>
      <c r="AY264" s="248" t="s">
        <v>134</v>
      </c>
    </row>
    <row r="265" spans="2:65" s="1" customFormat="1" ht="16.5" customHeight="1">
      <c r="B265" s="37"/>
      <c r="C265" s="203" t="s">
        <v>361</v>
      </c>
      <c r="D265" s="203" t="s">
        <v>136</v>
      </c>
      <c r="E265" s="204" t="s">
        <v>770</v>
      </c>
      <c r="F265" s="205" t="s">
        <v>771</v>
      </c>
      <c r="G265" s="206" t="s">
        <v>139</v>
      </c>
      <c r="H265" s="207">
        <v>23.95</v>
      </c>
      <c r="I265" s="208"/>
      <c r="J265" s="207">
        <f>ROUND(I265*H265,2)</f>
        <v>0</v>
      </c>
      <c r="K265" s="205" t="s">
        <v>140</v>
      </c>
      <c r="L265" s="42"/>
      <c r="M265" s="209" t="s">
        <v>27</v>
      </c>
      <c r="N265" s="210" t="s">
        <v>48</v>
      </c>
      <c r="O265" s="78"/>
      <c r="P265" s="211">
        <f>O265*H265</f>
        <v>0</v>
      </c>
      <c r="Q265" s="211">
        <v>4E-05</v>
      </c>
      <c r="R265" s="211">
        <f>Q265*H265</f>
        <v>0.0009580000000000001</v>
      </c>
      <c r="S265" s="211">
        <v>0</v>
      </c>
      <c r="T265" s="212">
        <f>S265*H265</f>
        <v>0</v>
      </c>
      <c r="AR265" s="16" t="s">
        <v>141</v>
      </c>
      <c r="AT265" s="16" t="s">
        <v>136</v>
      </c>
      <c r="AU265" s="16" t="s">
        <v>87</v>
      </c>
      <c r="AY265" s="16" t="s">
        <v>134</v>
      </c>
      <c r="BE265" s="213">
        <f>IF(N265="základní",J265,0)</f>
        <v>0</v>
      </c>
      <c r="BF265" s="213">
        <f>IF(N265="snížená",J265,0)</f>
        <v>0</v>
      </c>
      <c r="BG265" s="213">
        <f>IF(N265="zákl. přenesená",J265,0)</f>
        <v>0</v>
      </c>
      <c r="BH265" s="213">
        <f>IF(N265="sníž. přenesená",J265,0)</f>
        <v>0</v>
      </c>
      <c r="BI265" s="213">
        <f>IF(N265="nulová",J265,0)</f>
        <v>0</v>
      </c>
      <c r="BJ265" s="16" t="s">
        <v>85</v>
      </c>
      <c r="BK265" s="213">
        <f>ROUND(I265*H265,2)</f>
        <v>0</v>
      </c>
      <c r="BL265" s="16" t="s">
        <v>141</v>
      </c>
      <c r="BM265" s="16" t="s">
        <v>1050</v>
      </c>
    </row>
    <row r="266" spans="2:47" s="1" customFormat="1" ht="12">
      <c r="B266" s="37"/>
      <c r="C266" s="38"/>
      <c r="D266" s="214" t="s">
        <v>143</v>
      </c>
      <c r="E266" s="38"/>
      <c r="F266" s="215" t="s">
        <v>767</v>
      </c>
      <c r="G266" s="38"/>
      <c r="H266" s="38"/>
      <c r="I266" s="129"/>
      <c r="J266" s="38"/>
      <c r="K266" s="38"/>
      <c r="L266" s="42"/>
      <c r="M266" s="216"/>
      <c r="N266" s="78"/>
      <c r="O266" s="78"/>
      <c r="P266" s="78"/>
      <c r="Q266" s="78"/>
      <c r="R266" s="78"/>
      <c r="S266" s="78"/>
      <c r="T266" s="79"/>
      <c r="AT266" s="16" t="s">
        <v>143</v>
      </c>
      <c r="AU266" s="16" t="s">
        <v>87</v>
      </c>
    </row>
    <row r="267" spans="2:65" s="1" customFormat="1" ht="16.5" customHeight="1">
      <c r="B267" s="37"/>
      <c r="C267" s="203" t="s">
        <v>367</v>
      </c>
      <c r="D267" s="203" t="s">
        <v>136</v>
      </c>
      <c r="E267" s="204" t="s">
        <v>773</v>
      </c>
      <c r="F267" s="205" t="s">
        <v>774</v>
      </c>
      <c r="G267" s="206" t="s">
        <v>244</v>
      </c>
      <c r="H267" s="207">
        <v>1.9</v>
      </c>
      <c r="I267" s="208"/>
      <c r="J267" s="207">
        <f>ROUND(I267*H267,2)</f>
        <v>0</v>
      </c>
      <c r="K267" s="205" t="s">
        <v>140</v>
      </c>
      <c r="L267" s="42"/>
      <c r="M267" s="209" t="s">
        <v>27</v>
      </c>
      <c r="N267" s="210" t="s">
        <v>48</v>
      </c>
      <c r="O267" s="78"/>
      <c r="P267" s="211">
        <f>O267*H267</f>
        <v>0</v>
      </c>
      <c r="Q267" s="211">
        <v>1.03822</v>
      </c>
      <c r="R267" s="211">
        <f>Q267*H267</f>
        <v>1.9726179999999998</v>
      </c>
      <c r="S267" s="211">
        <v>0</v>
      </c>
      <c r="T267" s="212">
        <f>S267*H267</f>
        <v>0</v>
      </c>
      <c r="AR267" s="16" t="s">
        <v>141</v>
      </c>
      <c r="AT267" s="16" t="s">
        <v>136</v>
      </c>
      <c r="AU267" s="16" t="s">
        <v>87</v>
      </c>
      <c r="AY267" s="16" t="s">
        <v>134</v>
      </c>
      <c r="BE267" s="213">
        <f>IF(N267="základní",J267,0)</f>
        <v>0</v>
      </c>
      <c r="BF267" s="213">
        <f>IF(N267="snížená",J267,0)</f>
        <v>0</v>
      </c>
      <c r="BG267" s="213">
        <f>IF(N267="zákl. přenesená",J267,0)</f>
        <v>0</v>
      </c>
      <c r="BH267" s="213">
        <f>IF(N267="sníž. přenesená",J267,0)</f>
        <v>0</v>
      </c>
      <c r="BI267" s="213">
        <f>IF(N267="nulová",J267,0)</f>
        <v>0</v>
      </c>
      <c r="BJ267" s="16" t="s">
        <v>85</v>
      </c>
      <c r="BK267" s="213">
        <f>ROUND(I267*H267,2)</f>
        <v>0</v>
      </c>
      <c r="BL267" s="16" t="s">
        <v>141</v>
      </c>
      <c r="BM267" s="16" t="s">
        <v>1051</v>
      </c>
    </row>
    <row r="268" spans="2:47" s="1" customFormat="1" ht="12">
      <c r="B268" s="37"/>
      <c r="C268" s="38"/>
      <c r="D268" s="214" t="s">
        <v>143</v>
      </c>
      <c r="E268" s="38"/>
      <c r="F268" s="215" t="s">
        <v>776</v>
      </c>
      <c r="G268" s="38"/>
      <c r="H268" s="38"/>
      <c r="I268" s="129"/>
      <c r="J268" s="38"/>
      <c r="K268" s="38"/>
      <c r="L268" s="42"/>
      <c r="M268" s="216"/>
      <c r="N268" s="78"/>
      <c r="O268" s="78"/>
      <c r="P268" s="78"/>
      <c r="Q268" s="78"/>
      <c r="R268" s="78"/>
      <c r="S268" s="78"/>
      <c r="T268" s="79"/>
      <c r="AT268" s="16" t="s">
        <v>143</v>
      </c>
      <c r="AU268" s="16" t="s">
        <v>87</v>
      </c>
    </row>
    <row r="269" spans="2:51" s="11" customFormat="1" ht="12">
      <c r="B269" s="217"/>
      <c r="C269" s="218"/>
      <c r="D269" s="214" t="s">
        <v>145</v>
      </c>
      <c r="E269" s="219" t="s">
        <v>27</v>
      </c>
      <c r="F269" s="220" t="s">
        <v>1052</v>
      </c>
      <c r="G269" s="218"/>
      <c r="H269" s="221">
        <v>1.9</v>
      </c>
      <c r="I269" s="222"/>
      <c r="J269" s="218"/>
      <c r="K269" s="218"/>
      <c r="L269" s="223"/>
      <c r="M269" s="224"/>
      <c r="N269" s="225"/>
      <c r="O269" s="225"/>
      <c r="P269" s="225"/>
      <c r="Q269" s="225"/>
      <c r="R269" s="225"/>
      <c r="S269" s="225"/>
      <c r="T269" s="226"/>
      <c r="AT269" s="227" t="s">
        <v>145</v>
      </c>
      <c r="AU269" s="227" t="s">
        <v>87</v>
      </c>
      <c r="AV269" s="11" t="s">
        <v>87</v>
      </c>
      <c r="AW269" s="11" t="s">
        <v>36</v>
      </c>
      <c r="AX269" s="11" t="s">
        <v>77</v>
      </c>
      <c r="AY269" s="227" t="s">
        <v>134</v>
      </c>
    </row>
    <row r="270" spans="2:51" s="12" customFormat="1" ht="12">
      <c r="B270" s="228"/>
      <c r="C270" s="229"/>
      <c r="D270" s="214" t="s">
        <v>145</v>
      </c>
      <c r="E270" s="230" t="s">
        <v>27</v>
      </c>
      <c r="F270" s="231" t="s">
        <v>147</v>
      </c>
      <c r="G270" s="229"/>
      <c r="H270" s="230" t="s">
        <v>27</v>
      </c>
      <c r="I270" s="232"/>
      <c r="J270" s="229"/>
      <c r="K270" s="229"/>
      <c r="L270" s="233"/>
      <c r="M270" s="234"/>
      <c r="N270" s="235"/>
      <c r="O270" s="235"/>
      <c r="P270" s="235"/>
      <c r="Q270" s="235"/>
      <c r="R270" s="235"/>
      <c r="S270" s="235"/>
      <c r="T270" s="236"/>
      <c r="AT270" s="237" t="s">
        <v>145</v>
      </c>
      <c r="AU270" s="237" t="s">
        <v>87</v>
      </c>
      <c r="AV270" s="12" t="s">
        <v>85</v>
      </c>
      <c r="AW270" s="12" t="s">
        <v>36</v>
      </c>
      <c r="AX270" s="12" t="s">
        <v>77</v>
      </c>
      <c r="AY270" s="237" t="s">
        <v>134</v>
      </c>
    </row>
    <row r="271" spans="2:51" s="13" customFormat="1" ht="12">
      <c r="B271" s="238"/>
      <c r="C271" s="239"/>
      <c r="D271" s="214" t="s">
        <v>145</v>
      </c>
      <c r="E271" s="240" t="s">
        <v>27</v>
      </c>
      <c r="F271" s="241" t="s">
        <v>148</v>
      </c>
      <c r="G271" s="239"/>
      <c r="H271" s="242">
        <v>1.9</v>
      </c>
      <c r="I271" s="243"/>
      <c r="J271" s="239"/>
      <c r="K271" s="239"/>
      <c r="L271" s="244"/>
      <c r="M271" s="245"/>
      <c r="N271" s="246"/>
      <c r="O271" s="246"/>
      <c r="P271" s="246"/>
      <c r="Q271" s="246"/>
      <c r="R271" s="246"/>
      <c r="S271" s="246"/>
      <c r="T271" s="247"/>
      <c r="AT271" s="248" t="s">
        <v>145</v>
      </c>
      <c r="AU271" s="248" t="s">
        <v>87</v>
      </c>
      <c r="AV271" s="13" t="s">
        <v>141</v>
      </c>
      <c r="AW271" s="13" t="s">
        <v>36</v>
      </c>
      <c r="AX271" s="13" t="s">
        <v>85</v>
      </c>
      <c r="AY271" s="248" t="s">
        <v>134</v>
      </c>
    </row>
    <row r="272" spans="2:63" s="10" customFormat="1" ht="22.8" customHeight="1">
      <c r="B272" s="187"/>
      <c r="C272" s="188"/>
      <c r="D272" s="189" t="s">
        <v>76</v>
      </c>
      <c r="E272" s="201" t="s">
        <v>154</v>
      </c>
      <c r="F272" s="201" t="s">
        <v>777</v>
      </c>
      <c r="G272" s="188"/>
      <c r="H272" s="188"/>
      <c r="I272" s="191"/>
      <c r="J272" s="202">
        <f>BK272</f>
        <v>0</v>
      </c>
      <c r="K272" s="188"/>
      <c r="L272" s="193"/>
      <c r="M272" s="194"/>
      <c r="N272" s="195"/>
      <c r="O272" s="195"/>
      <c r="P272" s="196">
        <f>SUM(P273:P316)</f>
        <v>0</v>
      </c>
      <c r="Q272" s="195"/>
      <c r="R272" s="196">
        <f>SUM(R273:R316)</f>
        <v>2.4146935000000003</v>
      </c>
      <c r="S272" s="195"/>
      <c r="T272" s="197">
        <f>SUM(T273:T316)</f>
        <v>0</v>
      </c>
      <c r="AR272" s="198" t="s">
        <v>85</v>
      </c>
      <c r="AT272" s="199" t="s">
        <v>76</v>
      </c>
      <c r="AU272" s="199" t="s">
        <v>85</v>
      </c>
      <c r="AY272" s="198" t="s">
        <v>134</v>
      </c>
      <c r="BK272" s="200">
        <f>SUM(BK273:BK316)</f>
        <v>0</v>
      </c>
    </row>
    <row r="273" spans="2:65" s="1" customFormat="1" ht="16.5" customHeight="1">
      <c r="B273" s="37"/>
      <c r="C273" s="203" t="s">
        <v>371</v>
      </c>
      <c r="D273" s="203" t="s">
        <v>136</v>
      </c>
      <c r="E273" s="204" t="s">
        <v>1053</v>
      </c>
      <c r="F273" s="205" t="s">
        <v>779</v>
      </c>
      <c r="G273" s="206" t="s">
        <v>414</v>
      </c>
      <c r="H273" s="207">
        <v>11</v>
      </c>
      <c r="I273" s="208"/>
      <c r="J273" s="207">
        <f>ROUND(I273*H273,2)</f>
        <v>0</v>
      </c>
      <c r="K273" s="205" t="s">
        <v>140</v>
      </c>
      <c r="L273" s="42"/>
      <c r="M273" s="209" t="s">
        <v>27</v>
      </c>
      <c r="N273" s="210" t="s">
        <v>48</v>
      </c>
      <c r="O273" s="78"/>
      <c r="P273" s="211">
        <f>O273*H273</f>
        <v>0</v>
      </c>
      <c r="Q273" s="211">
        <v>0.0007</v>
      </c>
      <c r="R273" s="211">
        <f>Q273*H273</f>
        <v>0.0077</v>
      </c>
      <c r="S273" s="211">
        <v>0</v>
      </c>
      <c r="T273" s="212">
        <f>S273*H273</f>
        <v>0</v>
      </c>
      <c r="AR273" s="16" t="s">
        <v>141</v>
      </c>
      <c r="AT273" s="16" t="s">
        <v>136</v>
      </c>
      <c r="AU273" s="16" t="s">
        <v>87</v>
      </c>
      <c r="AY273" s="16" t="s">
        <v>134</v>
      </c>
      <c r="BE273" s="213">
        <f>IF(N273="základní",J273,0)</f>
        <v>0</v>
      </c>
      <c r="BF273" s="213">
        <f>IF(N273="snížená",J273,0)</f>
        <v>0</v>
      </c>
      <c r="BG273" s="213">
        <f>IF(N273="zákl. přenesená",J273,0)</f>
        <v>0</v>
      </c>
      <c r="BH273" s="213">
        <f>IF(N273="sníž. přenesená",J273,0)</f>
        <v>0</v>
      </c>
      <c r="BI273" s="213">
        <f>IF(N273="nulová",J273,0)</f>
        <v>0</v>
      </c>
      <c r="BJ273" s="16" t="s">
        <v>85</v>
      </c>
      <c r="BK273" s="213">
        <f>ROUND(I273*H273,2)</f>
        <v>0</v>
      </c>
      <c r="BL273" s="16" t="s">
        <v>141</v>
      </c>
      <c r="BM273" s="16" t="s">
        <v>1054</v>
      </c>
    </row>
    <row r="274" spans="2:47" s="1" customFormat="1" ht="12">
      <c r="B274" s="37"/>
      <c r="C274" s="38"/>
      <c r="D274" s="214" t="s">
        <v>143</v>
      </c>
      <c r="E274" s="38"/>
      <c r="F274" s="215" t="s">
        <v>781</v>
      </c>
      <c r="G274" s="38"/>
      <c r="H274" s="38"/>
      <c r="I274" s="129"/>
      <c r="J274" s="38"/>
      <c r="K274" s="38"/>
      <c r="L274" s="42"/>
      <c r="M274" s="216"/>
      <c r="N274" s="78"/>
      <c r="O274" s="78"/>
      <c r="P274" s="78"/>
      <c r="Q274" s="78"/>
      <c r="R274" s="78"/>
      <c r="S274" s="78"/>
      <c r="T274" s="79"/>
      <c r="AT274" s="16" t="s">
        <v>143</v>
      </c>
      <c r="AU274" s="16" t="s">
        <v>87</v>
      </c>
    </row>
    <row r="275" spans="2:51" s="11" customFormat="1" ht="12">
      <c r="B275" s="217"/>
      <c r="C275" s="218"/>
      <c r="D275" s="214" t="s">
        <v>145</v>
      </c>
      <c r="E275" s="219" t="s">
        <v>27</v>
      </c>
      <c r="F275" s="220" t="s">
        <v>197</v>
      </c>
      <c r="G275" s="218"/>
      <c r="H275" s="221">
        <v>11</v>
      </c>
      <c r="I275" s="222"/>
      <c r="J275" s="218"/>
      <c r="K275" s="218"/>
      <c r="L275" s="223"/>
      <c r="M275" s="224"/>
      <c r="N275" s="225"/>
      <c r="O275" s="225"/>
      <c r="P275" s="225"/>
      <c r="Q275" s="225"/>
      <c r="R275" s="225"/>
      <c r="S275" s="225"/>
      <c r="T275" s="226"/>
      <c r="AT275" s="227" t="s">
        <v>145</v>
      </c>
      <c r="AU275" s="227" t="s">
        <v>87</v>
      </c>
      <c r="AV275" s="11" t="s">
        <v>87</v>
      </c>
      <c r="AW275" s="11" t="s">
        <v>36</v>
      </c>
      <c r="AX275" s="11" t="s">
        <v>77</v>
      </c>
      <c r="AY275" s="227" t="s">
        <v>134</v>
      </c>
    </row>
    <row r="276" spans="2:51" s="12" customFormat="1" ht="12">
      <c r="B276" s="228"/>
      <c r="C276" s="229"/>
      <c r="D276" s="214" t="s">
        <v>145</v>
      </c>
      <c r="E276" s="230" t="s">
        <v>27</v>
      </c>
      <c r="F276" s="231" t="s">
        <v>147</v>
      </c>
      <c r="G276" s="229"/>
      <c r="H276" s="230" t="s">
        <v>27</v>
      </c>
      <c r="I276" s="232"/>
      <c r="J276" s="229"/>
      <c r="K276" s="229"/>
      <c r="L276" s="233"/>
      <c r="M276" s="234"/>
      <c r="N276" s="235"/>
      <c r="O276" s="235"/>
      <c r="P276" s="235"/>
      <c r="Q276" s="235"/>
      <c r="R276" s="235"/>
      <c r="S276" s="235"/>
      <c r="T276" s="236"/>
      <c r="AT276" s="237" t="s">
        <v>145</v>
      </c>
      <c r="AU276" s="237" t="s">
        <v>87</v>
      </c>
      <c r="AV276" s="12" t="s">
        <v>85</v>
      </c>
      <c r="AW276" s="12" t="s">
        <v>36</v>
      </c>
      <c r="AX276" s="12" t="s">
        <v>77</v>
      </c>
      <c r="AY276" s="237" t="s">
        <v>134</v>
      </c>
    </row>
    <row r="277" spans="2:51" s="13" customFormat="1" ht="12">
      <c r="B277" s="238"/>
      <c r="C277" s="239"/>
      <c r="D277" s="214" t="s">
        <v>145</v>
      </c>
      <c r="E277" s="240" t="s">
        <v>27</v>
      </c>
      <c r="F277" s="241" t="s">
        <v>148</v>
      </c>
      <c r="G277" s="239"/>
      <c r="H277" s="242">
        <v>11</v>
      </c>
      <c r="I277" s="243"/>
      <c r="J277" s="239"/>
      <c r="K277" s="239"/>
      <c r="L277" s="244"/>
      <c r="M277" s="245"/>
      <c r="N277" s="246"/>
      <c r="O277" s="246"/>
      <c r="P277" s="246"/>
      <c r="Q277" s="246"/>
      <c r="R277" s="246"/>
      <c r="S277" s="246"/>
      <c r="T277" s="247"/>
      <c r="AT277" s="248" t="s">
        <v>145</v>
      </c>
      <c r="AU277" s="248" t="s">
        <v>87</v>
      </c>
      <c r="AV277" s="13" t="s">
        <v>141</v>
      </c>
      <c r="AW277" s="13" t="s">
        <v>36</v>
      </c>
      <c r="AX277" s="13" t="s">
        <v>85</v>
      </c>
      <c r="AY277" s="248" t="s">
        <v>134</v>
      </c>
    </row>
    <row r="278" spans="2:65" s="1" customFormat="1" ht="16.5" customHeight="1">
      <c r="B278" s="37"/>
      <c r="C278" s="249" t="s">
        <v>375</v>
      </c>
      <c r="D278" s="249" t="s">
        <v>256</v>
      </c>
      <c r="E278" s="250" t="s">
        <v>1055</v>
      </c>
      <c r="F278" s="251" t="s">
        <v>783</v>
      </c>
      <c r="G278" s="252" t="s">
        <v>414</v>
      </c>
      <c r="H278" s="253">
        <v>11</v>
      </c>
      <c r="I278" s="254"/>
      <c r="J278" s="253">
        <f>ROUND(I278*H278,2)</f>
        <v>0</v>
      </c>
      <c r="K278" s="251" t="s">
        <v>140</v>
      </c>
      <c r="L278" s="255"/>
      <c r="M278" s="256" t="s">
        <v>27</v>
      </c>
      <c r="N278" s="257" t="s">
        <v>48</v>
      </c>
      <c r="O278" s="78"/>
      <c r="P278" s="211">
        <f>O278*H278</f>
        <v>0</v>
      </c>
      <c r="Q278" s="211">
        <v>0.00487</v>
      </c>
      <c r="R278" s="211">
        <f>Q278*H278</f>
        <v>0.05357</v>
      </c>
      <c r="S278" s="211">
        <v>0</v>
      </c>
      <c r="T278" s="212">
        <f>S278*H278</f>
        <v>0</v>
      </c>
      <c r="AR278" s="16" t="s">
        <v>181</v>
      </c>
      <c r="AT278" s="16" t="s">
        <v>256</v>
      </c>
      <c r="AU278" s="16" t="s">
        <v>87</v>
      </c>
      <c r="AY278" s="16" t="s">
        <v>134</v>
      </c>
      <c r="BE278" s="213">
        <f>IF(N278="základní",J278,0)</f>
        <v>0</v>
      </c>
      <c r="BF278" s="213">
        <f>IF(N278="snížená",J278,0)</f>
        <v>0</v>
      </c>
      <c r="BG278" s="213">
        <f>IF(N278="zákl. přenesená",J278,0)</f>
        <v>0</v>
      </c>
      <c r="BH278" s="213">
        <f>IF(N278="sníž. přenesená",J278,0)</f>
        <v>0</v>
      </c>
      <c r="BI278" s="213">
        <f>IF(N278="nulová",J278,0)</f>
        <v>0</v>
      </c>
      <c r="BJ278" s="16" t="s">
        <v>85</v>
      </c>
      <c r="BK278" s="213">
        <f>ROUND(I278*H278,2)</f>
        <v>0</v>
      </c>
      <c r="BL278" s="16" t="s">
        <v>141</v>
      </c>
      <c r="BM278" s="16" t="s">
        <v>1056</v>
      </c>
    </row>
    <row r="279" spans="2:65" s="1" customFormat="1" ht="16.5" customHeight="1">
      <c r="B279" s="37"/>
      <c r="C279" s="203" t="s">
        <v>379</v>
      </c>
      <c r="D279" s="203" t="s">
        <v>136</v>
      </c>
      <c r="E279" s="204" t="s">
        <v>785</v>
      </c>
      <c r="F279" s="205" t="s">
        <v>1057</v>
      </c>
      <c r="G279" s="206" t="s">
        <v>184</v>
      </c>
      <c r="H279" s="207">
        <v>1.86</v>
      </c>
      <c r="I279" s="208"/>
      <c r="J279" s="207">
        <f>ROUND(I279*H279,2)</f>
        <v>0</v>
      </c>
      <c r="K279" s="205" t="s">
        <v>140</v>
      </c>
      <c r="L279" s="42"/>
      <c r="M279" s="209" t="s">
        <v>27</v>
      </c>
      <c r="N279" s="210" t="s">
        <v>48</v>
      </c>
      <c r="O279" s="78"/>
      <c r="P279" s="211">
        <f>O279*H279</f>
        <v>0</v>
      </c>
      <c r="Q279" s="211">
        <v>0</v>
      </c>
      <c r="R279" s="211">
        <f>Q279*H279</f>
        <v>0</v>
      </c>
      <c r="S279" s="211">
        <v>0</v>
      </c>
      <c r="T279" s="212">
        <f>S279*H279</f>
        <v>0</v>
      </c>
      <c r="AR279" s="16" t="s">
        <v>141</v>
      </c>
      <c r="AT279" s="16" t="s">
        <v>136</v>
      </c>
      <c r="AU279" s="16" t="s">
        <v>87</v>
      </c>
      <c r="AY279" s="16" t="s">
        <v>134</v>
      </c>
      <c r="BE279" s="213">
        <f>IF(N279="základní",J279,0)</f>
        <v>0</v>
      </c>
      <c r="BF279" s="213">
        <f>IF(N279="snížená",J279,0)</f>
        <v>0</v>
      </c>
      <c r="BG279" s="213">
        <f>IF(N279="zákl. přenesená",J279,0)</f>
        <v>0</v>
      </c>
      <c r="BH279" s="213">
        <f>IF(N279="sníž. přenesená",J279,0)</f>
        <v>0</v>
      </c>
      <c r="BI279" s="213">
        <f>IF(N279="nulová",J279,0)</f>
        <v>0</v>
      </c>
      <c r="BJ279" s="16" t="s">
        <v>85</v>
      </c>
      <c r="BK279" s="213">
        <f>ROUND(I279*H279,2)</f>
        <v>0</v>
      </c>
      <c r="BL279" s="16" t="s">
        <v>141</v>
      </c>
      <c r="BM279" s="16" t="s">
        <v>1058</v>
      </c>
    </row>
    <row r="280" spans="2:47" s="1" customFormat="1" ht="12">
      <c r="B280" s="37"/>
      <c r="C280" s="38"/>
      <c r="D280" s="214" t="s">
        <v>143</v>
      </c>
      <c r="E280" s="38"/>
      <c r="F280" s="215" t="s">
        <v>788</v>
      </c>
      <c r="G280" s="38"/>
      <c r="H280" s="38"/>
      <c r="I280" s="129"/>
      <c r="J280" s="38"/>
      <c r="K280" s="38"/>
      <c r="L280" s="42"/>
      <c r="M280" s="216"/>
      <c r="N280" s="78"/>
      <c r="O280" s="78"/>
      <c r="P280" s="78"/>
      <c r="Q280" s="78"/>
      <c r="R280" s="78"/>
      <c r="S280" s="78"/>
      <c r="T280" s="79"/>
      <c r="AT280" s="16" t="s">
        <v>143</v>
      </c>
      <c r="AU280" s="16" t="s">
        <v>87</v>
      </c>
    </row>
    <row r="281" spans="2:51" s="11" customFormat="1" ht="12">
      <c r="B281" s="217"/>
      <c r="C281" s="218"/>
      <c r="D281" s="214" t="s">
        <v>145</v>
      </c>
      <c r="E281" s="219" t="s">
        <v>27</v>
      </c>
      <c r="F281" s="220" t="s">
        <v>1059</v>
      </c>
      <c r="G281" s="218"/>
      <c r="H281" s="221">
        <v>1.86</v>
      </c>
      <c r="I281" s="222"/>
      <c r="J281" s="218"/>
      <c r="K281" s="218"/>
      <c r="L281" s="223"/>
      <c r="M281" s="224"/>
      <c r="N281" s="225"/>
      <c r="O281" s="225"/>
      <c r="P281" s="225"/>
      <c r="Q281" s="225"/>
      <c r="R281" s="225"/>
      <c r="S281" s="225"/>
      <c r="T281" s="226"/>
      <c r="AT281" s="227" t="s">
        <v>145</v>
      </c>
      <c r="AU281" s="227" t="s">
        <v>87</v>
      </c>
      <c r="AV281" s="11" t="s">
        <v>87</v>
      </c>
      <c r="AW281" s="11" t="s">
        <v>36</v>
      </c>
      <c r="AX281" s="11" t="s">
        <v>77</v>
      </c>
      <c r="AY281" s="227" t="s">
        <v>134</v>
      </c>
    </row>
    <row r="282" spans="2:51" s="12" customFormat="1" ht="12">
      <c r="B282" s="228"/>
      <c r="C282" s="229"/>
      <c r="D282" s="214" t="s">
        <v>145</v>
      </c>
      <c r="E282" s="230" t="s">
        <v>27</v>
      </c>
      <c r="F282" s="231" t="s">
        <v>147</v>
      </c>
      <c r="G282" s="229"/>
      <c r="H282" s="230" t="s">
        <v>27</v>
      </c>
      <c r="I282" s="232"/>
      <c r="J282" s="229"/>
      <c r="K282" s="229"/>
      <c r="L282" s="233"/>
      <c r="M282" s="234"/>
      <c r="N282" s="235"/>
      <c r="O282" s="235"/>
      <c r="P282" s="235"/>
      <c r="Q282" s="235"/>
      <c r="R282" s="235"/>
      <c r="S282" s="235"/>
      <c r="T282" s="236"/>
      <c r="AT282" s="237" t="s">
        <v>145</v>
      </c>
      <c r="AU282" s="237" t="s">
        <v>87</v>
      </c>
      <c r="AV282" s="12" t="s">
        <v>85</v>
      </c>
      <c r="AW282" s="12" t="s">
        <v>36</v>
      </c>
      <c r="AX282" s="12" t="s">
        <v>77</v>
      </c>
      <c r="AY282" s="237" t="s">
        <v>134</v>
      </c>
    </row>
    <row r="283" spans="2:51" s="13" customFormat="1" ht="12">
      <c r="B283" s="238"/>
      <c r="C283" s="239"/>
      <c r="D283" s="214" t="s">
        <v>145</v>
      </c>
      <c r="E283" s="240" t="s">
        <v>27</v>
      </c>
      <c r="F283" s="241" t="s">
        <v>148</v>
      </c>
      <c r="G283" s="239"/>
      <c r="H283" s="242">
        <v>1.86</v>
      </c>
      <c r="I283" s="243"/>
      <c r="J283" s="239"/>
      <c r="K283" s="239"/>
      <c r="L283" s="244"/>
      <c r="M283" s="245"/>
      <c r="N283" s="246"/>
      <c r="O283" s="246"/>
      <c r="P283" s="246"/>
      <c r="Q283" s="246"/>
      <c r="R283" s="246"/>
      <c r="S283" s="246"/>
      <c r="T283" s="247"/>
      <c r="AT283" s="248" t="s">
        <v>145</v>
      </c>
      <c r="AU283" s="248" t="s">
        <v>87</v>
      </c>
      <c r="AV283" s="13" t="s">
        <v>141</v>
      </c>
      <c r="AW283" s="13" t="s">
        <v>36</v>
      </c>
      <c r="AX283" s="13" t="s">
        <v>85</v>
      </c>
      <c r="AY283" s="248" t="s">
        <v>134</v>
      </c>
    </row>
    <row r="284" spans="2:65" s="1" customFormat="1" ht="16.5" customHeight="1">
      <c r="B284" s="37"/>
      <c r="C284" s="203" t="s">
        <v>384</v>
      </c>
      <c r="D284" s="203" t="s">
        <v>136</v>
      </c>
      <c r="E284" s="204" t="s">
        <v>790</v>
      </c>
      <c r="F284" s="205" t="s">
        <v>791</v>
      </c>
      <c r="G284" s="206" t="s">
        <v>139</v>
      </c>
      <c r="H284" s="207">
        <v>3.72</v>
      </c>
      <c r="I284" s="208"/>
      <c r="J284" s="207">
        <f>ROUND(I284*H284,2)</f>
        <v>0</v>
      </c>
      <c r="K284" s="205" t="s">
        <v>140</v>
      </c>
      <c r="L284" s="42"/>
      <c r="M284" s="209" t="s">
        <v>27</v>
      </c>
      <c r="N284" s="210" t="s">
        <v>48</v>
      </c>
      <c r="O284" s="78"/>
      <c r="P284" s="211">
        <f>O284*H284</f>
        <v>0</v>
      </c>
      <c r="Q284" s="211">
        <v>0.04174</v>
      </c>
      <c r="R284" s="211">
        <f>Q284*H284</f>
        <v>0.15527280000000002</v>
      </c>
      <c r="S284" s="211">
        <v>0</v>
      </c>
      <c r="T284" s="212">
        <f>S284*H284</f>
        <v>0</v>
      </c>
      <c r="AR284" s="16" t="s">
        <v>141</v>
      </c>
      <c r="AT284" s="16" t="s">
        <v>136</v>
      </c>
      <c r="AU284" s="16" t="s">
        <v>87</v>
      </c>
      <c r="AY284" s="16" t="s">
        <v>134</v>
      </c>
      <c r="BE284" s="213">
        <f>IF(N284="základní",J284,0)</f>
        <v>0</v>
      </c>
      <c r="BF284" s="213">
        <f>IF(N284="snížená",J284,0)</f>
        <v>0</v>
      </c>
      <c r="BG284" s="213">
        <f>IF(N284="zákl. přenesená",J284,0)</f>
        <v>0</v>
      </c>
      <c r="BH284" s="213">
        <f>IF(N284="sníž. přenesená",J284,0)</f>
        <v>0</v>
      </c>
      <c r="BI284" s="213">
        <f>IF(N284="nulová",J284,0)</f>
        <v>0</v>
      </c>
      <c r="BJ284" s="16" t="s">
        <v>85</v>
      </c>
      <c r="BK284" s="213">
        <f>ROUND(I284*H284,2)</f>
        <v>0</v>
      </c>
      <c r="BL284" s="16" t="s">
        <v>141</v>
      </c>
      <c r="BM284" s="16" t="s">
        <v>1060</v>
      </c>
    </row>
    <row r="285" spans="2:47" s="1" customFormat="1" ht="12">
      <c r="B285" s="37"/>
      <c r="C285" s="38"/>
      <c r="D285" s="214" t="s">
        <v>143</v>
      </c>
      <c r="E285" s="38"/>
      <c r="F285" s="215" t="s">
        <v>793</v>
      </c>
      <c r="G285" s="38"/>
      <c r="H285" s="38"/>
      <c r="I285" s="129"/>
      <c r="J285" s="38"/>
      <c r="K285" s="38"/>
      <c r="L285" s="42"/>
      <c r="M285" s="216"/>
      <c r="N285" s="78"/>
      <c r="O285" s="78"/>
      <c r="P285" s="78"/>
      <c r="Q285" s="78"/>
      <c r="R285" s="78"/>
      <c r="S285" s="78"/>
      <c r="T285" s="79"/>
      <c r="AT285" s="16" t="s">
        <v>143</v>
      </c>
      <c r="AU285" s="16" t="s">
        <v>87</v>
      </c>
    </row>
    <row r="286" spans="2:51" s="11" customFormat="1" ht="12">
      <c r="B286" s="217"/>
      <c r="C286" s="218"/>
      <c r="D286" s="214" t="s">
        <v>145</v>
      </c>
      <c r="E286" s="219" t="s">
        <v>27</v>
      </c>
      <c r="F286" s="220" t="s">
        <v>1061</v>
      </c>
      <c r="G286" s="218"/>
      <c r="H286" s="221">
        <v>3.72</v>
      </c>
      <c r="I286" s="222"/>
      <c r="J286" s="218"/>
      <c r="K286" s="218"/>
      <c r="L286" s="223"/>
      <c r="M286" s="224"/>
      <c r="N286" s="225"/>
      <c r="O286" s="225"/>
      <c r="P286" s="225"/>
      <c r="Q286" s="225"/>
      <c r="R286" s="225"/>
      <c r="S286" s="225"/>
      <c r="T286" s="226"/>
      <c r="AT286" s="227" t="s">
        <v>145</v>
      </c>
      <c r="AU286" s="227" t="s">
        <v>87</v>
      </c>
      <c r="AV286" s="11" t="s">
        <v>87</v>
      </c>
      <c r="AW286" s="11" t="s">
        <v>36</v>
      </c>
      <c r="AX286" s="11" t="s">
        <v>77</v>
      </c>
      <c r="AY286" s="227" t="s">
        <v>134</v>
      </c>
    </row>
    <row r="287" spans="2:51" s="13" customFormat="1" ht="12">
      <c r="B287" s="238"/>
      <c r="C287" s="239"/>
      <c r="D287" s="214" t="s">
        <v>145</v>
      </c>
      <c r="E287" s="240" t="s">
        <v>27</v>
      </c>
      <c r="F287" s="241" t="s">
        <v>148</v>
      </c>
      <c r="G287" s="239"/>
      <c r="H287" s="242">
        <v>3.72</v>
      </c>
      <c r="I287" s="243"/>
      <c r="J287" s="239"/>
      <c r="K287" s="239"/>
      <c r="L287" s="244"/>
      <c r="M287" s="245"/>
      <c r="N287" s="246"/>
      <c r="O287" s="246"/>
      <c r="P287" s="246"/>
      <c r="Q287" s="246"/>
      <c r="R287" s="246"/>
      <c r="S287" s="246"/>
      <c r="T287" s="247"/>
      <c r="AT287" s="248" t="s">
        <v>145</v>
      </c>
      <c r="AU287" s="248" t="s">
        <v>87</v>
      </c>
      <c r="AV287" s="13" t="s">
        <v>141</v>
      </c>
      <c r="AW287" s="13" t="s">
        <v>36</v>
      </c>
      <c r="AX287" s="13" t="s">
        <v>85</v>
      </c>
      <c r="AY287" s="248" t="s">
        <v>134</v>
      </c>
    </row>
    <row r="288" spans="2:65" s="1" customFormat="1" ht="16.5" customHeight="1">
      <c r="B288" s="37"/>
      <c r="C288" s="203" t="s">
        <v>388</v>
      </c>
      <c r="D288" s="203" t="s">
        <v>136</v>
      </c>
      <c r="E288" s="204" t="s">
        <v>797</v>
      </c>
      <c r="F288" s="205" t="s">
        <v>798</v>
      </c>
      <c r="G288" s="206" t="s">
        <v>139</v>
      </c>
      <c r="H288" s="207">
        <v>3.72</v>
      </c>
      <c r="I288" s="208"/>
      <c r="J288" s="207">
        <f>ROUND(I288*H288,2)</f>
        <v>0</v>
      </c>
      <c r="K288" s="205" t="s">
        <v>140</v>
      </c>
      <c r="L288" s="42"/>
      <c r="M288" s="209" t="s">
        <v>27</v>
      </c>
      <c r="N288" s="210" t="s">
        <v>48</v>
      </c>
      <c r="O288" s="78"/>
      <c r="P288" s="211">
        <f>O288*H288</f>
        <v>0</v>
      </c>
      <c r="Q288" s="211">
        <v>2E-05</v>
      </c>
      <c r="R288" s="211">
        <f>Q288*H288</f>
        <v>7.44E-05</v>
      </c>
      <c r="S288" s="211">
        <v>0</v>
      </c>
      <c r="T288" s="212">
        <f>S288*H288</f>
        <v>0</v>
      </c>
      <c r="AR288" s="16" t="s">
        <v>141</v>
      </c>
      <c r="AT288" s="16" t="s">
        <v>136</v>
      </c>
      <c r="AU288" s="16" t="s">
        <v>87</v>
      </c>
      <c r="AY288" s="16" t="s">
        <v>134</v>
      </c>
      <c r="BE288" s="213">
        <f>IF(N288="základní",J288,0)</f>
        <v>0</v>
      </c>
      <c r="BF288" s="213">
        <f>IF(N288="snížená",J288,0)</f>
        <v>0</v>
      </c>
      <c r="BG288" s="213">
        <f>IF(N288="zákl. přenesená",J288,0)</f>
        <v>0</v>
      </c>
      <c r="BH288" s="213">
        <f>IF(N288="sníž. přenesená",J288,0)</f>
        <v>0</v>
      </c>
      <c r="BI288" s="213">
        <f>IF(N288="nulová",J288,0)</f>
        <v>0</v>
      </c>
      <c r="BJ288" s="16" t="s">
        <v>85</v>
      </c>
      <c r="BK288" s="213">
        <f>ROUND(I288*H288,2)</f>
        <v>0</v>
      </c>
      <c r="BL288" s="16" t="s">
        <v>141</v>
      </c>
      <c r="BM288" s="16" t="s">
        <v>1062</v>
      </c>
    </row>
    <row r="289" spans="2:47" s="1" customFormat="1" ht="12">
      <c r="B289" s="37"/>
      <c r="C289" s="38"/>
      <c r="D289" s="214" t="s">
        <v>143</v>
      </c>
      <c r="E289" s="38"/>
      <c r="F289" s="215" t="s">
        <v>793</v>
      </c>
      <c r="G289" s="38"/>
      <c r="H289" s="38"/>
      <c r="I289" s="129"/>
      <c r="J289" s="38"/>
      <c r="K289" s="38"/>
      <c r="L289" s="42"/>
      <c r="M289" s="216"/>
      <c r="N289" s="78"/>
      <c r="O289" s="78"/>
      <c r="P289" s="78"/>
      <c r="Q289" s="78"/>
      <c r="R289" s="78"/>
      <c r="S289" s="78"/>
      <c r="T289" s="79"/>
      <c r="AT289" s="16" t="s">
        <v>143</v>
      </c>
      <c r="AU289" s="16" t="s">
        <v>87</v>
      </c>
    </row>
    <row r="290" spans="2:65" s="1" customFormat="1" ht="16.5" customHeight="1">
      <c r="B290" s="37"/>
      <c r="C290" s="203" t="s">
        <v>393</v>
      </c>
      <c r="D290" s="203" t="s">
        <v>136</v>
      </c>
      <c r="E290" s="204" t="s">
        <v>800</v>
      </c>
      <c r="F290" s="205" t="s">
        <v>801</v>
      </c>
      <c r="G290" s="206" t="s">
        <v>244</v>
      </c>
      <c r="H290" s="207">
        <v>0.4</v>
      </c>
      <c r="I290" s="208"/>
      <c r="J290" s="207">
        <f>ROUND(I290*H290,2)</f>
        <v>0</v>
      </c>
      <c r="K290" s="205" t="s">
        <v>140</v>
      </c>
      <c r="L290" s="42"/>
      <c r="M290" s="209" t="s">
        <v>27</v>
      </c>
      <c r="N290" s="210" t="s">
        <v>48</v>
      </c>
      <c r="O290" s="78"/>
      <c r="P290" s="211">
        <f>O290*H290</f>
        <v>0</v>
      </c>
      <c r="Q290" s="211">
        <v>1.04877</v>
      </c>
      <c r="R290" s="211">
        <f>Q290*H290</f>
        <v>0.419508</v>
      </c>
      <c r="S290" s="211">
        <v>0</v>
      </c>
      <c r="T290" s="212">
        <f>S290*H290</f>
        <v>0</v>
      </c>
      <c r="AR290" s="16" t="s">
        <v>141</v>
      </c>
      <c r="AT290" s="16" t="s">
        <v>136</v>
      </c>
      <c r="AU290" s="16" t="s">
        <v>87</v>
      </c>
      <c r="AY290" s="16" t="s">
        <v>134</v>
      </c>
      <c r="BE290" s="213">
        <f>IF(N290="základní",J290,0)</f>
        <v>0</v>
      </c>
      <c r="BF290" s="213">
        <f>IF(N290="snížená",J290,0)</f>
        <v>0</v>
      </c>
      <c r="BG290" s="213">
        <f>IF(N290="zákl. přenesená",J290,0)</f>
        <v>0</v>
      </c>
      <c r="BH290" s="213">
        <f>IF(N290="sníž. přenesená",J290,0)</f>
        <v>0</v>
      </c>
      <c r="BI290" s="213">
        <f>IF(N290="nulová",J290,0)</f>
        <v>0</v>
      </c>
      <c r="BJ290" s="16" t="s">
        <v>85</v>
      </c>
      <c r="BK290" s="213">
        <f>ROUND(I290*H290,2)</f>
        <v>0</v>
      </c>
      <c r="BL290" s="16" t="s">
        <v>141</v>
      </c>
      <c r="BM290" s="16" t="s">
        <v>1063</v>
      </c>
    </row>
    <row r="291" spans="2:47" s="1" customFormat="1" ht="12">
      <c r="B291" s="37"/>
      <c r="C291" s="38"/>
      <c r="D291" s="214" t="s">
        <v>143</v>
      </c>
      <c r="E291" s="38"/>
      <c r="F291" s="215" t="s">
        <v>803</v>
      </c>
      <c r="G291" s="38"/>
      <c r="H291" s="38"/>
      <c r="I291" s="129"/>
      <c r="J291" s="38"/>
      <c r="K291" s="38"/>
      <c r="L291" s="42"/>
      <c r="M291" s="216"/>
      <c r="N291" s="78"/>
      <c r="O291" s="78"/>
      <c r="P291" s="78"/>
      <c r="Q291" s="78"/>
      <c r="R291" s="78"/>
      <c r="S291" s="78"/>
      <c r="T291" s="79"/>
      <c r="AT291" s="16" t="s">
        <v>143</v>
      </c>
      <c r="AU291" s="16" t="s">
        <v>87</v>
      </c>
    </row>
    <row r="292" spans="2:51" s="11" customFormat="1" ht="12">
      <c r="B292" s="217"/>
      <c r="C292" s="218"/>
      <c r="D292" s="214" t="s">
        <v>145</v>
      </c>
      <c r="E292" s="219" t="s">
        <v>27</v>
      </c>
      <c r="F292" s="220" t="s">
        <v>1064</v>
      </c>
      <c r="G292" s="218"/>
      <c r="H292" s="221">
        <v>0.4</v>
      </c>
      <c r="I292" s="222"/>
      <c r="J292" s="218"/>
      <c r="K292" s="218"/>
      <c r="L292" s="223"/>
      <c r="M292" s="224"/>
      <c r="N292" s="225"/>
      <c r="O292" s="225"/>
      <c r="P292" s="225"/>
      <c r="Q292" s="225"/>
      <c r="R292" s="225"/>
      <c r="S292" s="225"/>
      <c r="T292" s="226"/>
      <c r="AT292" s="227" t="s">
        <v>145</v>
      </c>
      <c r="AU292" s="227" t="s">
        <v>87</v>
      </c>
      <c r="AV292" s="11" t="s">
        <v>87</v>
      </c>
      <c r="AW292" s="11" t="s">
        <v>36</v>
      </c>
      <c r="AX292" s="11" t="s">
        <v>77</v>
      </c>
      <c r="AY292" s="227" t="s">
        <v>134</v>
      </c>
    </row>
    <row r="293" spans="2:51" s="12" customFormat="1" ht="12">
      <c r="B293" s="228"/>
      <c r="C293" s="229"/>
      <c r="D293" s="214" t="s">
        <v>145</v>
      </c>
      <c r="E293" s="230" t="s">
        <v>27</v>
      </c>
      <c r="F293" s="231" t="s">
        <v>147</v>
      </c>
      <c r="G293" s="229"/>
      <c r="H293" s="230" t="s">
        <v>27</v>
      </c>
      <c r="I293" s="232"/>
      <c r="J293" s="229"/>
      <c r="K293" s="229"/>
      <c r="L293" s="233"/>
      <c r="M293" s="234"/>
      <c r="N293" s="235"/>
      <c r="O293" s="235"/>
      <c r="P293" s="235"/>
      <c r="Q293" s="235"/>
      <c r="R293" s="235"/>
      <c r="S293" s="235"/>
      <c r="T293" s="236"/>
      <c r="AT293" s="237" t="s">
        <v>145</v>
      </c>
      <c r="AU293" s="237" t="s">
        <v>87</v>
      </c>
      <c r="AV293" s="12" t="s">
        <v>85</v>
      </c>
      <c r="AW293" s="12" t="s">
        <v>36</v>
      </c>
      <c r="AX293" s="12" t="s">
        <v>77</v>
      </c>
      <c r="AY293" s="237" t="s">
        <v>134</v>
      </c>
    </row>
    <row r="294" spans="2:51" s="13" customFormat="1" ht="12">
      <c r="B294" s="238"/>
      <c r="C294" s="239"/>
      <c r="D294" s="214" t="s">
        <v>145</v>
      </c>
      <c r="E294" s="240" t="s">
        <v>27</v>
      </c>
      <c r="F294" s="241" t="s">
        <v>148</v>
      </c>
      <c r="G294" s="239"/>
      <c r="H294" s="242">
        <v>0.4</v>
      </c>
      <c r="I294" s="243"/>
      <c r="J294" s="239"/>
      <c r="K294" s="239"/>
      <c r="L294" s="244"/>
      <c r="M294" s="245"/>
      <c r="N294" s="246"/>
      <c r="O294" s="246"/>
      <c r="P294" s="246"/>
      <c r="Q294" s="246"/>
      <c r="R294" s="246"/>
      <c r="S294" s="246"/>
      <c r="T294" s="247"/>
      <c r="AT294" s="248" t="s">
        <v>145</v>
      </c>
      <c r="AU294" s="248" t="s">
        <v>87</v>
      </c>
      <c r="AV294" s="13" t="s">
        <v>141</v>
      </c>
      <c r="AW294" s="13" t="s">
        <v>36</v>
      </c>
      <c r="AX294" s="13" t="s">
        <v>85</v>
      </c>
      <c r="AY294" s="248" t="s">
        <v>134</v>
      </c>
    </row>
    <row r="295" spans="2:65" s="1" customFormat="1" ht="16.5" customHeight="1">
      <c r="B295" s="37"/>
      <c r="C295" s="203" t="s">
        <v>399</v>
      </c>
      <c r="D295" s="203" t="s">
        <v>136</v>
      </c>
      <c r="E295" s="204" t="s">
        <v>1065</v>
      </c>
      <c r="F295" s="205" t="s">
        <v>1066</v>
      </c>
      <c r="G295" s="206" t="s">
        <v>184</v>
      </c>
      <c r="H295" s="207">
        <v>4.88</v>
      </c>
      <c r="I295" s="208"/>
      <c r="J295" s="207">
        <f>ROUND(I295*H295,2)</f>
        <v>0</v>
      </c>
      <c r="K295" s="205" t="s">
        <v>140</v>
      </c>
      <c r="L295" s="42"/>
      <c r="M295" s="209" t="s">
        <v>27</v>
      </c>
      <c r="N295" s="210" t="s">
        <v>48</v>
      </c>
      <c r="O295" s="78"/>
      <c r="P295" s="211">
        <f>O295*H295</f>
        <v>0</v>
      </c>
      <c r="Q295" s="211">
        <v>0</v>
      </c>
      <c r="R295" s="211">
        <f>Q295*H295</f>
        <v>0</v>
      </c>
      <c r="S295" s="211">
        <v>0</v>
      </c>
      <c r="T295" s="212">
        <f>S295*H295</f>
        <v>0</v>
      </c>
      <c r="AR295" s="16" t="s">
        <v>141</v>
      </c>
      <c r="AT295" s="16" t="s">
        <v>136</v>
      </c>
      <c r="AU295" s="16" t="s">
        <v>87</v>
      </c>
      <c r="AY295" s="16" t="s">
        <v>134</v>
      </c>
      <c r="BE295" s="213">
        <f>IF(N295="základní",J295,0)</f>
        <v>0</v>
      </c>
      <c r="BF295" s="213">
        <f>IF(N295="snížená",J295,0)</f>
        <v>0</v>
      </c>
      <c r="BG295" s="213">
        <f>IF(N295="zákl. přenesená",J295,0)</f>
        <v>0</v>
      </c>
      <c r="BH295" s="213">
        <f>IF(N295="sníž. přenesená",J295,0)</f>
        <v>0</v>
      </c>
      <c r="BI295" s="213">
        <f>IF(N295="nulová",J295,0)</f>
        <v>0</v>
      </c>
      <c r="BJ295" s="16" t="s">
        <v>85</v>
      </c>
      <c r="BK295" s="213">
        <f>ROUND(I295*H295,2)</f>
        <v>0</v>
      </c>
      <c r="BL295" s="16" t="s">
        <v>141</v>
      </c>
      <c r="BM295" s="16" t="s">
        <v>1067</v>
      </c>
    </row>
    <row r="296" spans="2:47" s="1" customFormat="1" ht="12">
      <c r="B296" s="37"/>
      <c r="C296" s="38"/>
      <c r="D296" s="214" t="s">
        <v>143</v>
      </c>
      <c r="E296" s="38"/>
      <c r="F296" s="215" t="s">
        <v>1068</v>
      </c>
      <c r="G296" s="38"/>
      <c r="H296" s="38"/>
      <c r="I296" s="129"/>
      <c r="J296" s="38"/>
      <c r="K296" s="38"/>
      <c r="L296" s="42"/>
      <c r="M296" s="216"/>
      <c r="N296" s="78"/>
      <c r="O296" s="78"/>
      <c r="P296" s="78"/>
      <c r="Q296" s="78"/>
      <c r="R296" s="78"/>
      <c r="S296" s="78"/>
      <c r="T296" s="79"/>
      <c r="AT296" s="16" t="s">
        <v>143</v>
      </c>
      <c r="AU296" s="16" t="s">
        <v>87</v>
      </c>
    </row>
    <row r="297" spans="2:51" s="11" customFormat="1" ht="12">
      <c r="B297" s="217"/>
      <c r="C297" s="218"/>
      <c r="D297" s="214" t="s">
        <v>145</v>
      </c>
      <c r="E297" s="219" t="s">
        <v>27</v>
      </c>
      <c r="F297" s="220" t="s">
        <v>1069</v>
      </c>
      <c r="G297" s="218"/>
      <c r="H297" s="221">
        <v>4.88</v>
      </c>
      <c r="I297" s="222"/>
      <c r="J297" s="218"/>
      <c r="K297" s="218"/>
      <c r="L297" s="223"/>
      <c r="M297" s="224"/>
      <c r="N297" s="225"/>
      <c r="O297" s="225"/>
      <c r="P297" s="225"/>
      <c r="Q297" s="225"/>
      <c r="R297" s="225"/>
      <c r="S297" s="225"/>
      <c r="T297" s="226"/>
      <c r="AT297" s="227" t="s">
        <v>145</v>
      </c>
      <c r="AU297" s="227" t="s">
        <v>87</v>
      </c>
      <c r="AV297" s="11" t="s">
        <v>87</v>
      </c>
      <c r="AW297" s="11" t="s">
        <v>36</v>
      </c>
      <c r="AX297" s="11" t="s">
        <v>77</v>
      </c>
      <c r="AY297" s="227" t="s">
        <v>134</v>
      </c>
    </row>
    <row r="298" spans="2:51" s="12" customFormat="1" ht="12">
      <c r="B298" s="228"/>
      <c r="C298" s="229"/>
      <c r="D298" s="214" t="s">
        <v>145</v>
      </c>
      <c r="E298" s="230" t="s">
        <v>27</v>
      </c>
      <c r="F298" s="231" t="s">
        <v>147</v>
      </c>
      <c r="G298" s="229"/>
      <c r="H298" s="230" t="s">
        <v>27</v>
      </c>
      <c r="I298" s="232"/>
      <c r="J298" s="229"/>
      <c r="K298" s="229"/>
      <c r="L298" s="233"/>
      <c r="M298" s="234"/>
      <c r="N298" s="235"/>
      <c r="O298" s="235"/>
      <c r="P298" s="235"/>
      <c r="Q298" s="235"/>
      <c r="R298" s="235"/>
      <c r="S298" s="235"/>
      <c r="T298" s="236"/>
      <c r="AT298" s="237" t="s">
        <v>145</v>
      </c>
      <c r="AU298" s="237" t="s">
        <v>87</v>
      </c>
      <c r="AV298" s="12" t="s">
        <v>85</v>
      </c>
      <c r="AW298" s="12" t="s">
        <v>36</v>
      </c>
      <c r="AX298" s="12" t="s">
        <v>77</v>
      </c>
      <c r="AY298" s="237" t="s">
        <v>134</v>
      </c>
    </row>
    <row r="299" spans="2:51" s="13" customFormat="1" ht="12">
      <c r="B299" s="238"/>
      <c r="C299" s="239"/>
      <c r="D299" s="214" t="s">
        <v>145</v>
      </c>
      <c r="E299" s="240" t="s">
        <v>27</v>
      </c>
      <c r="F299" s="241" t="s">
        <v>148</v>
      </c>
      <c r="G299" s="239"/>
      <c r="H299" s="242">
        <v>4.88</v>
      </c>
      <c r="I299" s="243"/>
      <c r="J299" s="239"/>
      <c r="K299" s="239"/>
      <c r="L299" s="244"/>
      <c r="M299" s="245"/>
      <c r="N299" s="246"/>
      <c r="O299" s="246"/>
      <c r="P299" s="246"/>
      <c r="Q299" s="246"/>
      <c r="R299" s="246"/>
      <c r="S299" s="246"/>
      <c r="T299" s="247"/>
      <c r="AT299" s="248" t="s">
        <v>145</v>
      </c>
      <c r="AU299" s="248" t="s">
        <v>87</v>
      </c>
      <c r="AV299" s="13" t="s">
        <v>141</v>
      </c>
      <c r="AW299" s="13" t="s">
        <v>36</v>
      </c>
      <c r="AX299" s="13" t="s">
        <v>85</v>
      </c>
      <c r="AY299" s="248" t="s">
        <v>134</v>
      </c>
    </row>
    <row r="300" spans="2:65" s="1" customFormat="1" ht="16.5" customHeight="1">
      <c r="B300" s="37"/>
      <c r="C300" s="203" t="s">
        <v>406</v>
      </c>
      <c r="D300" s="203" t="s">
        <v>136</v>
      </c>
      <c r="E300" s="204" t="s">
        <v>1070</v>
      </c>
      <c r="F300" s="205" t="s">
        <v>1071</v>
      </c>
      <c r="G300" s="206" t="s">
        <v>139</v>
      </c>
      <c r="H300" s="207">
        <v>25.56</v>
      </c>
      <c r="I300" s="208"/>
      <c r="J300" s="207">
        <f>ROUND(I300*H300,2)</f>
        <v>0</v>
      </c>
      <c r="K300" s="205" t="s">
        <v>140</v>
      </c>
      <c r="L300" s="42"/>
      <c r="M300" s="209" t="s">
        <v>27</v>
      </c>
      <c r="N300" s="210" t="s">
        <v>48</v>
      </c>
      <c r="O300" s="78"/>
      <c r="P300" s="211">
        <f>O300*H300</f>
        <v>0</v>
      </c>
      <c r="Q300" s="211">
        <v>0.00374</v>
      </c>
      <c r="R300" s="211">
        <f>Q300*H300</f>
        <v>0.0955944</v>
      </c>
      <c r="S300" s="211">
        <v>0</v>
      </c>
      <c r="T300" s="212">
        <f>S300*H300</f>
        <v>0</v>
      </c>
      <c r="AR300" s="16" t="s">
        <v>141</v>
      </c>
      <c r="AT300" s="16" t="s">
        <v>136</v>
      </c>
      <c r="AU300" s="16" t="s">
        <v>87</v>
      </c>
      <c r="AY300" s="16" t="s">
        <v>134</v>
      </c>
      <c r="BE300" s="213">
        <f>IF(N300="základní",J300,0)</f>
        <v>0</v>
      </c>
      <c r="BF300" s="213">
        <f>IF(N300="snížená",J300,0)</f>
        <v>0</v>
      </c>
      <c r="BG300" s="213">
        <f>IF(N300="zákl. přenesená",J300,0)</f>
        <v>0</v>
      </c>
      <c r="BH300" s="213">
        <f>IF(N300="sníž. přenesená",J300,0)</f>
        <v>0</v>
      </c>
      <c r="BI300" s="213">
        <f>IF(N300="nulová",J300,0)</f>
        <v>0</v>
      </c>
      <c r="BJ300" s="16" t="s">
        <v>85</v>
      </c>
      <c r="BK300" s="213">
        <f>ROUND(I300*H300,2)</f>
        <v>0</v>
      </c>
      <c r="BL300" s="16" t="s">
        <v>141</v>
      </c>
      <c r="BM300" s="16" t="s">
        <v>1072</v>
      </c>
    </row>
    <row r="301" spans="2:47" s="1" customFormat="1" ht="12">
      <c r="B301" s="37"/>
      <c r="C301" s="38"/>
      <c r="D301" s="214" t="s">
        <v>143</v>
      </c>
      <c r="E301" s="38"/>
      <c r="F301" s="215" t="s">
        <v>1073</v>
      </c>
      <c r="G301" s="38"/>
      <c r="H301" s="38"/>
      <c r="I301" s="129"/>
      <c r="J301" s="38"/>
      <c r="K301" s="38"/>
      <c r="L301" s="42"/>
      <c r="M301" s="216"/>
      <c r="N301" s="78"/>
      <c r="O301" s="78"/>
      <c r="P301" s="78"/>
      <c r="Q301" s="78"/>
      <c r="R301" s="78"/>
      <c r="S301" s="78"/>
      <c r="T301" s="79"/>
      <c r="AT301" s="16" t="s">
        <v>143</v>
      </c>
      <c r="AU301" s="16" t="s">
        <v>87</v>
      </c>
    </row>
    <row r="302" spans="2:51" s="11" customFormat="1" ht="12">
      <c r="B302" s="217"/>
      <c r="C302" s="218"/>
      <c r="D302" s="214" t="s">
        <v>145</v>
      </c>
      <c r="E302" s="219" t="s">
        <v>27</v>
      </c>
      <c r="F302" s="220" t="s">
        <v>1074</v>
      </c>
      <c r="G302" s="218"/>
      <c r="H302" s="221">
        <v>25.56</v>
      </c>
      <c r="I302" s="222"/>
      <c r="J302" s="218"/>
      <c r="K302" s="218"/>
      <c r="L302" s="223"/>
      <c r="M302" s="224"/>
      <c r="N302" s="225"/>
      <c r="O302" s="225"/>
      <c r="P302" s="225"/>
      <c r="Q302" s="225"/>
      <c r="R302" s="225"/>
      <c r="S302" s="225"/>
      <c r="T302" s="226"/>
      <c r="AT302" s="227" t="s">
        <v>145</v>
      </c>
      <c r="AU302" s="227" t="s">
        <v>87</v>
      </c>
      <c r="AV302" s="11" t="s">
        <v>87</v>
      </c>
      <c r="AW302" s="11" t="s">
        <v>36</v>
      </c>
      <c r="AX302" s="11" t="s">
        <v>77</v>
      </c>
      <c r="AY302" s="227" t="s">
        <v>134</v>
      </c>
    </row>
    <row r="303" spans="2:51" s="13" customFormat="1" ht="12">
      <c r="B303" s="238"/>
      <c r="C303" s="239"/>
      <c r="D303" s="214" t="s">
        <v>145</v>
      </c>
      <c r="E303" s="240" t="s">
        <v>27</v>
      </c>
      <c r="F303" s="241" t="s">
        <v>148</v>
      </c>
      <c r="G303" s="239"/>
      <c r="H303" s="242">
        <v>25.56</v>
      </c>
      <c r="I303" s="243"/>
      <c r="J303" s="239"/>
      <c r="K303" s="239"/>
      <c r="L303" s="244"/>
      <c r="M303" s="245"/>
      <c r="N303" s="246"/>
      <c r="O303" s="246"/>
      <c r="P303" s="246"/>
      <c r="Q303" s="246"/>
      <c r="R303" s="246"/>
      <c r="S303" s="246"/>
      <c r="T303" s="247"/>
      <c r="AT303" s="248" t="s">
        <v>145</v>
      </c>
      <c r="AU303" s="248" t="s">
        <v>87</v>
      </c>
      <c r="AV303" s="13" t="s">
        <v>141</v>
      </c>
      <c r="AW303" s="13" t="s">
        <v>36</v>
      </c>
      <c r="AX303" s="13" t="s">
        <v>85</v>
      </c>
      <c r="AY303" s="248" t="s">
        <v>134</v>
      </c>
    </row>
    <row r="304" spans="2:65" s="1" customFormat="1" ht="16.5" customHeight="1">
      <c r="B304" s="37"/>
      <c r="C304" s="203" t="s">
        <v>411</v>
      </c>
      <c r="D304" s="203" t="s">
        <v>136</v>
      </c>
      <c r="E304" s="204" t="s">
        <v>1075</v>
      </c>
      <c r="F304" s="205" t="s">
        <v>1076</v>
      </c>
      <c r="G304" s="206" t="s">
        <v>139</v>
      </c>
      <c r="H304" s="207">
        <v>25.56</v>
      </c>
      <c r="I304" s="208"/>
      <c r="J304" s="207">
        <f>ROUND(I304*H304,2)</f>
        <v>0</v>
      </c>
      <c r="K304" s="205" t="s">
        <v>140</v>
      </c>
      <c r="L304" s="42"/>
      <c r="M304" s="209" t="s">
        <v>27</v>
      </c>
      <c r="N304" s="210" t="s">
        <v>48</v>
      </c>
      <c r="O304" s="78"/>
      <c r="P304" s="211">
        <f>O304*H304</f>
        <v>0</v>
      </c>
      <c r="Q304" s="211">
        <v>4E-05</v>
      </c>
      <c r="R304" s="211">
        <f>Q304*H304</f>
        <v>0.0010224000000000001</v>
      </c>
      <c r="S304" s="211">
        <v>0</v>
      </c>
      <c r="T304" s="212">
        <f>S304*H304</f>
        <v>0</v>
      </c>
      <c r="AR304" s="16" t="s">
        <v>141</v>
      </c>
      <c r="AT304" s="16" t="s">
        <v>136</v>
      </c>
      <c r="AU304" s="16" t="s">
        <v>87</v>
      </c>
      <c r="AY304" s="16" t="s">
        <v>134</v>
      </c>
      <c r="BE304" s="213">
        <f>IF(N304="základní",J304,0)</f>
        <v>0</v>
      </c>
      <c r="BF304" s="213">
        <f>IF(N304="snížená",J304,0)</f>
        <v>0</v>
      </c>
      <c r="BG304" s="213">
        <f>IF(N304="zákl. přenesená",J304,0)</f>
        <v>0</v>
      </c>
      <c r="BH304" s="213">
        <f>IF(N304="sníž. přenesená",J304,0)</f>
        <v>0</v>
      </c>
      <c r="BI304" s="213">
        <f>IF(N304="nulová",J304,0)</f>
        <v>0</v>
      </c>
      <c r="BJ304" s="16" t="s">
        <v>85</v>
      </c>
      <c r="BK304" s="213">
        <f>ROUND(I304*H304,2)</f>
        <v>0</v>
      </c>
      <c r="BL304" s="16" t="s">
        <v>141</v>
      </c>
      <c r="BM304" s="16" t="s">
        <v>1077</v>
      </c>
    </row>
    <row r="305" spans="2:47" s="1" customFormat="1" ht="12">
      <c r="B305" s="37"/>
      <c r="C305" s="38"/>
      <c r="D305" s="214" t="s">
        <v>143</v>
      </c>
      <c r="E305" s="38"/>
      <c r="F305" s="215" t="s">
        <v>1073</v>
      </c>
      <c r="G305" s="38"/>
      <c r="H305" s="38"/>
      <c r="I305" s="129"/>
      <c r="J305" s="38"/>
      <c r="K305" s="38"/>
      <c r="L305" s="42"/>
      <c r="M305" s="216"/>
      <c r="N305" s="78"/>
      <c r="O305" s="78"/>
      <c r="P305" s="78"/>
      <c r="Q305" s="78"/>
      <c r="R305" s="78"/>
      <c r="S305" s="78"/>
      <c r="T305" s="79"/>
      <c r="AT305" s="16" t="s">
        <v>143</v>
      </c>
      <c r="AU305" s="16" t="s">
        <v>87</v>
      </c>
    </row>
    <row r="306" spans="2:65" s="1" customFormat="1" ht="22.5" customHeight="1">
      <c r="B306" s="37"/>
      <c r="C306" s="203" t="s">
        <v>146</v>
      </c>
      <c r="D306" s="203" t="s">
        <v>136</v>
      </c>
      <c r="E306" s="204" t="s">
        <v>1078</v>
      </c>
      <c r="F306" s="205" t="s">
        <v>1079</v>
      </c>
      <c r="G306" s="206" t="s">
        <v>244</v>
      </c>
      <c r="H306" s="207">
        <v>0.95</v>
      </c>
      <c r="I306" s="208"/>
      <c r="J306" s="207">
        <f>ROUND(I306*H306,2)</f>
        <v>0</v>
      </c>
      <c r="K306" s="205" t="s">
        <v>140</v>
      </c>
      <c r="L306" s="42"/>
      <c r="M306" s="209" t="s">
        <v>27</v>
      </c>
      <c r="N306" s="210" t="s">
        <v>48</v>
      </c>
      <c r="O306" s="78"/>
      <c r="P306" s="211">
        <f>O306*H306</f>
        <v>0</v>
      </c>
      <c r="Q306" s="211">
        <v>1.07637</v>
      </c>
      <c r="R306" s="211">
        <f>Q306*H306</f>
        <v>1.0225515</v>
      </c>
      <c r="S306" s="211">
        <v>0</v>
      </c>
      <c r="T306" s="212">
        <f>S306*H306</f>
        <v>0</v>
      </c>
      <c r="AR306" s="16" t="s">
        <v>141</v>
      </c>
      <c r="AT306" s="16" t="s">
        <v>136</v>
      </c>
      <c r="AU306" s="16" t="s">
        <v>87</v>
      </c>
      <c r="AY306" s="16" t="s">
        <v>134</v>
      </c>
      <c r="BE306" s="213">
        <f>IF(N306="základní",J306,0)</f>
        <v>0</v>
      </c>
      <c r="BF306" s="213">
        <f>IF(N306="snížená",J306,0)</f>
        <v>0</v>
      </c>
      <c r="BG306" s="213">
        <f>IF(N306="zákl. přenesená",J306,0)</f>
        <v>0</v>
      </c>
      <c r="BH306" s="213">
        <f>IF(N306="sníž. přenesená",J306,0)</f>
        <v>0</v>
      </c>
      <c r="BI306" s="213">
        <f>IF(N306="nulová",J306,0)</f>
        <v>0</v>
      </c>
      <c r="BJ306" s="16" t="s">
        <v>85</v>
      </c>
      <c r="BK306" s="213">
        <f>ROUND(I306*H306,2)</f>
        <v>0</v>
      </c>
      <c r="BL306" s="16" t="s">
        <v>141</v>
      </c>
      <c r="BM306" s="16" t="s">
        <v>1080</v>
      </c>
    </row>
    <row r="307" spans="2:47" s="1" customFormat="1" ht="12">
      <c r="B307" s="37"/>
      <c r="C307" s="38"/>
      <c r="D307" s="214" t="s">
        <v>143</v>
      </c>
      <c r="E307" s="38"/>
      <c r="F307" s="215" t="s">
        <v>825</v>
      </c>
      <c r="G307" s="38"/>
      <c r="H307" s="38"/>
      <c r="I307" s="129"/>
      <c r="J307" s="38"/>
      <c r="K307" s="38"/>
      <c r="L307" s="42"/>
      <c r="M307" s="216"/>
      <c r="N307" s="78"/>
      <c r="O307" s="78"/>
      <c r="P307" s="78"/>
      <c r="Q307" s="78"/>
      <c r="R307" s="78"/>
      <c r="S307" s="78"/>
      <c r="T307" s="79"/>
      <c r="AT307" s="16" t="s">
        <v>143</v>
      </c>
      <c r="AU307" s="16" t="s">
        <v>87</v>
      </c>
    </row>
    <row r="308" spans="2:51" s="11" customFormat="1" ht="12">
      <c r="B308" s="217"/>
      <c r="C308" s="218"/>
      <c r="D308" s="214" t="s">
        <v>145</v>
      </c>
      <c r="E308" s="219" t="s">
        <v>27</v>
      </c>
      <c r="F308" s="220" t="s">
        <v>1081</v>
      </c>
      <c r="G308" s="218"/>
      <c r="H308" s="221">
        <v>0.95</v>
      </c>
      <c r="I308" s="222"/>
      <c r="J308" s="218"/>
      <c r="K308" s="218"/>
      <c r="L308" s="223"/>
      <c r="M308" s="224"/>
      <c r="N308" s="225"/>
      <c r="O308" s="225"/>
      <c r="P308" s="225"/>
      <c r="Q308" s="225"/>
      <c r="R308" s="225"/>
      <c r="S308" s="225"/>
      <c r="T308" s="226"/>
      <c r="AT308" s="227" t="s">
        <v>145</v>
      </c>
      <c r="AU308" s="227" t="s">
        <v>87</v>
      </c>
      <c r="AV308" s="11" t="s">
        <v>87</v>
      </c>
      <c r="AW308" s="11" t="s">
        <v>36</v>
      </c>
      <c r="AX308" s="11" t="s">
        <v>77</v>
      </c>
      <c r="AY308" s="227" t="s">
        <v>134</v>
      </c>
    </row>
    <row r="309" spans="2:51" s="12" customFormat="1" ht="12">
      <c r="B309" s="228"/>
      <c r="C309" s="229"/>
      <c r="D309" s="214" t="s">
        <v>145</v>
      </c>
      <c r="E309" s="230" t="s">
        <v>27</v>
      </c>
      <c r="F309" s="231" t="s">
        <v>147</v>
      </c>
      <c r="G309" s="229"/>
      <c r="H309" s="230" t="s">
        <v>27</v>
      </c>
      <c r="I309" s="232"/>
      <c r="J309" s="229"/>
      <c r="K309" s="229"/>
      <c r="L309" s="233"/>
      <c r="M309" s="234"/>
      <c r="N309" s="235"/>
      <c r="O309" s="235"/>
      <c r="P309" s="235"/>
      <c r="Q309" s="235"/>
      <c r="R309" s="235"/>
      <c r="S309" s="235"/>
      <c r="T309" s="236"/>
      <c r="AT309" s="237" t="s">
        <v>145</v>
      </c>
      <c r="AU309" s="237" t="s">
        <v>87</v>
      </c>
      <c r="AV309" s="12" t="s">
        <v>85</v>
      </c>
      <c r="AW309" s="12" t="s">
        <v>36</v>
      </c>
      <c r="AX309" s="12" t="s">
        <v>77</v>
      </c>
      <c r="AY309" s="237" t="s">
        <v>134</v>
      </c>
    </row>
    <row r="310" spans="2:51" s="13" customFormat="1" ht="12">
      <c r="B310" s="238"/>
      <c r="C310" s="239"/>
      <c r="D310" s="214" t="s">
        <v>145</v>
      </c>
      <c r="E310" s="240" t="s">
        <v>27</v>
      </c>
      <c r="F310" s="241" t="s">
        <v>148</v>
      </c>
      <c r="G310" s="239"/>
      <c r="H310" s="242">
        <v>0.95</v>
      </c>
      <c r="I310" s="243"/>
      <c r="J310" s="239"/>
      <c r="K310" s="239"/>
      <c r="L310" s="244"/>
      <c r="M310" s="245"/>
      <c r="N310" s="246"/>
      <c r="O310" s="246"/>
      <c r="P310" s="246"/>
      <c r="Q310" s="246"/>
      <c r="R310" s="246"/>
      <c r="S310" s="246"/>
      <c r="T310" s="247"/>
      <c r="AT310" s="248" t="s">
        <v>145</v>
      </c>
      <c r="AU310" s="248" t="s">
        <v>87</v>
      </c>
      <c r="AV310" s="13" t="s">
        <v>141</v>
      </c>
      <c r="AW310" s="13" t="s">
        <v>36</v>
      </c>
      <c r="AX310" s="13" t="s">
        <v>85</v>
      </c>
      <c r="AY310" s="248" t="s">
        <v>134</v>
      </c>
    </row>
    <row r="311" spans="2:65" s="1" customFormat="1" ht="16.5" customHeight="1">
      <c r="B311" s="37"/>
      <c r="C311" s="203" t="s">
        <v>420</v>
      </c>
      <c r="D311" s="203" t="s">
        <v>136</v>
      </c>
      <c r="E311" s="204" t="s">
        <v>1082</v>
      </c>
      <c r="F311" s="205" t="s">
        <v>1083</v>
      </c>
      <c r="G311" s="206" t="s">
        <v>402</v>
      </c>
      <c r="H311" s="207">
        <v>12</v>
      </c>
      <c r="I311" s="208"/>
      <c r="J311" s="207">
        <f>ROUND(I311*H311,2)</f>
        <v>0</v>
      </c>
      <c r="K311" s="205" t="s">
        <v>140</v>
      </c>
      <c r="L311" s="42"/>
      <c r="M311" s="209" t="s">
        <v>27</v>
      </c>
      <c r="N311" s="210" t="s">
        <v>48</v>
      </c>
      <c r="O311" s="78"/>
      <c r="P311" s="211">
        <f>O311*H311</f>
        <v>0</v>
      </c>
      <c r="Q311" s="211">
        <v>0.00395</v>
      </c>
      <c r="R311" s="211">
        <f>Q311*H311</f>
        <v>0.047400000000000005</v>
      </c>
      <c r="S311" s="211">
        <v>0</v>
      </c>
      <c r="T311" s="212">
        <f>S311*H311</f>
        <v>0</v>
      </c>
      <c r="AR311" s="16" t="s">
        <v>141</v>
      </c>
      <c r="AT311" s="16" t="s">
        <v>136</v>
      </c>
      <c r="AU311" s="16" t="s">
        <v>87</v>
      </c>
      <c r="AY311" s="16" t="s">
        <v>134</v>
      </c>
      <c r="BE311" s="213">
        <f>IF(N311="základní",J311,0)</f>
        <v>0</v>
      </c>
      <c r="BF311" s="213">
        <f>IF(N311="snížená",J311,0)</f>
        <v>0</v>
      </c>
      <c r="BG311" s="213">
        <f>IF(N311="zákl. přenesená",J311,0)</f>
        <v>0</v>
      </c>
      <c r="BH311" s="213">
        <f>IF(N311="sníž. přenesená",J311,0)</f>
        <v>0</v>
      </c>
      <c r="BI311" s="213">
        <f>IF(N311="nulová",J311,0)</f>
        <v>0</v>
      </c>
      <c r="BJ311" s="16" t="s">
        <v>85</v>
      </c>
      <c r="BK311" s="213">
        <f>ROUND(I311*H311,2)</f>
        <v>0</v>
      </c>
      <c r="BL311" s="16" t="s">
        <v>141</v>
      </c>
      <c r="BM311" s="16" t="s">
        <v>1084</v>
      </c>
    </row>
    <row r="312" spans="2:47" s="1" customFormat="1" ht="12">
      <c r="B312" s="37"/>
      <c r="C312" s="38"/>
      <c r="D312" s="214" t="s">
        <v>143</v>
      </c>
      <c r="E312" s="38"/>
      <c r="F312" s="215" t="s">
        <v>1085</v>
      </c>
      <c r="G312" s="38"/>
      <c r="H312" s="38"/>
      <c r="I312" s="129"/>
      <c r="J312" s="38"/>
      <c r="K312" s="38"/>
      <c r="L312" s="42"/>
      <c r="M312" s="216"/>
      <c r="N312" s="78"/>
      <c r="O312" s="78"/>
      <c r="P312" s="78"/>
      <c r="Q312" s="78"/>
      <c r="R312" s="78"/>
      <c r="S312" s="78"/>
      <c r="T312" s="79"/>
      <c r="AT312" s="16" t="s">
        <v>143</v>
      </c>
      <c r="AU312" s="16" t="s">
        <v>87</v>
      </c>
    </row>
    <row r="313" spans="2:51" s="11" customFormat="1" ht="12">
      <c r="B313" s="217"/>
      <c r="C313" s="218"/>
      <c r="D313" s="214" t="s">
        <v>145</v>
      </c>
      <c r="E313" s="219" t="s">
        <v>27</v>
      </c>
      <c r="F313" s="220" t="s">
        <v>202</v>
      </c>
      <c r="G313" s="218"/>
      <c r="H313" s="221">
        <v>12</v>
      </c>
      <c r="I313" s="222"/>
      <c r="J313" s="218"/>
      <c r="K313" s="218"/>
      <c r="L313" s="223"/>
      <c r="M313" s="224"/>
      <c r="N313" s="225"/>
      <c r="O313" s="225"/>
      <c r="P313" s="225"/>
      <c r="Q313" s="225"/>
      <c r="R313" s="225"/>
      <c r="S313" s="225"/>
      <c r="T313" s="226"/>
      <c r="AT313" s="227" t="s">
        <v>145</v>
      </c>
      <c r="AU313" s="227" t="s">
        <v>87</v>
      </c>
      <c r="AV313" s="11" t="s">
        <v>87</v>
      </c>
      <c r="AW313" s="11" t="s">
        <v>36</v>
      </c>
      <c r="AX313" s="11" t="s">
        <v>77</v>
      </c>
      <c r="AY313" s="227" t="s">
        <v>134</v>
      </c>
    </row>
    <row r="314" spans="2:51" s="12" customFormat="1" ht="12">
      <c r="B314" s="228"/>
      <c r="C314" s="229"/>
      <c r="D314" s="214" t="s">
        <v>145</v>
      </c>
      <c r="E314" s="230" t="s">
        <v>27</v>
      </c>
      <c r="F314" s="231" t="s">
        <v>147</v>
      </c>
      <c r="G314" s="229"/>
      <c r="H314" s="230" t="s">
        <v>27</v>
      </c>
      <c r="I314" s="232"/>
      <c r="J314" s="229"/>
      <c r="K314" s="229"/>
      <c r="L314" s="233"/>
      <c r="M314" s="234"/>
      <c r="N314" s="235"/>
      <c r="O314" s="235"/>
      <c r="P314" s="235"/>
      <c r="Q314" s="235"/>
      <c r="R314" s="235"/>
      <c r="S314" s="235"/>
      <c r="T314" s="236"/>
      <c r="AT314" s="237" t="s">
        <v>145</v>
      </c>
      <c r="AU314" s="237" t="s">
        <v>87</v>
      </c>
      <c r="AV314" s="12" t="s">
        <v>85</v>
      </c>
      <c r="AW314" s="12" t="s">
        <v>36</v>
      </c>
      <c r="AX314" s="12" t="s">
        <v>77</v>
      </c>
      <c r="AY314" s="237" t="s">
        <v>134</v>
      </c>
    </row>
    <row r="315" spans="2:51" s="13" customFormat="1" ht="12">
      <c r="B315" s="238"/>
      <c r="C315" s="239"/>
      <c r="D315" s="214" t="s">
        <v>145</v>
      </c>
      <c r="E315" s="240" t="s">
        <v>27</v>
      </c>
      <c r="F315" s="241" t="s">
        <v>148</v>
      </c>
      <c r="G315" s="239"/>
      <c r="H315" s="242">
        <v>12</v>
      </c>
      <c r="I315" s="243"/>
      <c r="J315" s="239"/>
      <c r="K315" s="239"/>
      <c r="L315" s="244"/>
      <c r="M315" s="245"/>
      <c r="N315" s="246"/>
      <c r="O315" s="246"/>
      <c r="P315" s="246"/>
      <c r="Q315" s="246"/>
      <c r="R315" s="246"/>
      <c r="S315" s="246"/>
      <c r="T315" s="247"/>
      <c r="AT315" s="248" t="s">
        <v>145</v>
      </c>
      <c r="AU315" s="248" t="s">
        <v>87</v>
      </c>
      <c r="AV315" s="13" t="s">
        <v>141</v>
      </c>
      <c r="AW315" s="13" t="s">
        <v>36</v>
      </c>
      <c r="AX315" s="13" t="s">
        <v>85</v>
      </c>
      <c r="AY315" s="248" t="s">
        <v>134</v>
      </c>
    </row>
    <row r="316" spans="2:65" s="1" customFormat="1" ht="16.5" customHeight="1">
      <c r="B316" s="37"/>
      <c r="C316" s="249" t="s">
        <v>424</v>
      </c>
      <c r="D316" s="249" t="s">
        <v>256</v>
      </c>
      <c r="E316" s="250" t="s">
        <v>1086</v>
      </c>
      <c r="F316" s="251" t="s">
        <v>1087</v>
      </c>
      <c r="G316" s="252" t="s">
        <v>402</v>
      </c>
      <c r="H316" s="253">
        <v>12</v>
      </c>
      <c r="I316" s="254"/>
      <c r="J316" s="253">
        <f>ROUND(I316*H316,2)</f>
        <v>0</v>
      </c>
      <c r="K316" s="251" t="s">
        <v>27</v>
      </c>
      <c r="L316" s="255"/>
      <c r="M316" s="256" t="s">
        <v>27</v>
      </c>
      <c r="N316" s="257" t="s">
        <v>48</v>
      </c>
      <c r="O316" s="78"/>
      <c r="P316" s="211">
        <f>O316*H316</f>
        <v>0</v>
      </c>
      <c r="Q316" s="211">
        <v>0.051</v>
      </c>
      <c r="R316" s="211">
        <f>Q316*H316</f>
        <v>0.612</v>
      </c>
      <c r="S316" s="211">
        <v>0</v>
      </c>
      <c r="T316" s="212">
        <f>S316*H316</f>
        <v>0</v>
      </c>
      <c r="AR316" s="16" t="s">
        <v>181</v>
      </c>
      <c r="AT316" s="16" t="s">
        <v>256</v>
      </c>
      <c r="AU316" s="16" t="s">
        <v>87</v>
      </c>
      <c r="AY316" s="16" t="s">
        <v>134</v>
      </c>
      <c r="BE316" s="213">
        <f>IF(N316="základní",J316,0)</f>
        <v>0</v>
      </c>
      <c r="BF316" s="213">
        <f>IF(N316="snížená",J316,0)</f>
        <v>0</v>
      </c>
      <c r="BG316" s="213">
        <f>IF(N316="zákl. přenesená",J316,0)</f>
        <v>0</v>
      </c>
      <c r="BH316" s="213">
        <f>IF(N316="sníž. přenesená",J316,0)</f>
        <v>0</v>
      </c>
      <c r="BI316" s="213">
        <f>IF(N316="nulová",J316,0)</f>
        <v>0</v>
      </c>
      <c r="BJ316" s="16" t="s">
        <v>85</v>
      </c>
      <c r="BK316" s="213">
        <f>ROUND(I316*H316,2)</f>
        <v>0</v>
      </c>
      <c r="BL316" s="16" t="s">
        <v>141</v>
      </c>
      <c r="BM316" s="16" t="s">
        <v>1088</v>
      </c>
    </row>
    <row r="317" spans="2:63" s="10" customFormat="1" ht="22.8" customHeight="1">
      <c r="B317" s="187"/>
      <c r="C317" s="188"/>
      <c r="D317" s="189" t="s">
        <v>76</v>
      </c>
      <c r="E317" s="201" t="s">
        <v>141</v>
      </c>
      <c r="F317" s="201" t="s">
        <v>315</v>
      </c>
      <c r="G317" s="188"/>
      <c r="H317" s="188"/>
      <c r="I317" s="191"/>
      <c r="J317" s="202">
        <f>BK317</f>
        <v>0</v>
      </c>
      <c r="K317" s="188"/>
      <c r="L317" s="193"/>
      <c r="M317" s="194"/>
      <c r="N317" s="195"/>
      <c r="O317" s="195"/>
      <c r="P317" s="196">
        <f>SUM(P318:P354)</f>
        <v>0</v>
      </c>
      <c r="Q317" s="195"/>
      <c r="R317" s="196">
        <f>SUM(R318:R354)</f>
        <v>2.9635768</v>
      </c>
      <c r="S317" s="195"/>
      <c r="T317" s="197">
        <f>SUM(T318:T354)</f>
        <v>0</v>
      </c>
      <c r="AR317" s="198" t="s">
        <v>85</v>
      </c>
      <c r="AT317" s="199" t="s">
        <v>76</v>
      </c>
      <c r="AU317" s="199" t="s">
        <v>85</v>
      </c>
      <c r="AY317" s="198" t="s">
        <v>134</v>
      </c>
      <c r="BK317" s="200">
        <f>SUM(BK318:BK354)</f>
        <v>0</v>
      </c>
    </row>
    <row r="318" spans="2:65" s="1" customFormat="1" ht="22.5" customHeight="1">
      <c r="B318" s="37"/>
      <c r="C318" s="203" t="s">
        <v>428</v>
      </c>
      <c r="D318" s="203" t="s">
        <v>136</v>
      </c>
      <c r="E318" s="204" t="s">
        <v>1089</v>
      </c>
      <c r="F318" s="205" t="s">
        <v>1090</v>
      </c>
      <c r="G318" s="206" t="s">
        <v>184</v>
      </c>
      <c r="H318" s="207">
        <v>12.07</v>
      </c>
      <c r="I318" s="208"/>
      <c r="J318" s="207">
        <f>ROUND(I318*H318,2)</f>
        <v>0</v>
      </c>
      <c r="K318" s="205" t="s">
        <v>140</v>
      </c>
      <c r="L318" s="42"/>
      <c r="M318" s="209" t="s">
        <v>27</v>
      </c>
      <c r="N318" s="210" t="s">
        <v>48</v>
      </c>
      <c r="O318" s="78"/>
      <c r="P318" s="211">
        <f>O318*H318</f>
        <v>0</v>
      </c>
      <c r="Q318" s="211">
        <v>0</v>
      </c>
      <c r="R318" s="211">
        <f>Q318*H318</f>
        <v>0</v>
      </c>
      <c r="S318" s="211">
        <v>0</v>
      </c>
      <c r="T318" s="212">
        <f>S318*H318</f>
        <v>0</v>
      </c>
      <c r="AR318" s="16" t="s">
        <v>141</v>
      </c>
      <c r="AT318" s="16" t="s">
        <v>136</v>
      </c>
      <c r="AU318" s="16" t="s">
        <v>87</v>
      </c>
      <c r="AY318" s="16" t="s">
        <v>134</v>
      </c>
      <c r="BE318" s="213">
        <f>IF(N318="základní",J318,0)</f>
        <v>0</v>
      </c>
      <c r="BF318" s="213">
        <f>IF(N318="snížená",J318,0)</f>
        <v>0</v>
      </c>
      <c r="BG318" s="213">
        <f>IF(N318="zákl. přenesená",J318,0)</f>
        <v>0</v>
      </c>
      <c r="BH318" s="213">
        <f>IF(N318="sníž. přenesená",J318,0)</f>
        <v>0</v>
      </c>
      <c r="BI318" s="213">
        <f>IF(N318="nulová",J318,0)</f>
        <v>0</v>
      </c>
      <c r="BJ318" s="16" t="s">
        <v>85</v>
      </c>
      <c r="BK318" s="213">
        <f>ROUND(I318*H318,2)</f>
        <v>0</v>
      </c>
      <c r="BL318" s="16" t="s">
        <v>141</v>
      </c>
      <c r="BM318" s="16" t="s">
        <v>1091</v>
      </c>
    </row>
    <row r="319" spans="2:47" s="1" customFormat="1" ht="12">
      <c r="B319" s="37"/>
      <c r="C319" s="38"/>
      <c r="D319" s="214" t="s">
        <v>143</v>
      </c>
      <c r="E319" s="38"/>
      <c r="F319" s="215" t="s">
        <v>1092</v>
      </c>
      <c r="G319" s="38"/>
      <c r="H319" s="38"/>
      <c r="I319" s="129"/>
      <c r="J319" s="38"/>
      <c r="K319" s="38"/>
      <c r="L319" s="42"/>
      <c r="M319" s="216"/>
      <c r="N319" s="78"/>
      <c r="O319" s="78"/>
      <c r="P319" s="78"/>
      <c r="Q319" s="78"/>
      <c r="R319" s="78"/>
      <c r="S319" s="78"/>
      <c r="T319" s="79"/>
      <c r="AT319" s="16" t="s">
        <v>143</v>
      </c>
      <c r="AU319" s="16" t="s">
        <v>87</v>
      </c>
    </row>
    <row r="320" spans="2:51" s="11" customFormat="1" ht="12">
      <c r="B320" s="217"/>
      <c r="C320" s="218"/>
      <c r="D320" s="214" t="s">
        <v>145</v>
      </c>
      <c r="E320" s="219" t="s">
        <v>27</v>
      </c>
      <c r="F320" s="220" t="s">
        <v>1093</v>
      </c>
      <c r="G320" s="218"/>
      <c r="H320" s="221">
        <v>12.07</v>
      </c>
      <c r="I320" s="222"/>
      <c r="J320" s="218"/>
      <c r="K320" s="218"/>
      <c r="L320" s="223"/>
      <c r="M320" s="224"/>
      <c r="N320" s="225"/>
      <c r="O320" s="225"/>
      <c r="P320" s="225"/>
      <c r="Q320" s="225"/>
      <c r="R320" s="225"/>
      <c r="S320" s="225"/>
      <c r="T320" s="226"/>
      <c r="AT320" s="227" t="s">
        <v>145</v>
      </c>
      <c r="AU320" s="227" t="s">
        <v>87</v>
      </c>
      <c r="AV320" s="11" t="s">
        <v>87</v>
      </c>
      <c r="AW320" s="11" t="s">
        <v>36</v>
      </c>
      <c r="AX320" s="11" t="s">
        <v>77</v>
      </c>
      <c r="AY320" s="227" t="s">
        <v>134</v>
      </c>
    </row>
    <row r="321" spans="2:51" s="12" customFormat="1" ht="12">
      <c r="B321" s="228"/>
      <c r="C321" s="229"/>
      <c r="D321" s="214" t="s">
        <v>145</v>
      </c>
      <c r="E321" s="230" t="s">
        <v>27</v>
      </c>
      <c r="F321" s="231" t="s">
        <v>147</v>
      </c>
      <c r="G321" s="229"/>
      <c r="H321" s="230" t="s">
        <v>27</v>
      </c>
      <c r="I321" s="232"/>
      <c r="J321" s="229"/>
      <c r="K321" s="229"/>
      <c r="L321" s="233"/>
      <c r="M321" s="234"/>
      <c r="N321" s="235"/>
      <c r="O321" s="235"/>
      <c r="P321" s="235"/>
      <c r="Q321" s="235"/>
      <c r="R321" s="235"/>
      <c r="S321" s="235"/>
      <c r="T321" s="236"/>
      <c r="AT321" s="237" t="s">
        <v>145</v>
      </c>
      <c r="AU321" s="237" t="s">
        <v>87</v>
      </c>
      <c r="AV321" s="12" t="s">
        <v>85</v>
      </c>
      <c r="AW321" s="12" t="s">
        <v>36</v>
      </c>
      <c r="AX321" s="12" t="s">
        <v>77</v>
      </c>
      <c r="AY321" s="237" t="s">
        <v>134</v>
      </c>
    </row>
    <row r="322" spans="2:51" s="13" customFormat="1" ht="12">
      <c r="B322" s="238"/>
      <c r="C322" s="239"/>
      <c r="D322" s="214" t="s">
        <v>145</v>
      </c>
      <c r="E322" s="240" t="s">
        <v>27</v>
      </c>
      <c r="F322" s="241" t="s">
        <v>148</v>
      </c>
      <c r="G322" s="239"/>
      <c r="H322" s="242">
        <v>12.07</v>
      </c>
      <c r="I322" s="243"/>
      <c r="J322" s="239"/>
      <c r="K322" s="239"/>
      <c r="L322" s="244"/>
      <c r="M322" s="245"/>
      <c r="N322" s="246"/>
      <c r="O322" s="246"/>
      <c r="P322" s="246"/>
      <c r="Q322" s="246"/>
      <c r="R322" s="246"/>
      <c r="S322" s="246"/>
      <c r="T322" s="247"/>
      <c r="AT322" s="248" t="s">
        <v>145</v>
      </c>
      <c r="AU322" s="248" t="s">
        <v>87</v>
      </c>
      <c r="AV322" s="13" t="s">
        <v>141</v>
      </c>
      <c r="AW322" s="13" t="s">
        <v>36</v>
      </c>
      <c r="AX322" s="13" t="s">
        <v>85</v>
      </c>
      <c r="AY322" s="248" t="s">
        <v>134</v>
      </c>
    </row>
    <row r="323" spans="2:65" s="1" customFormat="1" ht="16.5" customHeight="1">
      <c r="B323" s="37"/>
      <c r="C323" s="203" t="s">
        <v>432</v>
      </c>
      <c r="D323" s="203" t="s">
        <v>136</v>
      </c>
      <c r="E323" s="204" t="s">
        <v>1094</v>
      </c>
      <c r="F323" s="205" t="s">
        <v>1095</v>
      </c>
      <c r="G323" s="206" t="s">
        <v>139</v>
      </c>
      <c r="H323" s="207">
        <v>43.82</v>
      </c>
      <c r="I323" s="208"/>
      <c r="J323" s="207">
        <f>ROUND(I323*H323,2)</f>
        <v>0</v>
      </c>
      <c r="K323" s="205" t="s">
        <v>140</v>
      </c>
      <c r="L323" s="42"/>
      <c r="M323" s="209" t="s">
        <v>27</v>
      </c>
      <c r="N323" s="210" t="s">
        <v>48</v>
      </c>
      <c r="O323" s="78"/>
      <c r="P323" s="211">
        <f>O323*H323</f>
        <v>0</v>
      </c>
      <c r="Q323" s="211">
        <v>0.0075</v>
      </c>
      <c r="R323" s="211">
        <f>Q323*H323</f>
        <v>0.32865</v>
      </c>
      <c r="S323" s="211">
        <v>0</v>
      </c>
      <c r="T323" s="212">
        <f>S323*H323</f>
        <v>0</v>
      </c>
      <c r="AR323" s="16" t="s">
        <v>141</v>
      </c>
      <c r="AT323" s="16" t="s">
        <v>136</v>
      </c>
      <c r="AU323" s="16" t="s">
        <v>87</v>
      </c>
      <c r="AY323" s="16" t="s">
        <v>134</v>
      </c>
      <c r="BE323" s="213">
        <f>IF(N323="základní",J323,0)</f>
        <v>0</v>
      </c>
      <c r="BF323" s="213">
        <f>IF(N323="snížená",J323,0)</f>
        <v>0</v>
      </c>
      <c r="BG323" s="213">
        <f>IF(N323="zákl. přenesená",J323,0)</f>
        <v>0</v>
      </c>
      <c r="BH323" s="213">
        <f>IF(N323="sníž. přenesená",J323,0)</f>
        <v>0</v>
      </c>
      <c r="BI323" s="213">
        <f>IF(N323="nulová",J323,0)</f>
        <v>0</v>
      </c>
      <c r="BJ323" s="16" t="s">
        <v>85</v>
      </c>
      <c r="BK323" s="213">
        <f>ROUND(I323*H323,2)</f>
        <v>0</v>
      </c>
      <c r="BL323" s="16" t="s">
        <v>141</v>
      </c>
      <c r="BM323" s="16" t="s">
        <v>1096</v>
      </c>
    </row>
    <row r="324" spans="2:47" s="1" customFormat="1" ht="12">
      <c r="B324" s="37"/>
      <c r="C324" s="38"/>
      <c r="D324" s="214" t="s">
        <v>143</v>
      </c>
      <c r="E324" s="38"/>
      <c r="F324" s="215" t="s">
        <v>1097</v>
      </c>
      <c r="G324" s="38"/>
      <c r="H324" s="38"/>
      <c r="I324" s="129"/>
      <c r="J324" s="38"/>
      <c r="K324" s="38"/>
      <c r="L324" s="42"/>
      <c r="M324" s="216"/>
      <c r="N324" s="78"/>
      <c r="O324" s="78"/>
      <c r="P324" s="78"/>
      <c r="Q324" s="78"/>
      <c r="R324" s="78"/>
      <c r="S324" s="78"/>
      <c r="T324" s="79"/>
      <c r="AT324" s="16" t="s">
        <v>143</v>
      </c>
      <c r="AU324" s="16" t="s">
        <v>87</v>
      </c>
    </row>
    <row r="325" spans="2:51" s="11" customFormat="1" ht="12">
      <c r="B325" s="217"/>
      <c r="C325" s="218"/>
      <c r="D325" s="214" t="s">
        <v>145</v>
      </c>
      <c r="E325" s="219" t="s">
        <v>27</v>
      </c>
      <c r="F325" s="220" t="s">
        <v>1098</v>
      </c>
      <c r="G325" s="218"/>
      <c r="H325" s="221">
        <v>43.82</v>
      </c>
      <c r="I325" s="222"/>
      <c r="J325" s="218"/>
      <c r="K325" s="218"/>
      <c r="L325" s="223"/>
      <c r="M325" s="224"/>
      <c r="N325" s="225"/>
      <c r="O325" s="225"/>
      <c r="P325" s="225"/>
      <c r="Q325" s="225"/>
      <c r="R325" s="225"/>
      <c r="S325" s="225"/>
      <c r="T325" s="226"/>
      <c r="AT325" s="227" t="s">
        <v>145</v>
      </c>
      <c r="AU325" s="227" t="s">
        <v>87</v>
      </c>
      <c r="AV325" s="11" t="s">
        <v>87</v>
      </c>
      <c r="AW325" s="11" t="s">
        <v>36</v>
      </c>
      <c r="AX325" s="11" t="s">
        <v>77</v>
      </c>
      <c r="AY325" s="227" t="s">
        <v>134</v>
      </c>
    </row>
    <row r="326" spans="2:51" s="12" customFormat="1" ht="12">
      <c r="B326" s="228"/>
      <c r="C326" s="229"/>
      <c r="D326" s="214" t="s">
        <v>145</v>
      </c>
      <c r="E326" s="230" t="s">
        <v>27</v>
      </c>
      <c r="F326" s="231" t="s">
        <v>147</v>
      </c>
      <c r="G326" s="229"/>
      <c r="H326" s="230" t="s">
        <v>27</v>
      </c>
      <c r="I326" s="232"/>
      <c r="J326" s="229"/>
      <c r="K326" s="229"/>
      <c r="L326" s="233"/>
      <c r="M326" s="234"/>
      <c r="N326" s="235"/>
      <c r="O326" s="235"/>
      <c r="P326" s="235"/>
      <c r="Q326" s="235"/>
      <c r="R326" s="235"/>
      <c r="S326" s="235"/>
      <c r="T326" s="236"/>
      <c r="AT326" s="237" t="s">
        <v>145</v>
      </c>
      <c r="AU326" s="237" t="s">
        <v>87</v>
      </c>
      <c r="AV326" s="12" t="s">
        <v>85</v>
      </c>
      <c r="AW326" s="12" t="s">
        <v>36</v>
      </c>
      <c r="AX326" s="12" t="s">
        <v>77</v>
      </c>
      <c r="AY326" s="237" t="s">
        <v>134</v>
      </c>
    </row>
    <row r="327" spans="2:51" s="13" customFormat="1" ht="12">
      <c r="B327" s="238"/>
      <c r="C327" s="239"/>
      <c r="D327" s="214" t="s">
        <v>145</v>
      </c>
      <c r="E327" s="240" t="s">
        <v>27</v>
      </c>
      <c r="F327" s="241" t="s">
        <v>148</v>
      </c>
      <c r="G327" s="239"/>
      <c r="H327" s="242">
        <v>43.82</v>
      </c>
      <c r="I327" s="243"/>
      <c r="J327" s="239"/>
      <c r="K327" s="239"/>
      <c r="L327" s="244"/>
      <c r="M327" s="245"/>
      <c r="N327" s="246"/>
      <c r="O327" s="246"/>
      <c r="P327" s="246"/>
      <c r="Q327" s="246"/>
      <c r="R327" s="246"/>
      <c r="S327" s="246"/>
      <c r="T327" s="247"/>
      <c r="AT327" s="248" t="s">
        <v>145</v>
      </c>
      <c r="AU327" s="248" t="s">
        <v>87</v>
      </c>
      <c r="AV327" s="13" t="s">
        <v>141</v>
      </c>
      <c r="AW327" s="13" t="s">
        <v>36</v>
      </c>
      <c r="AX327" s="13" t="s">
        <v>85</v>
      </c>
      <c r="AY327" s="248" t="s">
        <v>134</v>
      </c>
    </row>
    <row r="328" spans="2:65" s="1" customFormat="1" ht="16.5" customHeight="1">
      <c r="B328" s="37"/>
      <c r="C328" s="203" t="s">
        <v>436</v>
      </c>
      <c r="D328" s="203" t="s">
        <v>136</v>
      </c>
      <c r="E328" s="204" t="s">
        <v>1099</v>
      </c>
      <c r="F328" s="205" t="s">
        <v>1100</v>
      </c>
      <c r="G328" s="206" t="s">
        <v>139</v>
      </c>
      <c r="H328" s="207">
        <v>43.82</v>
      </c>
      <c r="I328" s="208"/>
      <c r="J328" s="207">
        <f>ROUND(I328*H328,2)</f>
        <v>0</v>
      </c>
      <c r="K328" s="205" t="s">
        <v>140</v>
      </c>
      <c r="L328" s="42"/>
      <c r="M328" s="209" t="s">
        <v>27</v>
      </c>
      <c r="N328" s="210" t="s">
        <v>48</v>
      </c>
      <c r="O328" s="78"/>
      <c r="P328" s="211">
        <f>O328*H328</f>
        <v>0</v>
      </c>
      <c r="Q328" s="211">
        <v>5E-05</v>
      </c>
      <c r="R328" s="211">
        <f>Q328*H328</f>
        <v>0.0021910000000000002</v>
      </c>
      <c r="S328" s="211">
        <v>0</v>
      </c>
      <c r="T328" s="212">
        <f>S328*H328</f>
        <v>0</v>
      </c>
      <c r="AR328" s="16" t="s">
        <v>141</v>
      </c>
      <c r="AT328" s="16" t="s">
        <v>136</v>
      </c>
      <c r="AU328" s="16" t="s">
        <v>87</v>
      </c>
      <c r="AY328" s="16" t="s">
        <v>134</v>
      </c>
      <c r="BE328" s="213">
        <f>IF(N328="základní",J328,0)</f>
        <v>0</v>
      </c>
      <c r="BF328" s="213">
        <f>IF(N328="snížená",J328,0)</f>
        <v>0</v>
      </c>
      <c r="BG328" s="213">
        <f>IF(N328="zákl. přenesená",J328,0)</f>
        <v>0</v>
      </c>
      <c r="BH328" s="213">
        <f>IF(N328="sníž. přenesená",J328,0)</f>
        <v>0</v>
      </c>
      <c r="BI328" s="213">
        <f>IF(N328="nulová",J328,0)</f>
        <v>0</v>
      </c>
      <c r="BJ328" s="16" t="s">
        <v>85</v>
      </c>
      <c r="BK328" s="213">
        <f>ROUND(I328*H328,2)</f>
        <v>0</v>
      </c>
      <c r="BL328" s="16" t="s">
        <v>141</v>
      </c>
      <c r="BM328" s="16" t="s">
        <v>1101</v>
      </c>
    </row>
    <row r="329" spans="2:47" s="1" customFormat="1" ht="12">
      <c r="B329" s="37"/>
      <c r="C329" s="38"/>
      <c r="D329" s="214" t="s">
        <v>143</v>
      </c>
      <c r="E329" s="38"/>
      <c r="F329" s="215" t="s">
        <v>1097</v>
      </c>
      <c r="G329" s="38"/>
      <c r="H329" s="38"/>
      <c r="I329" s="129"/>
      <c r="J329" s="38"/>
      <c r="K329" s="38"/>
      <c r="L329" s="42"/>
      <c r="M329" s="216"/>
      <c r="N329" s="78"/>
      <c r="O329" s="78"/>
      <c r="P329" s="78"/>
      <c r="Q329" s="78"/>
      <c r="R329" s="78"/>
      <c r="S329" s="78"/>
      <c r="T329" s="79"/>
      <c r="AT329" s="16" t="s">
        <v>143</v>
      </c>
      <c r="AU329" s="16" t="s">
        <v>87</v>
      </c>
    </row>
    <row r="330" spans="2:65" s="1" customFormat="1" ht="16.5" customHeight="1">
      <c r="B330" s="37"/>
      <c r="C330" s="203" t="s">
        <v>440</v>
      </c>
      <c r="D330" s="203" t="s">
        <v>136</v>
      </c>
      <c r="E330" s="204" t="s">
        <v>1102</v>
      </c>
      <c r="F330" s="205" t="s">
        <v>1103</v>
      </c>
      <c r="G330" s="206" t="s">
        <v>244</v>
      </c>
      <c r="H330" s="207">
        <v>2.4</v>
      </c>
      <c r="I330" s="208"/>
      <c r="J330" s="207">
        <f>ROUND(I330*H330,2)</f>
        <v>0</v>
      </c>
      <c r="K330" s="205" t="s">
        <v>140</v>
      </c>
      <c r="L330" s="42"/>
      <c r="M330" s="209" t="s">
        <v>27</v>
      </c>
      <c r="N330" s="210" t="s">
        <v>48</v>
      </c>
      <c r="O330" s="78"/>
      <c r="P330" s="211">
        <f>O330*H330</f>
        <v>0</v>
      </c>
      <c r="Q330" s="211">
        <v>1.0594</v>
      </c>
      <c r="R330" s="211">
        <f>Q330*H330</f>
        <v>2.5425599999999995</v>
      </c>
      <c r="S330" s="211">
        <v>0</v>
      </c>
      <c r="T330" s="212">
        <f>S330*H330</f>
        <v>0</v>
      </c>
      <c r="AR330" s="16" t="s">
        <v>141</v>
      </c>
      <c r="AT330" s="16" t="s">
        <v>136</v>
      </c>
      <c r="AU330" s="16" t="s">
        <v>87</v>
      </c>
      <c r="AY330" s="16" t="s">
        <v>134</v>
      </c>
      <c r="BE330" s="213">
        <f>IF(N330="základní",J330,0)</f>
        <v>0</v>
      </c>
      <c r="BF330" s="213">
        <f>IF(N330="snížená",J330,0)</f>
        <v>0</v>
      </c>
      <c r="BG330" s="213">
        <f>IF(N330="zákl. přenesená",J330,0)</f>
        <v>0</v>
      </c>
      <c r="BH330" s="213">
        <f>IF(N330="sníž. přenesená",J330,0)</f>
        <v>0</v>
      </c>
      <c r="BI330" s="213">
        <f>IF(N330="nulová",J330,0)</f>
        <v>0</v>
      </c>
      <c r="BJ330" s="16" t="s">
        <v>85</v>
      </c>
      <c r="BK330" s="213">
        <f>ROUND(I330*H330,2)</f>
        <v>0</v>
      </c>
      <c r="BL330" s="16" t="s">
        <v>141</v>
      </c>
      <c r="BM330" s="16" t="s">
        <v>1104</v>
      </c>
    </row>
    <row r="331" spans="2:47" s="1" customFormat="1" ht="12">
      <c r="B331" s="37"/>
      <c r="C331" s="38"/>
      <c r="D331" s="214" t="s">
        <v>143</v>
      </c>
      <c r="E331" s="38"/>
      <c r="F331" s="215" t="s">
        <v>1105</v>
      </c>
      <c r="G331" s="38"/>
      <c r="H331" s="38"/>
      <c r="I331" s="129"/>
      <c r="J331" s="38"/>
      <c r="K331" s="38"/>
      <c r="L331" s="42"/>
      <c r="M331" s="216"/>
      <c r="N331" s="78"/>
      <c r="O331" s="78"/>
      <c r="P331" s="78"/>
      <c r="Q331" s="78"/>
      <c r="R331" s="78"/>
      <c r="S331" s="78"/>
      <c r="T331" s="79"/>
      <c r="AT331" s="16" t="s">
        <v>143</v>
      </c>
      <c r="AU331" s="16" t="s">
        <v>87</v>
      </c>
    </row>
    <row r="332" spans="2:51" s="11" customFormat="1" ht="12">
      <c r="B332" s="217"/>
      <c r="C332" s="218"/>
      <c r="D332" s="214" t="s">
        <v>145</v>
      </c>
      <c r="E332" s="219" t="s">
        <v>27</v>
      </c>
      <c r="F332" s="220" t="s">
        <v>1106</v>
      </c>
      <c r="G332" s="218"/>
      <c r="H332" s="221">
        <v>2.4</v>
      </c>
      <c r="I332" s="222"/>
      <c r="J332" s="218"/>
      <c r="K332" s="218"/>
      <c r="L332" s="223"/>
      <c r="M332" s="224"/>
      <c r="N332" s="225"/>
      <c r="O332" s="225"/>
      <c r="P332" s="225"/>
      <c r="Q332" s="225"/>
      <c r="R332" s="225"/>
      <c r="S332" s="225"/>
      <c r="T332" s="226"/>
      <c r="AT332" s="227" t="s">
        <v>145</v>
      </c>
      <c r="AU332" s="227" t="s">
        <v>87</v>
      </c>
      <c r="AV332" s="11" t="s">
        <v>87</v>
      </c>
      <c r="AW332" s="11" t="s">
        <v>36</v>
      </c>
      <c r="AX332" s="11" t="s">
        <v>77</v>
      </c>
      <c r="AY332" s="227" t="s">
        <v>134</v>
      </c>
    </row>
    <row r="333" spans="2:51" s="12" customFormat="1" ht="12">
      <c r="B333" s="228"/>
      <c r="C333" s="229"/>
      <c r="D333" s="214" t="s">
        <v>145</v>
      </c>
      <c r="E333" s="230" t="s">
        <v>27</v>
      </c>
      <c r="F333" s="231" t="s">
        <v>147</v>
      </c>
      <c r="G333" s="229"/>
      <c r="H333" s="230" t="s">
        <v>27</v>
      </c>
      <c r="I333" s="232"/>
      <c r="J333" s="229"/>
      <c r="K333" s="229"/>
      <c r="L333" s="233"/>
      <c r="M333" s="234"/>
      <c r="N333" s="235"/>
      <c r="O333" s="235"/>
      <c r="P333" s="235"/>
      <c r="Q333" s="235"/>
      <c r="R333" s="235"/>
      <c r="S333" s="235"/>
      <c r="T333" s="236"/>
      <c r="AT333" s="237" t="s">
        <v>145</v>
      </c>
      <c r="AU333" s="237" t="s">
        <v>87</v>
      </c>
      <c r="AV333" s="12" t="s">
        <v>85</v>
      </c>
      <c r="AW333" s="12" t="s">
        <v>36</v>
      </c>
      <c r="AX333" s="12" t="s">
        <v>77</v>
      </c>
      <c r="AY333" s="237" t="s">
        <v>134</v>
      </c>
    </row>
    <row r="334" spans="2:51" s="13" customFormat="1" ht="12">
      <c r="B334" s="238"/>
      <c r="C334" s="239"/>
      <c r="D334" s="214" t="s">
        <v>145</v>
      </c>
      <c r="E334" s="240" t="s">
        <v>27</v>
      </c>
      <c r="F334" s="241" t="s">
        <v>148</v>
      </c>
      <c r="G334" s="239"/>
      <c r="H334" s="242">
        <v>2.4</v>
      </c>
      <c r="I334" s="243"/>
      <c r="J334" s="239"/>
      <c r="K334" s="239"/>
      <c r="L334" s="244"/>
      <c r="M334" s="245"/>
      <c r="N334" s="246"/>
      <c r="O334" s="246"/>
      <c r="P334" s="246"/>
      <c r="Q334" s="246"/>
      <c r="R334" s="246"/>
      <c r="S334" s="246"/>
      <c r="T334" s="247"/>
      <c r="AT334" s="248" t="s">
        <v>145</v>
      </c>
      <c r="AU334" s="248" t="s">
        <v>87</v>
      </c>
      <c r="AV334" s="13" t="s">
        <v>141</v>
      </c>
      <c r="AW334" s="13" t="s">
        <v>36</v>
      </c>
      <c r="AX334" s="13" t="s">
        <v>85</v>
      </c>
      <c r="AY334" s="248" t="s">
        <v>134</v>
      </c>
    </row>
    <row r="335" spans="2:65" s="1" customFormat="1" ht="22.5" customHeight="1">
      <c r="B335" s="37"/>
      <c r="C335" s="203" t="s">
        <v>445</v>
      </c>
      <c r="D335" s="203" t="s">
        <v>136</v>
      </c>
      <c r="E335" s="204" t="s">
        <v>317</v>
      </c>
      <c r="F335" s="205" t="s">
        <v>318</v>
      </c>
      <c r="G335" s="206" t="s">
        <v>139</v>
      </c>
      <c r="H335" s="207">
        <v>38.4</v>
      </c>
      <c r="I335" s="208"/>
      <c r="J335" s="207">
        <f>ROUND(I335*H335,2)</f>
        <v>0</v>
      </c>
      <c r="K335" s="205" t="s">
        <v>140</v>
      </c>
      <c r="L335" s="42"/>
      <c r="M335" s="209" t="s">
        <v>27</v>
      </c>
      <c r="N335" s="210" t="s">
        <v>48</v>
      </c>
      <c r="O335" s="78"/>
      <c r="P335" s="211">
        <f>O335*H335</f>
        <v>0</v>
      </c>
      <c r="Q335" s="211">
        <v>0</v>
      </c>
      <c r="R335" s="211">
        <f>Q335*H335</f>
        <v>0</v>
      </c>
      <c r="S335" s="211">
        <v>0</v>
      </c>
      <c r="T335" s="212">
        <f>S335*H335</f>
        <v>0</v>
      </c>
      <c r="AR335" s="16" t="s">
        <v>141</v>
      </c>
      <c r="AT335" s="16" t="s">
        <v>136</v>
      </c>
      <c r="AU335" s="16" t="s">
        <v>87</v>
      </c>
      <c r="AY335" s="16" t="s">
        <v>134</v>
      </c>
      <c r="BE335" s="213">
        <f>IF(N335="základní",J335,0)</f>
        <v>0</v>
      </c>
      <c r="BF335" s="213">
        <f>IF(N335="snížená",J335,0)</f>
        <v>0</v>
      </c>
      <c r="BG335" s="213">
        <f>IF(N335="zákl. přenesená",J335,0)</f>
        <v>0</v>
      </c>
      <c r="BH335" s="213">
        <f>IF(N335="sníž. přenesená",J335,0)</f>
        <v>0</v>
      </c>
      <c r="BI335" s="213">
        <f>IF(N335="nulová",J335,0)</f>
        <v>0</v>
      </c>
      <c r="BJ335" s="16" t="s">
        <v>85</v>
      </c>
      <c r="BK335" s="213">
        <f>ROUND(I335*H335,2)</f>
        <v>0</v>
      </c>
      <c r="BL335" s="16" t="s">
        <v>141</v>
      </c>
      <c r="BM335" s="16" t="s">
        <v>1107</v>
      </c>
    </row>
    <row r="336" spans="2:47" s="1" customFormat="1" ht="12">
      <c r="B336" s="37"/>
      <c r="C336" s="38"/>
      <c r="D336" s="214" t="s">
        <v>143</v>
      </c>
      <c r="E336" s="38"/>
      <c r="F336" s="215" t="s">
        <v>320</v>
      </c>
      <c r="G336" s="38"/>
      <c r="H336" s="38"/>
      <c r="I336" s="129"/>
      <c r="J336" s="38"/>
      <c r="K336" s="38"/>
      <c r="L336" s="42"/>
      <c r="M336" s="216"/>
      <c r="N336" s="78"/>
      <c r="O336" s="78"/>
      <c r="P336" s="78"/>
      <c r="Q336" s="78"/>
      <c r="R336" s="78"/>
      <c r="S336" s="78"/>
      <c r="T336" s="79"/>
      <c r="AT336" s="16" t="s">
        <v>143</v>
      </c>
      <c r="AU336" s="16" t="s">
        <v>87</v>
      </c>
    </row>
    <row r="337" spans="2:51" s="11" customFormat="1" ht="12">
      <c r="B337" s="217"/>
      <c r="C337" s="218"/>
      <c r="D337" s="214" t="s">
        <v>145</v>
      </c>
      <c r="E337" s="219" t="s">
        <v>27</v>
      </c>
      <c r="F337" s="220" t="s">
        <v>875</v>
      </c>
      <c r="G337" s="218"/>
      <c r="H337" s="221">
        <v>38.4</v>
      </c>
      <c r="I337" s="222"/>
      <c r="J337" s="218"/>
      <c r="K337" s="218"/>
      <c r="L337" s="223"/>
      <c r="M337" s="224"/>
      <c r="N337" s="225"/>
      <c r="O337" s="225"/>
      <c r="P337" s="225"/>
      <c r="Q337" s="225"/>
      <c r="R337" s="225"/>
      <c r="S337" s="225"/>
      <c r="T337" s="226"/>
      <c r="AT337" s="227" t="s">
        <v>145</v>
      </c>
      <c r="AU337" s="227" t="s">
        <v>87</v>
      </c>
      <c r="AV337" s="11" t="s">
        <v>87</v>
      </c>
      <c r="AW337" s="11" t="s">
        <v>36</v>
      </c>
      <c r="AX337" s="11" t="s">
        <v>77</v>
      </c>
      <c r="AY337" s="227" t="s">
        <v>134</v>
      </c>
    </row>
    <row r="338" spans="2:51" s="12" customFormat="1" ht="12">
      <c r="B338" s="228"/>
      <c r="C338" s="229"/>
      <c r="D338" s="214" t="s">
        <v>145</v>
      </c>
      <c r="E338" s="230" t="s">
        <v>27</v>
      </c>
      <c r="F338" s="231" t="s">
        <v>147</v>
      </c>
      <c r="G338" s="229"/>
      <c r="H338" s="230" t="s">
        <v>27</v>
      </c>
      <c r="I338" s="232"/>
      <c r="J338" s="229"/>
      <c r="K338" s="229"/>
      <c r="L338" s="233"/>
      <c r="M338" s="234"/>
      <c r="N338" s="235"/>
      <c r="O338" s="235"/>
      <c r="P338" s="235"/>
      <c r="Q338" s="235"/>
      <c r="R338" s="235"/>
      <c r="S338" s="235"/>
      <c r="T338" s="236"/>
      <c r="AT338" s="237" t="s">
        <v>145</v>
      </c>
      <c r="AU338" s="237" t="s">
        <v>87</v>
      </c>
      <c r="AV338" s="12" t="s">
        <v>85</v>
      </c>
      <c r="AW338" s="12" t="s">
        <v>36</v>
      </c>
      <c r="AX338" s="12" t="s">
        <v>77</v>
      </c>
      <c r="AY338" s="237" t="s">
        <v>134</v>
      </c>
    </row>
    <row r="339" spans="2:51" s="13" customFormat="1" ht="12">
      <c r="B339" s="238"/>
      <c r="C339" s="239"/>
      <c r="D339" s="214" t="s">
        <v>145</v>
      </c>
      <c r="E339" s="240" t="s">
        <v>27</v>
      </c>
      <c r="F339" s="241" t="s">
        <v>148</v>
      </c>
      <c r="G339" s="239"/>
      <c r="H339" s="242">
        <v>38.4</v>
      </c>
      <c r="I339" s="243"/>
      <c r="J339" s="239"/>
      <c r="K339" s="239"/>
      <c r="L339" s="244"/>
      <c r="M339" s="245"/>
      <c r="N339" s="246"/>
      <c r="O339" s="246"/>
      <c r="P339" s="246"/>
      <c r="Q339" s="246"/>
      <c r="R339" s="246"/>
      <c r="S339" s="246"/>
      <c r="T339" s="247"/>
      <c r="AT339" s="248" t="s">
        <v>145</v>
      </c>
      <c r="AU339" s="248" t="s">
        <v>87</v>
      </c>
      <c r="AV339" s="13" t="s">
        <v>141</v>
      </c>
      <c r="AW339" s="13" t="s">
        <v>36</v>
      </c>
      <c r="AX339" s="13" t="s">
        <v>85</v>
      </c>
      <c r="AY339" s="248" t="s">
        <v>134</v>
      </c>
    </row>
    <row r="340" spans="2:65" s="1" customFormat="1" ht="16.5" customHeight="1">
      <c r="B340" s="37"/>
      <c r="C340" s="203" t="s">
        <v>449</v>
      </c>
      <c r="D340" s="203" t="s">
        <v>136</v>
      </c>
      <c r="E340" s="204" t="s">
        <v>1108</v>
      </c>
      <c r="F340" s="205" t="s">
        <v>1109</v>
      </c>
      <c r="G340" s="206" t="s">
        <v>139</v>
      </c>
      <c r="H340" s="207">
        <v>1.26</v>
      </c>
      <c r="I340" s="208"/>
      <c r="J340" s="207">
        <f>ROUND(I340*H340,2)</f>
        <v>0</v>
      </c>
      <c r="K340" s="205" t="s">
        <v>140</v>
      </c>
      <c r="L340" s="42"/>
      <c r="M340" s="209" t="s">
        <v>27</v>
      </c>
      <c r="N340" s="210" t="s">
        <v>48</v>
      </c>
      <c r="O340" s="78"/>
      <c r="P340" s="211">
        <f>O340*H340</f>
        <v>0</v>
      </c>
      <c r="Q340" s="211">
        <v>0.02102</v>
      </c>
      <c r="R340" s="211">
        <f>Q340*H340</f>
        <v>0.0264852</v>
      </c>
      <c r="S340" s="211">
        <v>0</v>
      </c>
      <c r="T340" s="212">
        <f>S340*H340</f>
        <v>0</v>
      </c>
      <c r="AR340" s="16" t="s">
        <v>141</v>
      </c>
      <c r="AT340" s="16" t="s">
        <v>136</v>
      </c>
      <c r="AU340" s="16" t="s">
        <v>87</v>
      </c>
      <c r="AY340" s="16" t="s">
        <v>134</v>
      </c>
      <c r="BE340" s="213">
        <f>IF(N340="základní",J340,0)</f>
        <v>0</v>
      </c>
      <c r="BF340" s="213">
        <f>IF(N340="snížená",J340,0)</f>
        <v>0</v>
      </c>
      <c r="BG340" s="213">
        <f>IF(N340="zákl. přenesená",J340,0)</f>
        <v>0</v>
      </c>
      <c r="BH340" s="213">
        <f>IF(N340="sníž. přenesená",J340,0)</f>
        <v>0</v>
      </c>
      <c r="BI340" s="213">
        <f>IF(N340="nulová",J340,0)</f>
        <v>0</v>
      </c>
      <c r="BJ340" s="16" t="s">
        <v>85</v>
      </c>
      <c r="BK340" s="213">
        <f>ROUND(I340*H340,2)</f>
        <v>0</v>
      </c>
      <c r="BL340" s="16" t="s">
        <v>141</v>
      </c>
      <c r="BM340" s="16" t="s">
        <v>1110</v>
      </c>
    </row>
    <row r="341" spans="2:47" s="1" customFormat="1" ht="12">
      <c r="B341" s="37"/>
      <c r="C341" s="38"/>
      <c r="D341" s="214" t="s">
        <v>143</v>
      </c>
      <c r="E341" s="38"/>
      <c r="F341" s="215" t="s">
        <v>831</v>
      </c>
      <c r="G341" s="38"/>
      <c r="H341" s="38"/>
      <c r="I341" s="129"/>
      <c r="J341" s="38"/>
      <c r="K341" s="38"/>
      <c r="L341" s="42"/>
      <c r="M341" s="216"/>
      <c r="N341" s="78"/>
      <c r="O341" s="78"/>
      <c r="P341" s="78"/>
      <c r="Q341" s="78"/>
      <c r="R341" s="78"/>
      <c r="S341" s="78"/>
      <c r="T341" s="79"/>
      <c r="AT341" s="16" t="s">
        <v>143</v>
      </c>
      <c r="AU341" s="16" t="s">
        <v>87</v>
      </c>
    </row>
    <row r="342" spans="2:51" s="11" customFormat="1" ht="12">
      <c r="B342" s="217"/>
      <c r="C342" s="218"/>
      <c r="D342" s="214" t="s">
        <v>145</v>
      </c>
      <c r="E342" s="219" t="s">
        <v>27</v>
      </c>
      <c r="F342" s="220" t="s">
        <v>1111</v>
      </c>
      <c r="G342" s="218"/>
      <c r="H342" s="221">
        <v>1.26</v>
      </c>
      <c r="I342" s="222"/>
      <c r="J342" s="218"/>
      <c r="K342" s="218"/>
      <c r="L342" s="223"/>
      <c r="M342" s="224"/>
      <c r="N342" s="225"/>
      <c r="O342" s="225"/>
      <c r="P342" s="225"/>
      <c r="Q342" s="225"/>
      <c r="R342" s="225"/>
      <c r="S342" s="225"/>
      <c r="T342" s="226"/>
      <c r="AT342" s="227" t="s">
        <v>145</v>
      </c>
      <c r="AU342" s="227" t="s">
        <v>87</v>
      </c>
      <c r="AV342" s="11" t="s">
        <v>87</v>
      </c>
      <c r="AW342" s="11" t="s">
        <v>36</v>
      </c>
      <c r="AX342" s="11" t="s">
        <v>77</v>
      </c>
      <c r="AY342" s="227" t="s">
        <v>134</v>
      </c>
    </row>
    <row r="343" spans="2:51" s="12" customFormat="1" ht="12">
      <c r="B343" s="228"/>
      <c r="C343" s="229"/>
      <c r="D343" s="214" t="s">
        <v>145</v>
      </c>
      <c r="E343" s="230" t="s">
        <v>27</v>
      </c>
      <c r="F343" s="231" t="s">
        <v>147</v>
      </c>
      <c r="G343" s="229"/>
      <c r="H343" s="230" t="s">
        <v>27</v>
      </c>
      <c r="I343" s="232"/>
      <c r="J343" s="229"/>
      <c r="K343" s="229"/>
      <c r="L343" s="233"/>
      <c r="M343" s="234"/>
      <c r="N343" s="235"/>
      <c r="O343" s="235"/>
      <c r="P343" s="235"/>
      <c r="Q343" s="235"/>
      <c r="R343" s="235"/>
      <c r="S343" s="235"/>
      <c r="T343" s="236"/>
      <c r="AT343" s="237" t="s">
        <v>145</v>
      </c>
      <c r="AU343" s="237" t="s">
        <v>87</v>
      </c>
      <c r="AV343" s="12" t="s">
        <v>85</v>
      </c>
      <c r="AW343" s="12" t="s">
        <v>36</v>
      </c>
      <c r="AX343" s="12" t="s">
        <v>77</v>
      </c>
      <c r="AY343" s="237" t="s">
        <v>134</v>
      </c>
    </row>
    <row r="344" spans="2:51" s="13" customFormat="1" ht="12">
      <c r="B344" s="238"/>
      <c r="C344" s="239"/>
      <c r="D344" s="214" t="s">
        <v>145</v>
      </c>
      <c r="E344" s="240" t="s">
        <v>27</v>
      </c>
      <c r="F344" s="241" t="s">
        <v>148</v>
      </c>
      <c r="G344" s="239"/>
      <c r="H344" s="242">
        <v>1.26</v>
      </c>
      <c r="I344" s="243"/>
      <c r="J344" s="239"/>
      <c r="K344" s="239"/>
      <c r="L344" s="244"/>
      <c r="M344" s="245"/>
      <c r="N344" s="246"/>
      <c r="O344" s="246"/>
      <c r="P344" s="246"/>
      <c r="Q344" s="246"/>
      <c r="R344" s="246"/>
      <c r="S344" s="246"/>
      <c r="T344" s="247"/>
      <c r="AT344" s="248" t="s">
        <v>145</v>
      </c>
      <c r="AU344" s="248" t="s">
        <v>87</v>
      </c>
      <c r="AV344" s="13" t="s">
        <v>141</v>
      </c>
      <c r="AW344" s="13" t="s">
        <v>36</v>
      </c>
      <c r="AX344" s="13" t="s">
        <v>85</v>
      </c>
      <c r="AY344" s="248" t="s">
        <v>134</v>
      </c>
    </row>
    <row r="345" spans="2:65" s="1" customFormat="1" ht="16.5" customHeight="1">
      <c r="B345" s="37"/>
      <c r="C345" s="203" t="s">
        <v>454</v>
      </c>
      <c r="D345" s="203" t="s">
        <v>136</v>
      </c>
      <c r="E345" s="204" t="s">
        <v>1108</v>
      </c>
      <c r="F345" s="205" t="s">
        <v>1109</v>
      </c>
      <c r="G345" s="206" t="s">
        <v>139</v>
      </c>
      <c r="H345" s="207">
        <v>0.5</v>
      </c>
      <c r="I345" s="208"/>
      <c r="J345" s="207">
        <f>ROUND(I345*H345,2)</f>
        <v>0</v>
      </c>
      <c r="K345" s="205" t="s">
        <v>140</v>
      </c>
      <c r="L345" s="42"/>
      <c r="M345" s="209" t="s">
        <v>27</v>
      </c>
      <c r="N345" s="210" t="s">
        <v>48</v>
      </c>
      <c r="O345" s="78"/>
      <c r="P345" s="211">
        <f>O345*H345</f>
        <v>0</v>
      </c>
      <c r="Q345" s="211">
        <v>0.02102</v>
      </c>
      <c r="R345" s="211">
        <f>Q345*H345</f>
        <v>0.01051</v>
      </c>
      <c r="S345" s="211">
        <v>0</v>
      </c>
      <c r="T345" s="212">
        <f>S345*H345</f>
        <v>0</v>
      </c>
      <c r="AR345" s="16" t="s">
        <v>141</v>
      </c>
      <c r="AT345" s="16" t="s">
        <v>136</v>
      </c>
      <c r="AU345" s="16" t="s">
        <v>87</v>
      </c>
      <c r="AY345" s="16" t="s">
        <v>134</v>
      </c>
      <c r="BE345" s="213">
        <f>IF(N345="základní",J345,0)</f>
        <v>0</v>
      </c>
      <c r="BF345" s="213">
        <f>IF(N345="snížená",J345,0)</f>
        <v>0</v>
      </c>
      <c r="BG345" s="213">
        <f>IF(N345="zákl. přenesená",J345,0)</f>
        <v>0</v>
      </c>
      <c r="BH345" s="213">
        <f>IF(N345="sníž. přenesená",J345,0)</f>
        <v>0</v>
      </c>
      <c r="BI345" s="213">
        <f>IF(N345="nulová",J345,0)</f>
        <v>0</v>
      </c>
      <c r="BJ345" s="16" t="s">
        <v>85</v>
      </c>
      <c r="BK345" s="213">
        <f>ROUND(I345*H345,2)</f>
        <v>0</v>
      </c>
      <c r="BL345" s="16" t="s">
        <v>141</v>
      </c>
      <c r="BM345" s="16" t="s">
        <v>1112</v>
      </c>
    </row>
    <row r="346" spans="2:47" s="1" customFormat="1" ht="12">
      <c r="B346" s="37"/>
      <c r="C346" s="38"/>
      <c r="D346" s="214" t="s">
        <v>143</v>
      </c>
      <c r="E346" s="38"/>
      <c r="F346" s="215" t="s">
        <v>831</v>
      </c>
      <c r="G346" s="38"/>
      <c r="H346" s="38"/>
      <c r="I346" s="129"/>
      <c r="J346" s="38"/>
      <c r="K346" s="38"/>
      <c r="L346" s="42"/>
      <c r="M346" s="216"/>
      <c r="N346" s="78"/>
      <c r="O346" s="78"/>
      <c r="P346" s="78"/>
      <c r="Q346" s="78"/>
      <c r="R346" s="78"/>
      <c r="S346" s="78"/>
      <c r="T346" s="79"/>
      <c r="AT346" s="16" t="s">
        <v>143</v>
      </c>
      <c r="AU346" s="16" t="s">
        <v>87</v>
      </c>
    </row>
    <row r="347" spans="2:51" s="11" customFormat="1" ht="12">
      <c r="B347" s="217"/>
      <c r="C347" s="218"/>
      <c r="D347" s="214" t="s">
        <v>145</v>
      </c>
      <c r="E347" s="219" t="s">
        <v>27</v>
      </c>
      <c r="F347" s="220" t="s">
        <v>1113</v>
      </c>
      <c r="G347" s="218"/>
      <c r="H347" s="221">
        <v>0.5</v>
      </c>
      <c r="I347" s="222"/>
      <c r="J347" s="218"/>
      <c r="K347" s="218"/>
      <c r="L347" s="223"/>
      <c r="M347" s="224"/>
      <c r="N347" s="225"/>
      <c r="O347" s="225"/>
      <c r="P347" s="225"/>
      <c r="Q347" s="225"/>
      <c r="R347" s="225"/>
      <c r="S347" s="225"/>
      <c r="T347" s="226"/>
      <c r="AT347" s="227" t="s">
        <v>145</v>
      </c>
      <c r="AU347" s="227" t="s">
        <v>87</v>
      </c>
      <c r="AV347" s="11" t="s">
        <v>87</v>
      </c>
      <c r="AW347" s="11" t="s">
        <v>36</v>
      </c>
      <c r="AX347" s="11" t="s">
        <v>77</v>
      </c>
      <c r="AY347" s="227" t="s">
        <v>134</v>
      </c>
    </row>
    <row r="348" spans="2:51" s="12" customFormat="1" ht="12">
      <c r="B348" s="228"/>
      <c r="C348" s="229"/>
      <c r="D348" s="214" t="s">
        <v>145</v>
      </c>
      <c r="E348" s="230" t="s">
        <v>27</v>
      </c>
      <c r="F348" s="231" t="s">
        <v>1114</v>
      </c>
      <c r="G348" s="229"/>
      <c r="H348" s="230" t="s">
        <v>27</v>
      </c>
      <c r="I348" s="232"/>
      <c r="J348" s="229"/>
      <c r="K348" s="229"/>
      <c r="L348" s="233"/>
      <c r="M348" s="234"/>
      <c r="N348" s="235"/>
      <c r="O348" s="235"/>
      <c r="P348" s="235"/>
      <c r="Q348" s="235"/>
      <c r="R348" s="235"/>
      <c r="S348" s="235"/>
      <c r="T348" s="236"/>
      <c r="AT348" s="237" t="s">
        <v>145</v>
      </c>
      <c r="AU348" s="237" t="s">
        <v>87</v>
      </c>
      <c r="AV348" s="12" t="s">
        <v>85</v>
      </c>
      <c r="AW348" s="12" t="s">
        <v>36</v>
      </c>
      <c r="AX348" s="12" t="s">
        <v>77</v>
      </c>
      <c r="AY348" s="237" t="s">
        <v>134</v>
      </c>
    </row>
    <row r="349" spans="2:51" s="13" customFormat="1" ht="12">
      <c r="B349" s="238"/>
      <c r="C349" s="239"/>
      <c r="D349" s="214" t="s">
        <v>145</v>
      </c>
      <c r="E349" s="240" t="s">
        <v>27</v>
      </c>
      <c r="F349" s="241" t="s">
        <v>148</v>
      </c>
      <c r="G349" s="239"/>
      <c r="H349" s="242">
        <v>0.5</v>
      </c>
      <c r="I349" s="243"/>
      <c r="J349" s="239"/>
      <c r="K349" s="239"/>
      <c r="L349" s="244"/>
      <c r="M349" s="245"/>
      <c r="N349" s="246"/>
      <c r="O349" s="246"/>
      <c r="P349" s="246"/>
      <c r="Q349" s="246"/>
      <c r="R349" s="246"/>
      <c r="S349" s="246"/>
      <c r="T349" s="247"/>
      <c r="AT349" s="248" t="s">
        <v>145</v>
      </c>
      <c r="AU349" s="248" t="s">
        <v>87</v>
      </c>
      <c r="AV349" s="13" t="s">
        <v>141</v>
      </c>
      <c r="AW349" s="13" t="s">
        <v>36</v>
      </c>
      <c r="AX349" s="13" t="s">
        <v>85</v>
      </c>
      <c r="AY349" s="248" t="s">
        <v>134</v>
      </c>
    </row>
    <row r="350" spans="2:65" s="1" customFormat="1" ht="16.5" customHeight="1">
      <c r="B350" s="37"/>
      <c r="C350" s="203" t="s">
        <v>460</v>
      </c>
      <c r="D350" s="203" t="s">
        <v>136</v>
      </c>
      <c r="E350" s="204" t="s">
        <v>1115</v>
      </c>
      <c r="F350" s="205" t="s">
        <v>1116</v>
      </c>
      <c r="G350" s="206" t="s">
        <v>139</v>
      </c>
      <c r="H350" s="207">
        <v>2.53</v>
      </c>
      <c r="I350" s="208"/>
      <c r="J350" s="207">
        <f>ROUND(I350*H350,2)</f>
        <v>0</v>
      </c>
      <c r="K350" s="205" t="s">
        <v>140</v>
      </c>
      <c r="L350" s="42"/>
      <c r="M350" s="209" t="s">
        <v>27</v>
      </c>
      <c r="N350" s="210" t="s">
        <v>48</v>
      </c>
      <c r="O350" s="78"/>
      <c r="P350" s="211">
        <f>O350*H350</f>
        <v>0</v>
      </c>
      <c r="Q350" s="211">
        <v>0.02102</v>
      </c>
      <c r="R350" s="211">
        <f>Q350*H350</f>
        <v>0.053180599999999995</v>
      </c>
      <c r="S350" s="211">
        <v>0</v>
      </c>
      <c r="T350" s="212">
        <f>S350*H350</f>
        <v>0</v>
      </c>
      <c r="AR350" s="16" t="s">
        <v>141</v>
      </c>
      <c r="AT350" s="16" t="s">
        <v>136</v>
      </c>
      <c r="AU350" s="16" t="s">
        <v>87</v>
      </c>
      <c r="AY350" s="16" t="s">
        <v>134</v>
      </c>
      <c r="BE350" s="213">
        <f>IF(N350="základní",J350,0)</f>
        <v>0</v>
      </c>
      <c r="BF350" s="213">
        <f>IF(N350="snížená",J350,0)</f>
        <v>0</v>
      </c>
      <c r="BG350" s="213">
        <f>IF(N350="zákl. přenesená",J350,0)</f>
        <v>0</v>
      </c>
      <c r="BH350" s="213">
        <f>IF(N350="sníž. přenesená",J350,0)</f>
        <v>0</v>
      </c>
      <c r="BI350" s="213">
        <f>IF(N350="nulová",J350,0)</f>
        <v>0</v>
      </c>
      <c r="BJ350" s="16" t="s">
        <v>85</v>
      </c>
      <c r="BK350" s="213">
        <f>ROUND(I350*H350,2)</f>
        <v>0</v>
      </c>
      <c r="BL350" s="16" t="s">
        <v>141</v>
      </c>
      <c r="BM350" s="16" t="s">
        <v>1117</v>
      </c>
    </row>
    <row r="351" spans="2:47" s="1" customFormat="1" ht="12">
      <c r="B351" s="37"/>
      <c r="C351" s="38"/>
      <c r="D351" s="214" t="s">
        <v>143</v>
      </c>
      <c r="E351" s="38"/>
      <c r="F351" s="215" t="s">
        <v>831</v>
      </c>
      <c r="G351" s="38"/>
      <c r="H351" s="38"/>
      <c r="I351" s="129"/>
      <c r="J351" s="38"/>
      <c r="K351" s="38"/>
      <c r="L351" s="42"/>
      <c r="M351" s="216"/>
      <c r="N351" s="78"/>
      <c r="O351" s="78"/>
      <c r="P351" s="78"/>
      <c r="Q351" s="78"/>
      <c r="R351" s="78"/>
      <c r="S351" s="78"/>
      <c r="T351" s="79"/>
      <c r="AT351" s="16" t="s">
        <v>143</v>
      </c>
      <c r="AU351" s="16" t="s">
        <v>87</v>
      </c>
    </row>
    <row r="352" spans="2:51" s="11" customFormat="1" ht="12">
      <c r="B352" s="217"/>
      <c r="C352" s="218"/>
      <c r="D352" s="214" t="s">
        <v>145</v>
      </c>
      <c r="E352" s="219" t="s">
        <v>27</v>
      </c>
      <c r="F352" s="220" t="s">
        <v>1118</v>
      </c>
      <c r="G352" s="218"/>
      <c r="H352" s="221">
        <v>2.53</v>
      </c>
      <c r="I352" s="222"/>
      <c r="J352" s="218"/>
      <c r="K352" s="218"/>
      <c r="L352" s="223"/>
      <c r="M352" s="224"/>
      <c r="N352" s="225"/>
      <c r="O352" s="225"/>
      <c r="P352" s="225"/>
      <c r="Q352" s="225"/>
      <c r="R352" s="225"/>
      <c r="S352" s="225"/>
      <c r="T352" s="226"/>
      <c r="AT352" s="227" t="s">
        <v>145</v>
      </c>
      <c r="AU352" s="227" t="s">
        <v>87</v>
      </c>
      <c r="AV352" s="11" t="s">
        <v>87</v>
      </c>
      <c r="AW352" s="11" t="s">
        <v>36</v>
      </c>
      <c r="AX352" s="11" t="s">
        <v>77</v>
      </c>
      <c r="AY352" s="227" t="s">
        <v>134</v>
      </c>
    </row>
    <row r="353" spans="2:51" s="12" customFormat="1" ht="12">
      <c r="B353" s="228"/>
      <c r="C353" s="229"/>
      <c r="D353" s="214" t="s">
        <v>145</v>
      </c>
      <c r="E353" s="230" t="s">
        <v>27</v>
      </c>
      <c r="F353" s="231" t="s">
        <v>147</v>
      </c>
      <c r="G353" s="229"/>
      <c r="H353" s="230" t="s">
        <v>27</v>
      </c>
      <c r="I353" s="232"/>
      <c r="J353" s="229"/>
      <c r="K353" s="229"/>
      <c r="L353" s="233"/>
      <c r="M353" s="234"/>
      <c r="N353" s="235"/>
      <c r="O353" s="235"/>
      <c r="P353" s="235"/>
      <c r="Q353" s="235"/>
      <c r="R353" s="235"/>
      <c r="S353" s="235"/>
      <c r="T353" s="236"/>
      <c r="AT353" s="237" t="s">
        <v>145</v>
      </c>
      <c r="AU353" s="237" t="s">
        <v>87</v>
      </c>
      <c r="AV353" s="12" t="s">
        <v>85</v>
      </c>
      <c r="AW353" s="12" t="s">
        <v>36</v>
      </c>
      <c r="AX353" s="12" t="s">
        <v>77</v>
      </c>
      <c r="AY353" s="237" t="s">
        <v>134</v>
      </c>
    </row>
    <row r="354" spans="2:51" s="13" customFormat="1" ht="12">
      <c r="B354" s="238"/>
      <c r="C354" s="239"/>
      <c r="D354" s="214" t="s">
        <v>145</v>
      </c>
      <c r="E354" s="240" t="s">
        <v>27</v>
      </c>
      <c r="F354" s="241" t="s">
        <v>148</v>
      </c>
      <c r="G354" s="239"/>
      <c r="H354" s="242">
        <v>2.53</v>
      </c>
      <c r="I354" s="243"/>
      <c r="J354" s="239"/>
      <c r="K354" s="239"/>
      <c r="L354" s="244"/>
      <c r="M354" s="245"/>
      <c r="N354" s="246"/>
      <c r="O354" s="246"/>
      <c r="P354" s="246"/>
      <c r="Q354" s="246"/>
      <c r="R354" s="246"/>
      <c r="S354" s="246"/>
      <c r="T354" s="247"/>
      <c r="AT354" s="248" t="s">
        <v>145</v>
      </c>
      <c r="AU354" s="248" t="s">
        <v>87</v>
      </c>
      <c r="AV354" s="13" t="s">
        <v>141</v>
      </c>
      <c r="AW354" s="13" t="s">
        <v>36</v>
      </c>
      <c r="AX354" s="13" t="s">
        <v>85</v>
      </c>
      <c r="AY354" s="248" t="s">
        <v>134</v>
      </c>
    </row>
    <row r="355" spans="2:63" s="10" customFormat="1" ht="22.8" customHeight="1">
      <c r="B355" s="187"/>
      <c r="C355" s="188"/>
      <c r="D355" s="189" t="s">
        <v>76</v>
      </c>
      <c r="E355" s="201" t="s">
        <v>165</v>
      </c>
      <c r="F355" s="201" t="s">
        <v>333</v>
      </c>
      <c r="G355" s="188"/>
      <c r="H355" s="188"/>
      <c r="I355" s="191"/>
      <c r="J355" s="202">
        <f>BK355</f>
        <v>0</v>
      </c>
      <c r="K355" s="188"/>
      <c r="L355" s="193"/>
      <c r="M355" s="194"/>
      <c r="N355" s="195"/>
      <c r="O355" s="195"/>
      <c r="P355" s="196">
        <f>SUM(P356:P398)</f>
        <v>0</v>
      </c>
      <c r="Q355" s="195"/>
      <c r="R355" s="196">
        <f>SUM(R356:R398)</f>
        <v>29.392896</v>
      </c>
      <c r="S355" s="195"/>
      <c r="T355" s="197">
        <f>SUM(T356:T398)</f>
        <v>0</v>
      </c>
      <c r="AR355" s="198" t="s">
        <v>85</v>
      </c>
      <c r="AT355" s="199" t="s">
        <v>76</v>
      </c>
      <c r="AU355" s="199" t="s">
        <v>85</v>
      </c>
      <c r="AY355" s="198" t="s">
        <v>134</v>
      </c>
      <c r="BK355" s="200">
        <f>SUM(BK356:BK398)</f>
        <v>0</v>
      </c>
    </row>
    <row r="356" spans="2:65" s="1" customFormat="1" ht="16.5" customHeight="1">
      <c r="B356" s="37"/>
      <c r="C356" s="203" t="s">
        <v>464</v>
      </c>
      <c r="D356" s="203" t="s">
        <v>136</v>
      </c>
      <c r="E356" s="204" t="s">
        <v>335</v>
      </c>
      <c r="F356" s="205" t="s">
        <v>336</v>
      </c>
      <c r="G356" s="206" t="s">
        <v>139</v>
      </c>
      <c r="H356" s="207">
        <v>27</v>
      </c>
      <c r="I356" s="208"/>
      <c r="J356" s="207">
        <f>ROUND(I356*H356,2)</f>
        <v>0</v>
      </c>
      <c r="K356" s="205" t="s">
        <v>140</v>
      </c>
      <c r="L356" s="42"/>
      <c r="M356" s="209" t="s">
        <v>27</v>
      </c>
      <c r="N356" s="210" t="s">
        <v>48</v>
      </c>
      <c r="O356" s="78"/>
      <c r="P356" s="211">
        <f>O356*H356</f>
        <v>0</v>
      </c>
      <c r="Q356" s="211">
        <v>0</v>
      </c>
      <c r="R356" s="211">
        <f>Q356*H356</f>
        <v>0</v>
      </c>
      <c r="S356" s="211">
        <v>0</v>
      </c>
      <c r="T356" s="212">
        <f>S356*H356</f>
        <v>0</v>
      </c>
      <c r="AR356" s="16" t="s">
        <v>141</v>
      </c>
      <c r="AT356" s="16" t="s">
        <v>136</v>
      </c>
      <c r="AU356" s="16" t="s">
        <v>87</v>
      </c>
      <c r="AY356" s="16" t="s">
        <v>134</v>
      </c>
      <c r="BE356" s="213">
        <f>IF(N356="základní",J356,0)</f>
        <v>0</v>
      </c>
      <c r="BF356" s="213">
        <f>IF(N356="snížená",J356,0)</f>
        <v>0</v>
      </c>
      <c r="BG356" s="213">
        <f>IF(N356="zákl. přenesená",J356,0)</f>
        <v>0</v>
      </c>
      <c r="BH356" s="213">
        <f>IF(N356="sníž. přenesená",J356,0)</f>
        <v>0</v>
      </c>
      <c r="BI356" s="213">
        <f>IF(N356="nulová",J356,0)</f>
        <v>0</v>
      </c>
      <c r="BJ356" s="16" t="s">
        <v>85</v>
      </c>
      <c r="BK356" s="213">
        <f>ROUND(I356*H356,2)</f>
        <v>0</v>
      </c>
      <c r="BL356" s="16" t="s">
        <v>141</v>
      </c>
      <c r="BM356" s="16" t="s">
        <v>1119</v>
      </c>
    </row>
    <row r="357" spans="2:51" s="11" customFormat="1" ht="12">
      <c r="B357" s="217"/>
      <c r="C357" s="218"/>
      <c r="D357" s="214" t="s">
        <v>145</v>
      </c>
      <c r="E357" s="219" t="s">
        <v>27</v>
      </c>
      <c r="F357" s="220" t="s">
        <v>293</v>
      </c>
      <c r="G357" s="218"/>
      <c r="H357" s="221">
        <v>27</v>
      </c>
      <c r="I357" s="222"/>
      <c r="J357" s="218"/>
      <c r="K357" s="218"/>
      <c r="L357" s="223"/>
      <c r="M357" s="224"/>
      <c r="N357" s="225"/>
      <c r="O357" s="225"/>
      <c r="P357" s="225"/>
      <c r="Q357" s="225"/>
      <c r="R357" s="225"/>
      <c r="S357" s="225"/>
      <c r="T357" s="226"/>
      <c r="AT357" s="227" t="s">
        <v>145</v>
      </c>
      <c r="AU357" s="227" t="s">
        <v>87</v>
      </c>
      <c r="AV357" s="11" t="s">
        <v>87</v>
      </c>
      <c r="AW357" s="11" t="s">
        <v>36</v>
      </c>
      <c r="AX357" s="11" t="s">
        <v>77</v>
      </c>
      <c r="AY357" s="227" t="s">
        <v>134</v>
      </c>
    </row>
    <row r="358" spans="2:51" s="12" customFormat="1" ht="12">
      <c r="B358" s="228"/>
      <c r="C358" s="229"/>
      <c r="D358" s="214" t="s">
        <v>145</v>
      </c>
      <c r="E358" s="230" t="s">
        <v>27</v>
      </c>
      <c r="F358" s="231" t="s">
        <v>147</v>
      </c>
      <c r="G358" s="229"/>
      <c r="H358" s="230" t="s">
        <v>27</v>
      </c>
      <c r="I358" s="232"/>
      <c r="J358" s="229"/>
      <c r="K358" s="229"/>
      <c r="L358" s="233"/>
      <c r="M358" s="234"/>
      <c r="N358" s="235"/>
      <c r="O358" s="235"/>
      <c r="P358" s="235"/>
      <c r="Q358" s="235"/>
      <c r="R358" s="235"/>
      <c r="S358" s="235"/>
      <c r="T358" s="236"/>
      <c r="AT358" s="237" t="s">
        <v>145</v>
      </c>
      <c r="AU358" s="237" t="s">
        <v>87</v>
      </c>
      <c r="AV358" s="12" t="s">
        <v>85</v>
      </c>
      <c r="AW358" s="12" t="s">
        <v>36</v>
      </c>
      <c r="AX358" s="12" t="s">
        <v>77</v>
      </c>
      <c r="AY358" s="237" t="s">
        <v>134</v>
      </c>
    </row>
    <row r="359" spans="2:51" s="13" customFormat="1" ht="12">
      <c r="B359" s="238"/>
      <c r="C359" s="239"/>
      <c r="D359" s="214" t="s">
        <v>145</v>
      </c>
      <c r="E359" s="240" t="s">
        <v>27</v>
      </c>
      <c r="F359" s="241" t="s">
        <v>148</v>
      </c>
      <c r="G359" s="239"/>
      <c r="H359" s="242">
        <v>27</v>
      </c>
      <c r="I359" s="243"/>
      <c r="J359" s="239"/>
      <c r="K359" s="239"/>
      <c r="L359" s="244"/>
      <c r="M359" s="245"/>
      <c r="N359" s="246"/>
      <c r="O359" s="246"/>
      <c r="P359" s="246"/>
      <c r="Q359" s="246"/>
      <c r="R359" s="246"/>
      <c r="S359" s="246"/>
      <c r="T359" s="247"/>
      <c r="AT359" s="248" t="s">
        <v>145</v>
      </c>
      <c r="AU359" s="248" t="s">
        <v>87</v>
      </c>
      <c r="AV359" s="13" t="s">
        <v>141</v>
      </c>
      <c r="AW359" s="13" t="s">
        <v>36</v>
      </c>
      <c r="AX359" s="13" t="s">
        <v>85</v>
      </c>
      <c r="AY359" s="248" t="s">
        <v>134</v>
      </c>
    </row>
    <row r="360" spans="2:65" s="1" customFormat="1" ht="16.5" customHeight="1">
      <c r="B360" s="37"/>
      <c r="C360" s="203" t="s">
        <v>469</v>
      </c>
      <c r="D360" s="203" t="s">
        <v>136</v>
      </c>
      <c r="E360" s="204" t="s">
        <v>1120</v>
      </c>
      <c r="F360" s="205" t="s">
        <v>1121</v>
      </c>
      <c r="G360" s="206" t="s">
        <v>139</v>
      </c>
      <c r="H360" s="207">
        <v>27</v>
      </c>
      <c r="I360" s="208"/>
      <c r="J360" s="207">
        <f>ROUND(I360*H360,2)</f>
        <v>0</v>
      </c>
      <c r="K360" s="205" t="s">
        <v>140</v>
      </c>
      <c r="L360" s="42"/>
      <c r="M360" s="209" t="s">
        <v>27</v>
      </c>
      <c r="N360" s="210" t="s">
        <v>48</v>
      </c>
      <c r="O360" s="78"/>
      <c r="P360" s="211">
        <f>O360*H360</f>
        <v>0</v>
      </c>
      <c r="Q360" s="211">
        <v>0</v>
      </c>
      <c r="R360" s="211">
        <f>Q360*H360</f>
        <v>0</v>
      </c>
      <c r="S360" s="211">
        <v>0</v>
      </c>
      <c r="T360" s="212">
        <f>S360*H360</f>
        <v>0</v>
      </c>
      <c r="AR360" s="16" t="s">
        <v>141</v>
      </c>
      <c r="AT360" s="16" t="s">
        <v>136</v>
      </c>
      <c r="AU360" s="16" t="s">
        <v>87</v>
      </c>
      <c r="AY360" s="16" t="s">
        <v>134</v>
      </c>
      <c r="BE360" s="213">
        <f>IF(N360="základní",J360,0)</f>
        <v>0</v>
      </c>
      <c r="BF360" s="213">
        <f>IF(N360="snížená",J360,0)</f>
        <v>0</v>
      </c>
      <c r="BG360" s="213">
        <f>IF(N360="zákl. přenesená",J360,0)</f>
        <v>0</v>
      </c>
      <c r="BH360" s="213">
        <f>IF(N360="sníž. přenesená",J360,0)</f>
        <v>0</v>
      </c>
      <c r="BI360" s="213">
        <f>IF(N360="nulová",J360,0)</f>
        <v>0</v>
      </c>
      <c r="BJ360" s="16" t="s">
        <v>85</v>
      </c>
      <c r="BK360" s="213">
        <f>ROUND(I360*H360,2)</f>
        <v>0</v>
      </c>
      <c r="BL360" s="16" t="s">
        <v>141</v>
      </c>
      <c r="BM360" s="16" t="s">
        <v>1122</v>
      </c>
    </row>
    <row r="361" spans="2:51" s="11" customFormat="1" ht="12">
      <c r="B361" s="217"/>
      <c r="C361" s="218"/>
      <c r="D361" s="214" t="s">
        <v>145</v>
      </c>
      <c r="E361" s="219" t="s">
        <v>27</v>
      </c>
      <c r="F361" s="220" t="s">
        <v>293</v>
      </c>
      <c r="G361" s="218"/>
      <c r="H361" s="221">
        <v>27</v>
      </c>
      <c r="I361" s="222"/>
      <c r="J361" s="218"/>
      <c r="K361" s="218"/>
      <c r="L361" s="223"/>
      <c r="M361" s="224"/>
      <c r="N361" s="225"/>
      <c r="O361" s="225"/>
      <c r="P361" s="225"/>
      <c r="Q361" s="225"/>
      <c r="R361" s="225"/>
      <c r="S361" s="225"/>
      <c r="T361" s="226"/>
      <c r="AT361" s="227" t="s">
        <v>145</v>
      </c>
      <c r="AU361" s="227" t="s">
        <v>87</v>
      </c>
      <c r="AV361" s="11" t="s">
        <v>87</v>
      </c>
      <c r="AW361" s="11" t="s">
        <v>36</v>
      </c>
      <c r="AX361" s="11" t="s">
        <v>77</v>
      </c>
      <c r="AY361" s="227" t="s">
        <v>134</v>
      </c>
    </row>
    <row r="362" spans="2:51" s="12" customFormat="1" ht="12">
      <c r="B362" s="228"/>
      <c r="C362" s="229"/>
      <c r="D362" s="214" t="s">
        <v>145</v>
      </c>
      <c r="E362" s="230" t="s">
        <v>27</v>
      </c>
      <c r="F362" s="231" t="s">
        <v>147</v>
      </c>
      <c r="G362" s="229"/>
      <c r="H362" s="230" t="s">
        <v>27</v>
      </c>
      <c r="I362" s="232"/>
      <c r="J362" s="229"/>
      <c r="K362" s="229"/>
      <c r="L362" s="233"/>
      <c r="M362" s="234"/>
      <c r="N362" s="235"/>
      <c r="O362" s="235"/>
      <c r="P362" s="235"/>
      <c r="Q362" s="235"/>
      <c r="R362" s="235"/>
      <c r="S362" s="235"/>
      <c r="T362" s="236"/>
      <c r="AT362" s="237" t="s">
        <v>145</v>
      </c>
      <c r="AU362" s="237" t="s">
        <v>87</v>
      </c>
      <c r="AV362" s="12" t="s">
        <v>85</v>
      </c>
      <c r="AW362" s="12" t="s">
        <v>36</v>
      </c>
      <c r="AX362" s="12" t="s">
        <v>77</v>
      </c>
      <c r="AY362" s="237" t="s">
        <v>134</v>
      </c>
    </row>
    <row r="363" spans="2:51" s="13" customFormat="1" ht="12">
      <c r="B363" s="238"/>
      <c r="C363" s="239"/>
      <c r="D363" s="214" t="s">
        <v>145</v>
      </c>
      <c r="E363" s="240" t="s">
        <v>27</v>
      </c>
      <c r="F363" s="241" t="s">
        <v>148</v>
      </c>
      <c r="G363" s="239"/>
      <c r="H363" s="242">
        <v>27</v>
      </c>
      <c r="I363" s="243"/>
      <c r="J363" s="239"/>
      <c r="K363" s="239"/>
      <c r="L363" s="244"/>
      <c r="M363" s="245"/>
      <c r="N363" s="246"/>
      <c r="O363" s="246"/>
      <c r="P363" s="246"/>
      <c r="Q363" s="246"/>
      <c r="R363" s="246"/>
      <c r="S363" s="246"/>
      <c r="T363" s="247"/>
      <c r="AT363" s="248" t="s">
        <v>145</v>
      </c>
      <c r="AU363" s="248" t="s">
        <v>87</v>
      </c>
      <c r="AV363" s="13" t="s">
        <v>141</v>
      </c>
      <c r="AW363" s="13" t="s">
        <v>36</v>
      </c>
      <c r="AX363" s="13" t="s">
        <v>85</v>
      </c>
      <c r="AY363" s="248" t="s">
        <v>134</v>
      </c>
    </row>
    <row r="364" spans="2:65" s="1" customFormat="1" ht="16.5" customHeight="1">
      <c r="B364" s="37"/>
      <c r="C364" s="203" t="s">
        <v>473</v>
      </c>
      <c r="D364" s="203" t="s">
        <v>136</v>
      </c>
      <c r="E364" s="204" t="s">
        <v>345</v>
      </c>
      <c r="F364" s="205" t="s">
        <v>346</v>
      </c>
      <c r="G364" s="206" t="s">
        <v>139</v>
      </c>
      <c r="H364" s="207">
        <v>27</v>
      </c>
      <c r="I364" s="208"/>
      <c r="J364" s="207">
        <f>ROUND(I364*H364,2)</f>
        <v>0</v>
      </c>
      <c r="K364" s="205" t="s">
        <v>140</v>
      </c>
      <c r="L364" s="42"/>
      <c r="M364" s="209" t="s">
        <v>27</v>
      </c>
      <c r="N364" s="210" t="s">
        <v>48</v>
      </c>
      <c r="O364" s="78"/>
      <c r="P364" s="211">
        <f>O364*H364</f>
        <v>0</v>
      </c>
      <c r="Q364" s="211">
        <v>0</v>
      </c>
      <c r="R364" s="211">
        <f>Q364*H364</f>
        <v>0</v>
      </c>
      <c r="S364" s="211">
        <v>0</v>
      </c>
      <c r="T364" s="212">
        <f>S364*H364</f>
        <v>0</v>
      </c>
      <c r="AR364" s="16" t="s">
        <v>141</v>
      </c>
      <c r="AT364" s="16" t="s">
        <v>136</v>
      </c>
      <c r="AU364" s="16" t="s">
        <v>87</v>
      </c>
      <c r="AY364" s="16" t="s">
        <v>134</v>
      </c>
      <c r="BE364" s="213">
        <f>IF(N364="základní",J364,0)</f>
        <v>0</v>
      </c>
      <c r="BF364" s="213">
        <f>IF(N364="snížená",J364,0)</f>
        <v>0</v>
      </c>
      <c r="BG364" s="213">
        <f>IF(N364="zákl. přenesená",J364,0)</f>
        <v>0</v>
      </c>
      <c r="BH364" s="213">
        <f>IF(N364="sníž. přenesená",J364,0)</f>
        <v>0</v>
      </c>
      <c r="BI364" s="213">
        <f>IF(N364="nulová",J364,0)</f>
        <v>0</v>
      </c>
      <c r="BJ364" s="16" t="s">
        <v>85</v>
      </c>
      <c r="BK364" s="213">
        <f>ROUND(I364*H364,2)</f>
        <v>0</v>
      </c>
      <c r="BL364" s="16" t="s">
        <v>141</v>
      </c>
      <c r="BM364" s="16" t="s">
        <v>1123</v>
      </c>
    </row>
    <row r="365" spans="2:47" s="1" customFormat="1" ht="12">
      <c r="B365" s="37"/>
      <c r="C365" s="38"/>
      <c r="D365" s="214" t="s">
        <v>143</v>
      </c>
      <c r="E365" s="38"/>
      <c r="F365" s="215" t="s">
        <v>348</v>
      </c>
      <c r="G365" s="38"/>
      <c r="H365" s="38"/>
      <c r="I365" s="129"/>
      <c r="J365" s="38"/>
      <c r="K365" s="38"/>
      <c r="L365" s="42"/>
      <c r="M365" s="216"/>
      <c r="N365" s="78"/>
      <c r="O365" s="78"/>
      <c r="P365" s="78"/>
      <c r="Q365" s="78"/>
      <c r="R365" s="78"/>
      <c r="S365" s="78"/>
      <c r="T365" s="79"/>
      <c r="AT365" s="16" t="s">
        <v>143</v>
      </c>
      <c r="AU365" s="16" t="s">
        <v>87</v>
      </c>
    </row>
    <row r="366" spans="2:51" s="11" customFormat="1" ht="12">
      <c r="B366" s="217"/>
      <c r="C366" s="218"/>
      <c r="D366" s="214" t="s">
        <v>145</v>
      </c>
      <c r="E366" s="219" t="s">
        <v>27</v>
      </c>
      <c r="F366" s="220" t="s">
        <v>1124</v>
      </c>
      <c r="G366" s="218"/>
      <c r="H366" s="221">
        <v>27</v>
      </c>
      <c r="I366" s="222"/>
      <c r="J366" s="218"/>
      <c r="K366" s="218"/>
      <c r="L366" s="223"/>
      <c r="M366" s="224"/>
      <c r="N366" s="225"/>
      <c r="O366" s="225"/>
      <c r="P366" s="225"/>
      <c r="Q366" s="225"/>
      <c r="R366" s="225"/>
      <c r="S366" s="225"/>
      <c r="T366" s="226"/>
      <c r="AT366" s="227" t="s">
        <v>145</v>
      </c>
      <c r="AU366" s="227" t="s">
        <v>87</v>
      </c>
      <c r="AV366" s="11" t="s">
        <v>87</v>
      </c>
      <c r="AW366" s="11" t="s">
        <v>36</v>
      </c>
      <c r="AX366" s="11" t="s">
        <v>77</v>
      </c>
      <c r="AY366" s="227" t="s">
        <v>134</v>
      </c>
    </row>
    <row r="367" spans="2:51" s="12" customFormat="1" ht="12">
      <c r="B367" s="228"/>
      <c r="C367" s="229"/>
      <c r="D367" s="214" t="s">
        <v>145</v>
      </c>
      <c r="E367" s="230" t="s">
        <v>27</v>
      </c>
      <c r="F367" s="231" t="s">
        <v>147</v>
      </c>
      <c r="G367" s="229"/>
      <c r="H367" s="230" t="s">
        <v>27</v>
      </c>
      <c r="I367" s="232"/>
      <c r="J367" s="229"/>
      <c r="K367" s="229"/>
      <c r="L367" s="233"/>
      <c r="M367" s="234"/>
      <c r="N367" s="235"/>
      <c r="O367" s="235"/>
      <c r="P367" s="235"/>
      <c r="Q367" s="235"/>
      <c r="R367" s="235"/>
      <c r="S367" s="235"/>
      <c r="T367" s="236"/>
      <c r="AT367" s="237" t="s">
        <v>145</v>
      </c>
      <c r="AU367" s="237" t="s">
        <v>87</v>
      </c>
      <c r="AV367" s="12" t="s">
        <v>85</v>
      </c>
      <c r="AW367" s="12" t="s">
        <v>36</v>
      </c>
      <c r="AX367" s="12" t="s">
        <v>77</v>
      </c>
      <c r="AY367" s="237" t="s">
        <v>134</v>
      </c>
    </row>
    <row r="368" spans="2:51" s="13" customFormat="1" ht="12">
      <c r="B368" s="238"/>
      <c r="C368" s="239"/>
      <c r="D368" s="214" t="s">
        <v>145</v>
      </c>
      <c r="E368" s="240" t="s">
        <v>27</v>
      </c>
      <c r="F368" s="241" t="s">
        <v>148</v>
      </c>
      <c r="G368" s="239"/>
      <c r="H368" s="242">
        <v>27</v>
      </c>
      <c r="I368" s="243"/>
      <c r="J368" s="239"/>
      <c r="K368" s="239"/>
      <c r="L368" s="244"/>
      <c r="M368" s="245"/>
      <c r="N368" s="246"/>
      <c r="O368" s="246"/>
      <c r="P368" s="246"/>
      <c r="Q368" s="246"/>
      <c r="R368" s="246"/>
      <c r="S368" s="246"/>
      <c r="T368" s="247"/>
      <c r="AT368" s="248" t="s">
        <v>145</v>
      </c>
      <c r="AU368" s="248" t="s">
        <v>87</v>
      </c>
      <c r="AV368" s="13" t="s">
        <v>141</v>
      </c>
      <c r="AW368" s="13" t="s">
        <v>36</v>
      </c>
      <c r="AX368" s="13" t="s">
        <v>85</v>
      </c>
      <c r="AY368" s="248" t="s">
        <v>134</v>
      </c>
    </row>
    <row r="369" spans="2:65" s="1" customFormat="1" ht="22.5" customHeight="1">
      <c r="B369" s="37"/>
      <c r="C369" s="203" t="s">
        <v>477</v>
      </c>
      <c r="D369" s="203" t="s">
        <v>136</v>
      </c>
      <c r="E369" s="204" t="s">
        <v>350</v>
      </c>
      <c r="F369" s="205" t="s">
        <v>1125</v>
      </c>
      <c r="G369" s="206" t="s">
        <v>139</v>
      </c>
      <c r="H369" s="207">
        <v>27</v>
      </c>
      <c r="I369" s="208"/>
      <c r="J369" s="207">
        <f>ROUND(I369*H369,2)</f>
        <v>0</v>
      </c>
      <c r="K369" s="205" t="s">
        <v>140</v>
      </c>
      <c r="L369" s="42"/>
      <c r="M369" s="209" t="s">
        <v>27</v>
      </c>
      <c r="N369" s="210" t="s">
        <v>48</v>
      </c>
      <c r="O369" s="78"/>
      <c r="P369" s="211">
        <f>O369*H369</f>
        <v>0</v>
      </c>
      <c r="Q369" s="211">
        <v>0</v>
      </c>
      <c r="R369" s="211">
        <f>Q369*H369</f>
        <v>0</v>
      </c>
      <c r="S369" s="211">
        <v>0</v>
      </c>
      <c r="T369" s="212">
        <f>S369*H369</f>
        <v>0</v>
      </c>
      <c r="AR369" s="16" t="s">
        <v>141</v>
      </c>
      <c r="AT369" s="16" t="s">
        <v>136</v>
      </c>
      <c r="AU369" s="16" t="s">
        <v>87</v>
      </c>
      <c r="AY369" s="16" t="s">
        <v>134</v>
      </c>
      <c r="BE369" s="213">
        <f>IF(N369="základní",J369,0)</f>
        <v>0</v>
      </c>
      <c r="BF369" s="213">
        <f>IF(N369="snížená",J369,0)</f>
        <v>0</v>
      </c>
      <c r="BG369" s="213">
        <f>IF(N369="zákl. přenesená",J369,0)</f>
        <v>0</v>
      </c>
      <c r="BH369" s="213">
        <f>IF(N369="sníž. přenesená",J369,0)</f>
        <v>0</v>
      </c>
      <c r="BI369" s="213">
        <f>IF(N369="nulová",J369,0)</f>
        <v>0</v>
      </c>
      <c r="BJ369" s="16" t="s">
        <v>85</v>
      </c>
      <c r="BK369" s="213">
        <f>ROUND(I369*H369,2)</f>
        <v>0</v>
      </c>
      <c r="BL369" s="16" t="s">
        <v>141</v>
      </c>
      <c r="BM369" s="16" t="s">
        <v>1126</v>
      </c>
    </row>
    <row r="370" spans="2:47" s="1" customFormat="1" ht="12">
      <c r="B370" s="37"/>
      <c r="C370" s="38"/>
      <c r="D370" s="214" t="s">
        <v>143</v>
      </c>
      <c r="E370" s="38"/>
      <c r="F370" s="215" t="s">
        <v>353</v>
      </c>
      <c r="G370" s="38"/>
      <c r="H370" s="38"/>
      <c r="I370" s="129"/>
      <c r="J370" s="38"/>
      <c r="K370" s="38"/>
      <c r="L370" s="42"/>
      <c r="M370" s="216"/>
      <c r="N370" s="78"/>
      <c r="O370" s="78"/>
      <c r="P370" s="78"/>
      <c r="Q370" s="78"/>
      <c r="R370" s="78"/>
      <c r="S370" s="78"/>
      <c r="T370" s="79"/>
      <c r="AT370" s="16" t="s">
        <v>143</v>
      </c>
      <c r="AU370" s="16" t="s">
        <v>87</v>
      </c>
    </row>
    <row r="371" spans="2:51" s="11" customFormat="1" ht="12">
      <c r="B371" s="217"/>
      <c r="C371" s="218"/>
      <c r="D371" s="214" t="s">
        <v>145</v>
      </c>
      <c r="E371" s="219" t="s">
        <v>27</v>
      </c>
      <c r="F371" s="220" t="s">
        <v>293</v>
      </c>
      <c r="G371" s="218"/>
      <c r="H371" s="221">
        <v>27</v>
      </c>
      <c r="I371" s="222"/>
      <c r="J371" s="218"/>
      <c r="K371" s="218"/>
      <c r="L371" s="223"/>
      <c r="M371" s="224"/>
      <c r="N371" s="225"/>
      <c r="O371" s="225"/>
      <c r="P371" s="225"/>
      <c r="Q371" s="225"/>
      <c r="R371" s="225"/>
      <c r="S371" s="225"/>
      <c r="T371" s="226"/>
      <c r="AT371" s="227" t="s">
        <v>145</v>
      </c>
      <c r="AU371" s="227" t="s">
        <v>87</v>
      </c>
      <c r="AV371" s="11" t="s">
        <v>87</v>
      </c>
      <c r="AW371" s="11" t="s">
        <v>36</v>
      </c>
      <c r="AX371" s="11" t="s">
        <v>77</v>
      </c>
      <c r="AY371" s="227" t="s">
        <v>134</v>
      </c>
    </row>
    <row r="372" spans="2:51" s="12" customFormat="1" ht="12">
      <c r="B372" s="228"/>
      <c r="C372" s="229"/>
      <c r="D372" s="214" t="s">
        <v>145</v>
      </c>
      <c r="E372" s="230" t="s">
        <v>27</v>
      </c>
      <c r="F372" s="231" t="s">
        <v>147</v>
      </c>
      <c r="G372" s="229"/>
      <c r="H372" s="230" t="s">
        <v>27</v>
      </c>
      <c r="I372" s="232"/>
      <c r="J372" s="229"/>
      <c r="K372" s="229"/>
      <c r="L372" s="233"/>
      <c r="M372" s="234"/>
      <c r="N372" s="235"/>
      <c r="O372" s="235"/>
      <c r="P372" s="235"/>
      <c r="Q372" s="235"/>
      <c r="R372" s="235"/>
      <c r="S372" s="235"/>
      <c r="T372" s="236"/>
      <c r="AT372" s="237" t="s">
        <v>145</v>
      </c>
      <c r="AU372" s="237" t="s">
        <v>87</v>
      </c>
      <c r="AV372" s="12" t="s">
        <v>85</v>
      </c>
      <c r="AW372" s="12" t="s">
        <v>36</v>
      </c>
      <c r="AX372" s="12" t="s">
        <v>77</v>
      </c>
      <c r="AY372" s="237" t="s">
        <v>134</v>
      </c>
    </row>
    <row r="373" spans="2:51" s="13" customFormat="1" ht="12">
      <c r="B373" s="238"/>
      <c r="C373" s="239"/>
      <c r="D373" s="214" t="s">
        <v>145</v>
      </c>
      <c r="E373" s="240" t="s">
        <v>27</v>
      </c>
      <c r="F373" s="241" t="s">
        <v>148</v>
      </c>
      <c r="G373" s="239"/>
      <c r="H373" s="242">
        <v>27</v>
      </c>
      <c r="I373" s="243"/>
      <c r="J373" s="239"/>
      <c r="K373" s="239"/>
      <c r="L373" s="244"/>
      <c r="M373" s="245"/>
      <c r="N373" s="246"/>
      <c r="O373" s="246"/>
      <c r="P373" s="246"/>
      <c r="Q373" s="246"/>
      <c r="R373" s="246"/>
      <c r="S373" s="246"/>
      <c r="T373" s="247"/>
      <c r="AT373" s="248" t="s">
        <v>145</v>
      </c>
      <c r="AU373" s="248" t="s">
        <v>87</v>
      </c>
      <c r="AV373" s="13" t="s">
        <v>141</v>
      </c>
      <c r="AW373" s="13" t="s">
        <v>36</v>
      </c>
      <c r="AX373" s="13" t="s">
        <v>85</v>
      </c>
      <c r="AY373" s="248" t="s">
        <v>134</v>
      </c>
    </row>
    <row r="374" spans="2:65" s="1" customFormat="1" ht="16.5" customHeight="1">
      <c r="B374" s="37"/>
      <c r="C374" s="203" t="s">
        <v>481</v>
      </c>
      <c r="D374" s="203" t="s">
        <v>136</v>
      </c>
      <c r="E374" s="204" t="s">
        <v>1127</v>
      </c>
      <c r="F374" s="205" t="s">
        <v>1128</v>
      </c>
      <c r="G374" s="206" t="s">
        <v>139</v>
      </c>
      <c r="H374" s="207">
        <v>27</v>
      </c>
      <c r="I374" s="208"/>
      <c r="J374" s="207">
        <f>ROUND(I374*H374,2)</f>
        <v>0</v>
      </c>
      <c r="K374" s="205" t="s">
        <v>140</v>
      </c>
      <c r="L374" s="42"/>
      <c r="M374" s="209" t="s">
        <v>27</v>
      </c>
      <c r="N374" s="210" t="s">
        <v>48</v>
      </c>
      <c r="O374" s="78"/>
      <c r="P374" s="211">
        <f>O374*H374</f>
        <v>0</v>
      </c>
      <c r="Q374" s="211">
        <v>0</v>
      </c>
      <c r="R374" s="211">
        <f>Q374*H374</f>
        <v>0</v>
      </c>
      <c r="S374" s="211">
        <v>0</v>
      </c>
      <c r="T374" s="212">
        <f>S374*H374</f>
        <v>0</v>
      </c>
      <c r="AR374" s="16" t="s">
        <v>141</v>
      </c>
      <c r="AT374" s="16" t="s">
        <v>136</v>
      </c>
      <c r="AU374" s="16" t="s">
        <v>87</v>
      </c>
      <c r="AY374" s="16" t="s">
        <v>134</v>
      </c>
      <c r="BE374" s="213">
        <f>IF(N374="základní",J374,0)</f>
        <v>0</v>
      </c>
      <c r="BF374" s="213">
        <f>IF(N374="snížená",J374,0)</f>
        <v>0</v>
      </c>
      <c r="BG374" s="213">
        <f>IF(N374="zákl. přenesená",J374,0)</f>
        <v>0</v>
      </c>
      <c r="BH374" s="213">
        <f>IF(N374="sníž. přenesená",J374,0)</f>
        <v>0</v>
      </c>
      <c r="BI374" s="213">
        <f>IF(N374="nulová",J374,0)</f>
        <v>0</v>
      </c>
      <c r="BJ374" s="16" t="s">
        <v>85</v>
      </c>
      <c r="BK374" s="213">
        <f>ROUND(I374*H374,2)</f>
        <v>0</v>
      </c>
      <c r="BL374" s="16" t="s">
        <v>141</v>
      </c>
      <c r="BM374" s="16" t="s">
        <v>1129</v>
      </c>
    </row>
    <row r="375" spans="2:47" s="1" customFormat="1" ht="12">
      <c r="B375" s="37"/>
      <c r="C375" s="38"/>
      <c r="D375" s="214" t="s">
        <v>143</v>
      </c>
      <c r="E375" s="38"/>
      <c r="F375" s="215" t="s">
        <v>1130</v>
      </c>
      <c r="G375" s="38"/>
      <c r="H375" s="38"/>
      <c r="I375" s="129"/>
      <c r="J375" s="38"/>
      <c r="K375" s="38"/>
      <c r="L375" s="42"/>
      <c r="M375" s="216"/>
      <c r="N375" s="78"/>
      <c r="O375" s="78"/>
      <c r="P375" s="78"/>
      <c r="Q375" s="78"/>
      <c r="R375" s="78"/>
      <c r="S375" s="78"/>
      <c r="T375" s="79"/>
      <c r="AT375" s="16" t="s">
        <v>143</v>
      </c>
      <c r="AU375" s="16" t="s">
        <v>87</v>
      </c>
    </row>
    <row r="376" spans="2:51" s="11" customFormat="1" ht="12">
      <c r="B376" s="217"/>
      <c r="C376" s="218"/>
      <c r="D376" s="214" t="s">
        <v>145</v>
      </c>
      <c r="E376" s="219" t="s">
        <v>27</v>
      </c>
      <c r="F376" s="220" t="s">
        <v>293</v>
      </c>
      <c r="G376" s="218"/>
      <c r="H376" s="221">
        <v>27</v>
      </c>
      <c r="I376" s="222"/>
      <c r="J376" s="218"/>
      <c r="K376" s="218"/>
      <c r="L376" s="223"/>
      <c r="M376" s="224"/>
      <c r="N376" s="225"/>
      <c r="O376" s="225"/>
      <c r="P376" s="225"/>
      <c r="Q376" s="225"/>
      <c r="R376" s="225"/>
      <c r="S376" s="225"/>
      <c r="T376" s="226"/>
      <c r="AT376" s="227" t="s">
        <v>145</v>
      </c>
      <c r="AU376" s="227" t="s">
        <v>87</v>
      </c>
      <c r="AV376" s="11" t="s">
        <v>87</v>
      </c>
      <c r="AW376" s="11" t="s">
        <v>36</v>
      </c>
      <c r="AX376" s="11" t="s">
        <v>77</v>
      </c>
      <c r="AY376" s="227" t="s">
        <v>134</v>
      </c>
    </row>
    <row r="377" spans="2:51" s="12" customFormat="1" ht="12">
      <c r="B377" s="228"/>
      <c r="C377" s="229"/>
      <c r="D377" s="214" t="s">
        <v>145</v>
      </c>
      <c r="E377" s="230" t="s">
        <v>27</v>
      </c>
      <c r="F377" s="231" t="s">
        <v>147</v>
      </c>
      <c r="G377" s="229"/>
      <c r="H377" s="230" t="s">
        <v>27</v>
      </c>
      <c r="I377" s="232"/>
      <c r="J377" s="229"/>
      <c r="K377" s="229"/>
      <c r="L377" s="233"/>
      <c r="M377" s="234"/>
      <c r="N377" s="235"/>
      <c r="O377" s="235"/>
      <c r="P377" s="235"/>
      <c r="Q377" s="235"/>
      <c r="R377" s="235"/>
      <c r="S377" s="235"/>
      <c r="T377" s="236"/>
      <c r="AT377" s="237" t="s">
        <v>145</v>
      </c>
      <c r="AU377" s="237" t="s">
        <v>87</v>
      </c>
      <c r="AV377" s="12" t="s">
        <v>85</v>
      </c>
      <c r="AW377" s="12" t="s">
        <v>36</v>
      </c>
      <c r="AX377" s="12" t="s">
        <v>77</v>
      </c>
      <c r="AY377" s="237" t="s">
        <v>134</v>
      </c>
    </row>
    <row r="378" spans="2:51" s="13" customFormat="1" ht="12">
      <c r="B378" s="238"/>
      <c r="C378" s="239"/>
      <c r="D378" s="214" t="s">
        <v>145</v>
      </c>
      <c r="E378" s="240" t="s">
        <v>27</v>
      </c>
      <c r="F378" s="241" t="s">
        <v>148</v>
      </c>
      <c r="G378" s="239"/>
      <c r="H378" s="242">
        <v>27</v>
      </c>
      <c r="I378" s="243"/>
      <c r="J378" s="239"/>
      <c r="K378" s="239"/>
      <c r="L378" s="244"/>
      <c r="M378" s="245"/>
      <c r="N378" s="246"/>
      <c r="O378" s="246"/>
      <c r="P378" s="246"/>
      <c r="Q378" s="246"/>
      <c r="R378" s="246"/>
      <c r="S378" s="246"/>
      <c r="T378" s="247"/>
      <c r="AT378" s="248" t="s">
        <v>145</v>
      </c>
      <c r="AU378" s="248" t="s">
        <v>87</v>
      </c>
      <c r="AV378" s="13" t="s">
        <v>141</v>
      </c>
      <c r="AW378" s="13" t="s">
        <v>36</v>
      </c>
      <c r="AX378" s="13" t="s">
        <v>85</v>
      </c>
      <c r="AY378" s="248" t="s">
        <v>134</v>
      </c>
    </row>
    <row r="379" spans="2:65" s="1" customFormat="1" ht="16.5" customHeight="1">
      <c r="B379" s="37"/>
      <c r="C379" s="203" t="s">
        <v>485</v>
      </c>
      <c r="D379" s="203" t="s">
        <v>136</v>
      </c>
      <c r="E379" s="204" t="s">
        <v>1131</v>
      </c>
      <c r="F379" s="205" t="s">
        <v>1132</v>
      </c>
      <c r="G379" s="206" t="s">
        <v>139</v>
      </c>
      <c r="H379" s="207">
        <v>54</v>
      </c>
      <c r="I379" s="208"/>
      <c r="J379" s="207">
        <f>ROUND(I379*H379,2)</f>
        <v>0</v>
      </c>
      <c r="K379" s="205" t="s">
        <v>140</v>
      </c>
      <c r="L379" s="42"/>
      <c r="M379" s="209" t="s">
        <v>27</v>
      </c>
      <c r="N379" s="210" t="s">
        <v>48</v>
      </c>
      <c r="O379" s="78"/>
      <c r="P379" s="211">
        <f>O379*H379</f>
        <v>0</v>
      </c>
      <c r="Q379" s="211">
        <v>0</v>
      </c>
      <c r="R379" s="211">
        <f>Q379*H379</f>
        <v>0</v>
      </c>
      <c r="S379" s="211">
        <v>0</v>
      </c>
      <c r="T379" s="212">
        <f>S379*H379</f>
        <v>0</v>
      </c>
      <c r="AR379" s="16" t="s">
        <v>141</v>
      </c>
      <c r="AT379" s="16" t="s">
        <v>136</v>
      </c>
      <c r="AU379" s="16" t="s">
        <v>87</v>
      </c>
      <c r="AY379" s="16" t="s">
        <v>134</v>
      </c>
      <c r="BE379" s="213">
        <f>IF(N379="základní",J379,0)</f>
        <v>0</v>
      </c>
      <c r="BF379" s="213">
        <f>IF(N379="snížená",J379,0)</f>
        <v>0</v>
      </c>
      <c r="BG379" s="213">
        <f>IF(N379="zákl. přenesená",J379,0)</f>
        <v>0</v>
      </c>
      <c r="BH379" s="213">
        <f>IF(N379="sníž. přenesená",J379,0)</f>
        <v>0</v>
      </c>
      <c r="BI379" s="213">
        <f>IF(N379="nulová",J379,0)</f>
        <v>0</v>
      </c>
      <c r="BJ379" s="16" t="s">
        <v>85</v>
      </c>
      <c r="BK379" s="213">
        <f>ROUND(I379*H379,2)</f>
        <v>0</v>
      </c>
      <c r="BL379" s="16" t="s">
        <v>141</v>
      </c>
      <c r="BM379" s="16" t="s">
        <v>1133</v>
      </c>
    </row>
    <row r="380" spans="2:51" s="11" customFormat="1" ht="12">
      <c r="B380" s="217"/>
      <c r="C380" s="218"/>
      <c r="D380" s="214" t="s">
        <v>145</v>
      </c>
      <c r="E380" s="219" t="s">
        <v>27</v>
      </c>
      <c r="F380" s="220" t="s">
        <v>432</v>
      </c>
      <c r="G380" s="218"/>
      <c r="H380" s="221">
        <v>54</v>
      </c>
      <c r="I380" s="222"/>
      <c r="J380" s="218"/>
      <c r="K380" s="218"/>
      <c r="L380" s="223"/>
      <c r="M380" s="224"/>
      <c r="N380" s="225"/>
      <c r="O380" s="225"/>
      <c r="P380" s="225"/>
      <c r="Q380" s="225"/>
      <c r="R380" s="225"/>
      <c r="S380" s="225"/>
      <c r="T380" s="226"/>
      <c r="AT380" s="227" t="s">
        <v>145</v>
      </c>
      <c r="AU380" s="227" t="s">
        <v>87</v>
      </c>
      <c r="AV380" s="11" t="s">
        <v>87</v>
      </c>
      <c r="AW380" s="11" t="s">
        <v>36</v>
      </c>
      <c r="AX380" s="11" t="s">
        <v>77</v>
      </c>
      <c r="AY380" s="227" t="s">
        <v>134</v>
      </c>
    </row>
    <row r="381" spans="2:51" s="12" customFormat="1" ht="12">
      <c r="B381" s="228"/>
      <c r="C381" s="229"/>
      <c r="D381" s="214" t="s">
        <v>145</v>
      </c>
      <c r="E381" s="230" t="s">
        <v>27</v>
      </c>
      <c r="F381" s="231" t="s">
        <v>147</v>
      </c>
      <c r="G381" s="229"/>
      <c r="H381" s="230" t="s">
        <v>27</v>
      </c>
      <c r="I381" s="232"/>
      <c r="J381" s="229"/>
      <c r="K381" s="229"/>
      <c r="L381" s="233"/>
      <c r="M381" s="234"/>
      <c r="N381" s="235"/>
      <c r="O381" s="235"/>
      <c r="P381" s="235"/>
      <c r="Q381" s="235"/>
      <c r="R381" s="235"/>
      <c r="S381" s="235"/>
      <c r="T381" s="236"/>
      <c r="AT381" s="237" t="s">
        <v>145</v>
      </c>
      <c r="AU381" s="237" t="s">
        <v>87</v>
      </c>
      <c r="AV381" s="12" t="s">
        <v>85</v>
      </c>
      <c r="AW381" s="12" t="s">
        <v>36</v>
      </c>
      <c r="AX381" s="12" t="s">
        <v>77</v>
      </c>
      <c r="AY381" s="237" t="s">
        <v>134</v>
      </c>
    </row>
    <row r="382" spans="2:51" s="13" customFormat="1" ht="12">
      <c r="B382" s="238"/>
      <c r="C382" s="239"/>
      <c r="D382" s="214" t="s">
        <v>145</v>
      </c>
      <c r="E382" s="240" t="s">
        <v>27</v>
      </c>
      <c r="F382" s="241" t="s">
        <v>148</v>
      </c>
      <c r="G382" s="239"/>
      <c r="H382" s="242">
        <v>54</v>
      </c>
      <c r="I382" s="243"/>
      <c r="J382" s="239"/>
      <c r="K382" s="239"/>
      <c r="L382" s="244"/>
      <c r="M382" s="245"/>
      <c r="N382" s="246"/>
      <c r="O382" s="246"/>
      <c r="P382" s="246"/>
      <c r="Q382" s="246"/>
      <c r="R382" s="246"/>
      <c r="S382" s="246"/>
      <c r="T382" s="247"/>
      <c r="AT382" s="248" t="s">
        <v>145</v>
      </c>
      <c r="AU382" s="248" t="s">
        <v>87</v>
      </c>
      <c r="AV382" s="13" t="s">
        <v>141</v>
      </c>
      <c r="AW382" s="13" t="s">
        <v>36</v>
      </c>
      <c r="AX382" s="13" t="s">
        <v>85</v>
      </c>
      <c r="AY382" s="248" t="s">
        <v>134</v>
      </c>
    </row>
    <row r="383" spans="2:65" s="1" customFormat="1" ht="22.5" customHeight="1">
      <c r="B383" s="37"/>
      <c r="C383" s="203" t="s">
        <v>494</v>
      </c>
      <c r="D383" s="203" t="s">
        <v>136</v>
      </c>
      <c r="E383" s="204" t="s">
        <v>1134</v>
      </c>
      <c r="F383" s="205" t="s">
        <v>1135</v>
      </c>
      <c r="G383" s="206" t="s">
        <v>139</v>
      </c>
      <c r="H383" s="207">
        <v>27</v>
      </c>
      <c r="I383" s="208"/>
      <c r="J383" s="207">
        <f>ROUND(I383*H383,2)</f>
        <v>0</v>
      </c>
      <c r="K383" s="205" t="s">
        <v>140</v>
      </c>
      <c r="L383" s="42"/>
      <c r="M383" s="209" t="s">
        <v>27</v>
      </c>
      <c r="N383" s="210" t="s">
        <v>48</v>
      </c>
      <c r="O383" s="78"/>
      <c r="P383" s="211">
        <f>O383*H383</f>
        <v>0</v>
      </c>
      <c r="Q383" s="211">
        <v>0</v>
      </c>
      <c r="R383" s="211">
        <f>Q383*H383</f>
        <v>0</v>
      </c>
      <c r="S383" s="211">
        <v>0</v>
      </c>
      <c r="T383" s="212">
        <f>S383*H383</f>
        <v>0</v>
      </c>
      <c r="AR383" s="16" t="s">
        <v>141</v>
      </c>
      <c r="AT383" s="16" t="s">
        <v>136</v>
      </c>
      <c r="AU383" s="16" t="s">
        <v>87</v>
      </c>
      <c r="AY383" s="16" t="s">
        <v>134</v>
      </c>
      <c r="BE383" s="213">
        <f>IF(N383="základní",J383,0)</f>
        <v>0</v>
      </c>
      <c r="BF383" s="213">
        <f>IF(N383="snížená",J383,0)</f>
        <v>0</v>
      </c>
      <c r="BG383" s="213">
        <f>IF(N383="zákl. přenesená",J383,0)</f>
        <v>0</v>
      </c>
      <c r="BH383" s="213">
        <f>IF(N383="sníž. přenesená",J383,0)</f>
        <v>0</v>
      </c>
      <c r="BI383" s="213">
        <f>IF(N383="nulová",J383,0)</f>
        <v>0</v>
      </c>
      <c r="BJ383" s="16" t="s">
        <v>85</v>
      </c>
      <c r="BK383" s="213">
        <f>ROUND(I383*H383,2)</f>
        <v>0</v>
      </c>
      <c r="BL383" s="16" t="s">
        <v>141</v>
      </c>
      <c r="BM383" s="16" t="s">
        <v>1136</v>
      </c>
    </row>
    <row r="384" spans="2:51" s="11" customFormat="1" ht="12">
      <c r="B384" s="217"/>
      <c r="C384" s="218"/>
      <c r="D384" s="214" t="s">
        <v>145</v>
      </c>
      <c r="E384" s="219" t="s">
        <v>27</v>
      </c>
      <c r="F384" s="220" t="s">
        <v>293</v>
      </c>
      <c r="G384" s="218"/>
      <c r="H384" s="221">
        <v>27</v>
      </c>
      <c r="I384" s="222"/>
      <c r="J384" s="218"/>
      <c r="K384" s="218"/>
      <c r="L384" s="223"/>
      <c r="M384" s="224"/>
      <c r="N384" s="225"/>
      <c r="O384" s="225"/>
      <c r="P384" s="225"/>
      <c r="Q384" s="225"/>
      <c r="R384" s="225"/>
      <c r="S384" s="225"/>
      <c r="T384" s="226"/>
      <c r="AT384" s="227" t="s">
        <v>145</v>
      </c>
      <c r="AU384" s="227" t="s">
        <v>87</v>
      </c>
      <c r="AV384" s="11" t="s">
        <v>87</v>
      </c>
      <c r="AW384" s="11" t="s">
        <v>36</v>
      </c>
      <c r="AX384" s="11" t="s">
        <v>77</v>
      </c>
      <c r="AY384" s="227" t="s">
        <v>134</v>
      </c>
    </row>
    <row r="385" spans="2:51" s="12" customFormat="1" ht="12">
      <c r="B385" s="228"/>
      <c r="C385" s="229"/>
      <c r="D385" s="214" t="s">
        <v>145</v>
      </c>
      <c r="E385" s="230" t="s">
        <v>27</v>
      </c>
      <c r="F385" s="231" t="s">
        <v>1137</v>
      </c>
      <c r="G385" s="229"/>
      <c r="H385" s="230" t="s">
        <v>27</v>
      </c>
      <c r="I385" s="232"/>
      <c r="J385" s="229"/>
      <c r="K385" s="229"/>
      <c r="L385" s="233"/>
      <c r="M385" s="234"/>
      <c r="N385" s="235"/>
      <c r="O385" s="235"/>
      <c r="P385" s="235"/>
      <c r="Q385" s="235"/>
      <c r="R385" s="235"/>
      <c r="S385" s="235"/>
      <c r="T385" s="236"/>
      <c r="AT385" s="237" t="s">
        <v>145</v>
      </c>
      <c r="AU385" s="237" t="s">
        <v>87</v>
      </c>
      <c r="AV385" s="12" t="s">
        <v>85</v>
      </c>
      <c r="AW385" s="12" t="s">
        <v>36</v>
      </c>
      <c r="AX385" s="12" t="s">
        <v>77</v>
      </c>
      <c r="AY385" s="237" t="s">
        <v>134</v>
      </c>
    </row>
    <row r="386" spans="2:51" s="13" customFormat="1" ht="12">
      <c r="B386" s="238"/>
      <c r="C386" s="239"/>
      <c r="D386" s="214" t="s">
        <v>145</v>
      </c>
      <c r="E386" s="240" t="s">
        <v>27</v>
      </c>
      <c r="F386" s="241" t="s">
        <v>148</v>
      </c>
      <c r="G386" s="239"/>
      <c r="H386" s="242">
        <v>27</v>
      </c>
      <c r="I386" s="243"/>
      <c r="J386" s="239"/>
      <c r="K386" s="239"/>
      <c r="L386" s="244"/>
      <c r="M386" s="245"/>
      <c r="N386" s="246"/>
      <c r="O386" s="246"/>
      <c r="P386" s="246"/>
      <c r="Q386" s="246"/>
      <c r="R386" s="246"/>
      <c r="S386" s="246"/>
      <c r="T386" s="247"/>
      <c r="AT386" s="248" t="s">
        <v>145</v>
      </c>
      <c r="AU386" s="248" t="s">
        <v>87</v>
      </c>
      <c r="AV386" s="13" t="s">
        <v>141</v>
      </c>
      <c r="AW386" s="13" t="s">
        <v>36</v>
      </c>
      <c r="AX386" s="13" t="s">
        <v>85</v>
      </c>
      <c r="AY386" s="248" t="s">
        <v>134</v>
      </c>
    </row>
    <row r="387" spans="2:65" s="1" customFormat="1" ht="22.5" customHeight="1">
      <c r="B387" s="37"/>
      <c r="C387" s="203" t="s">
        <v>500</v>
      </c>
      <c r="D387" s="203" t="s">
        <v>136</v>
      </c>
      <c r="E387" s="204" t="s">
        <v>1138</v>
      </c>
      <c r="F387" s="205" t="s">
        <v>1139</v>
      </c>
      <c r="G387" s="206" t="s">
        <v>139</v>
      </c>
      <c r="H387" s="207">
        <v>54</v>
      </c>
      <c r="I387" s="208"/>
      <c r="J387" s="207">
        <f>ROUND(I387*H387,2)</f>
        <v>0</v>
      </c>
      <c r="K387" s="205" t="s">
        <v>140</v>
      </c>
      <c r="L387" s="42"/>
      <c r="M387" s="209" t="s">
        <v>27</v>
      </c>
      <c r="N387" s="210" t="s">
        <v>48</v>
      </c>
      <c r="O387" s="78"/>
      <c r="P387" s="211">
        <f>O387*H387</f>
        <v>0</v>
      </c>
      <c r="Q387" s="211">
        <v>0</v>
      </c>
      <c r="R387" s="211">
        <f>Q387*H387</f>
        <v>0</v>
      </c>
      <c r="S387" s="211">
        <v>0</v>
      </c>
      <c r="T387" s="212">
        <f>S387*H387</f>
        <v>0</v>
      </c>
      <c r="AR387" s="16" t="s">
        <v>141</v>
      </c>
      <c r="AT387" s="16" t="s">
        <v>136</v>
      </c>
      <c r="AU387" s="16" t="s">
        <v>87</v>
      </c>
      <c r="AY387" s="16" t="s">
        <v>134</v>
      </c>
      <c r="BE387" s="213">
        <f>IF(N387="základní",J387,0)</f>
        <v>0</v>
      </c>
      <c r="BF387" s="213">
        <f>IF(N387="snížená",J387,0)</f>
        <v>0</v>
      </c>
      <c r="BG387" s="213">
        <f>IF(N387="zákl. přenesená",J387,0)</f>
        <v>0</v>
      </c>
      <c r="BH387" s="213">
        <f>IF(N387="sníž. přenesená",J387,0)</f>
        <v>0</v>
      </c>
      <c r="BI387" s="213">
        <f>IF(N387="nulová",J387,0)</f>
        <v>0</v>
      </c>
      <c r="BJ387" s="16" t="s">
        <v>85</v>
      </c>
      <c r="BK387" s="213">
        <f>ROUND(I387*H387,2)</f>
        <v>0</v>
      </c>
      <c r="BL387" s="16" t="s">
        <v>141</v>
      </c>
      <c r="BM387" s="16" t="s">
        <v>1140</v>
      </c>
    </row>
    <row r="388" spans="2:47" s="1" customFormat="1" ht="12">
      <c r="B388" s="37"/>
      <c r="C388" s="38"/>
      <c r="D388" s="214" t="s">
        <v>143</v>
      </c>
      <c r="E388" s="38"/>
      <c r="F388" s="215" t="s">
        <v>383</v>
      </c>
      <c r="G388" s="38"/>
      <c r="H388" s="38"/>
      <c r="I388" s="129"/>
      <c r="J388" s="38"/>
      <c r="K388" s="38"/>
      <c r="L388" s="42"/>
      <c r="M388" s="216"/>
      <c r="N388" s="78"/>
      <c r="O388" s="78"/>
      <c r="P388" s="78"/>
      <c r="Q388" s="78"/>
      <c r="R388" s="78"/>
      <c r="S388" s="78"/>
      <c r="T388" s="79"/>
      <c r="AT388" s="16" t="s">
        <v>143</v>
      </c>
      <c r="AU388" s="16" t="s">
        <v>87</v>
      </c>
    </row>
    <row r="389" spans="2:51" s="11" customFormat="1" ht="12">
      <c r="B389" s="217"/>
      <c r="C389" s="218"/>
      <c r="D389" s="214" t="s">
        <v>145</v>
      </c>
      <c r="E389" s="219" t="s">
        <v>27</v>
      </c>
      <c r="F389" s="220" t="s">
        <v>1141</v>
      </c>
      <c r="G389" s="218"/>
      <c r="H389" s="221">
        <v>54</v>
      </c>
      <c r="I389" s="222"/>
      <c r="J389" s="218"/>
      <c r="K389" s="218"/>
      <c r="L389" s="223"/>
      <c r="M389" s="224"/>
      <c r="N389" s="225"/>
      <c r="O389" s="225"/>
      <c r="P389" s="225"/>
      <c r="Q389" s="225"/>
      <c r="R389" s="225"/>
      <c r="S389" s="225"/>
      <c r="T389" s="226"/>
      <c r="AT389" s="227" t="s">
        <v>145</v>
      </c>
      <c r="AU389" s="227" t="s">
        <v>87</v>
      </c>
      <c r="AV389" s="11" t="s">
        <v>87</v>
      </c>
      <c r="AW389" s="11" t="s">
        <v>36</v>
      </c>
      <c r="AX389" s="11" t="s">
        <v>77</v>
      </c>
      <c r="AY389" s="227" t="s">
        <v>134</v>
      </c>
    </row>
    <row r="390" spans="2:51" s="12" customFormat="1" ht="12">
      <c r="B390" s="228"/>
      <c r="C390" s="229"/>
      <c r="D390" s="214" t="s">
        <v>145</v>
      </c>
      <c r="E390" s="230" t="s">
        <v>27</v>
      </c>
      <c r="F390" s="231" t="s">
        <v>147</v>
      </c>
      <c r="G390" s="229"/>
      <c r="H390" s="230" t="s">
        <v>27</v>
      </c>
      <c r="I390" s="232"/>
      <c r="J390" s="229"/>
      <c r="K390" s="229"/>
      <c r="L390" s="233"/>
      <c r="M390" s="234"/>
      <c r="N390" s="235"/>
      <c r="O390" s="235"/>
      <c r="P390" s="235"/>
      <c r="Q390" s="235"/>
      <c r="R390" s="235"/>
      <c r="S390" s="235"/>
      <c r="T390" s="236"/>
      <c r="AT390" s="237" t="s">
        <v>145</v>
      </c>
      <c r="AU390" s="237" t="s">
        <v>87</v>
      </c>
      <c r="AV390" s="12" t="s">
        <v>85</v>
      </c>
      <c r="AW390" s="12" t="s">
        <v>36</v>
      </c>
      <c r="AX390" s="12" t="s">
        <v>77</v>
      </c>
      <c r="AY390" s="237" t="s">
        <v>134</v>
      </c>
    </row>
    <row r="391" spans="2:51" s="13" customFormat="1" ht="12">
      <c r="B391" s="238"/>
      <c r="C391" s="239"/>
      <c r="D391" s="214" t="s">
        <v>145</v>
      </c>
      <c r="E391" s="240" t="s">
        <v>27</v>
      </c>
      <c r="F391" s="241" t="s">
        <v>148</v>
      </c>
      <c r="G391" s="239"/>
      <c r="H391" s="242">
        <v>54</v>
      </c>
      <c r="I391" s="243"/>
      <c r="J391" s="239"/>
      <c r="K391" s="239"/>
      <c r="L391" s="244"/>
      <c r="M391" s="245"/>
      <c r="N391" s="246"/>
      <c r="O391" s="246"/>
      <c r="P391" s="246"/>
      <c r="Q391" s="246"/>
      <c r="R391" s="246"/>
      <c r="S391" s="246"/>
      <c r="T391" s="247"/>
      <c r="AT391" s="248" t="s">
        <v>145</v>
      </c>
      <c r="AU391" s="248" t="s">
        <v>87</v>
      </c>
      <c r="AV391" s="13" t="s">
        <v>141</v>
      </c>
      <c r="AW391" s="13" t="s">
        <v>36</v>
      </c>
      <c r="AX391" s="13" t="s">
        <v>85</v>
      </c>
      <c r="AY391" s="248" t="s">
        <v>134</v>
      </c>
    </row>
    <row r="392" spans="2:65" s="1" customFormat="1" ht="22.5" customHeight="1">
      <c r="B392" s="37"/>
      <c r="C392" s="203" t="s">
        <v>506</v>
      </c>
      <c r="D392" s="203" t="s">
        <v>136</v>
      </c>
      <c r="E392" s="204" t="s">
        <v>1142</v>
      </c>
      <c r="F392" s="205" t="s">
        <v>1143</v>
      </c>
      <c r="G392" s="206" t="s">
        <v>139</v>
      </c>
      <c r="H392" s="207">
        <v>38.4</v>
      </c>
      <c r="I392" s="208"/>
      <c r="J392" s="207">
        <f>ROUND(I392*H392,2)</f>
        <v>0</v>
      </c>
      <c r="K392" s="205" t="s">
        <v>140</v>
      </c>
      <c r="L392" s="42"/>
      <c r="M392" s="209" t="s">
        <v>27</v>
      </c>
      <c r="N392" s="210" t="s">
        <v>48</v>
      </c>
      <c r="O392" s="78"/>
      <c r="P392" s="211">
        <f>O392*H392</f>
        <v>0</v>
      </c>
      <c r="Q392" s="211">
        <v>0.61404</v>
      </c>
      <c r="R392" s="211">
        <f>Q392*H392</f>
        <v>23.579136000000002</v>
      </c>
      <c r="S392" s="211">
        <v>0</v>
      </c>
      <c r="T392" s="212">
        <f>S392*H392</f>
        <v>0</v>
      </c>
      <c r="AR392" s="16" t="s">
        <v>141</v>
      </c>
      <c r="AT392" s="16" t="s">
        <v>136</v>
      </c>
      <c r="AU392" s="16" t="s">
        <v>87</v>
      </c>
      <c r="AY392" s="16" t="s">
        <v>134</v>
      </c>
      <c r="BE392" s="213">
        <f>IF(N392="základní",J392,0)</f>
        <v>0</v>
      </c>
      <c r="BF392" s="213">
        <f>IF(N392="snížená",J392,0)</f>
        <v>0</v>
      </c>
      <c r="BG392" s="213">
        <f>IF(N392="zákl. přenesená",J392,0)</f>
        <v>0</v>
      </c>
      <c r="BH392" s="213">
        <f>IF(N392="sníž. přenesená",J392,0)</f>
        <v>0</v>
      </c>
      <c r="BI392" s="213">
        <f>IF(N392="nulová",J392,0)</f>
        <v>0</v>
      </c>
      <c r="BJ392" s="16" t="s">
        <v>85</v>
      </c>
      <c r="BK392" s="213">
        <f>ROUND(I392*H392,2)</f>
        <v>0</v>
      </c>
      <c r="BL392" s="16" t="s">
        <v>141</v>
      </c>
      <c r="BM392" s="16" t="s">
        <v>1144</v>
      </c>
    </row>
    <row r="393" spans="2:47" s="1" customFormat="1" ht="12">
      <c r="B393" s="37"/>
      <c r="C393" s="38"/>
      <c r="D393" s="214" t="s">
        <v>143</v>
      </c>
      <c r="E393" s="38"/>
      <c r="F393" s="215" t="s">
        <v>392</v>
      </c>
      <c r="G393" s="38"/>
      <c r="H393" s="38"/>
      <c r="I393" s="129"/>
      <c r="J393" s="38"/>
      <c r="K393" s="38"/>
      <c r="L393" s="42"/>
      <c r="M393" s="216"/>
      <c r="N393" s="78"/>
      <c r="O393" s="78"/>
      <c r="P393" s="78"/>
      <c r="Q393" s="78"/>
      <c r="R393" s="78"/>
      <c r="S393" s="78"/>
      <c r="T393" s="79"/>
      <c r="AT393" s="16" t="s">
        <v>143</v>
      </c>
      <c r="AU393" s="16" t="s">
        <v>87</v>
      </c>
    </row>
    <row r="394" spans="2:51" s="11" customFormat="1" ht="12">
      <c r="B394" s="217"/>
      <c r="C394" s="218"/>
      <c r="D394" s="214" t="s">
        <v>145</v>
      </c>
      <c r="E394" s="219" t="s">
        <v>27</v>
      </c>
      <c r="F394" s="220" t="s">
        <v>1145</v>
      </c>
      <c r="G394" s="218"/>
      <c r="H394" s="221">
        <v>38.4</v>
      </c>
      <c r="I394" s="222"/>
      <c r="J394" s="218"/>
      <c r="K394" s="218"/>
      <c r="L394" s="223"/>
      <c r="M394" s="224"/>
      <c r="N394" s="225"/>
      <c r="O394" s="225"/>
      <c r="P394" s="225"/>
      <c r="Q394" s="225"/>
      <c r="R394" s="225"/>
      <c r="S394" s="225"/>
      <c r="T394" s="226"/>
      <c r="AT394" s="227" t="s">
        <v>145</v>
      </c>
      <c r="AU394" s="227" t="s">
        <v>87</v>
      </c>
      <c r="AV394" s="11" t="s">
        <v>87</v>
      </c>
      <c r="AW394" s="11" t="s">
        <v>36</v>
      </c>
      <c r="AX394" s="11" t="s">
        <v>77</v>
      </c>
      <c r="AY394" s="227" t="s">
        <v>134</v>
      </c>
    </row>
    <row r="395" spans="2:51" s="12" customFormat="1" ht="12">
      <c r="B395" s="228"/>
      <c r="C395" s="229"/>
      <c r="D395" s="214" t="s">
        <v>145</v>
      </c>
      <c r="E395" s="230" t="s">
        <v>27</v>
      </c>
      <c r="F395" s="231" t="s">
        <v>147</v>
      </c>
      <c r="G395" s="229"/>
      <c r="H395" s="230" t="s">
        <v>27</v>
      </c>
      <c r="I395" s="232"/>
      <c r="J395" s="229"/>
      <c r="K395" s="229"/>
      <c r="L395" s="233"/>
      <c r="M395" s="234"/>
      <c r="N395" s="235"/>
      <c r="O395" s="235"/>
      <c r="P395" s="235"/>
      <c r="Q395" s="235"/>
      <c r="R395" s="235"/>
      <c r="S395" s="235"/>
      <c r="T395" s="236"/>
      <c r="AT395" s="237" t="s">
        <v>145</v>
      </c>
      <c r="AU395" s="237" t="s">
        <v>87</v>
      </c>
      <c r="AV395" s="12" t="s">
        <v>85</v>
      </c>
      <c r="AW395" s="12" t="s">
        <v>36</v>
      </c>
      <c r="AX395" s="12" t="s">
        <v>77</v>
      </c>
      <c r="AY395" s="237" t="s">
        <v>134</v>
      </c>
    </row>
    <row r="396" spans="2:51" s="13" customFormat="1" ht="12">
      <c r="B396" s="238"/>
      <c r="C396" s="239"/>
      <c r="D396" s="214" t="s">
        <v>145</v>
      </c>
      <c r="E396" s="240" t="s">
        <v>27</v>
      </c>
      <c r="F396" s="241" t="s">
        <v>148</v>
      </c>
      <c r="G396" s="239"/>
      <c r="H396" s="242">
        <v>38.4</v>
      </c>
      <c r="I396" s="243"/>
      <c r="J396" s="239"/>
      <c r="K396" s="239"/>
      <c r="L396" s="244"/>
      <c r="M396" s="245"/>
      <c r="N396" s="246"/>
      <c r="O396" s="246"/>
      <c r="P396" s="246"/>
      <c r="Q396" s="246"/>
      <c r="R396" s="246"/>
      <c r="S396" s="246"/>
      <c r="T396" s="247"/>
      <c r="AT396" s="248" t="s">
        <v>145</v>
      </c>
      <c r="AU396" s="248" t="s">
        <v>87</v>
      </c>
      <c r="AV396" s="13" t="s">
        <v>141</v>
      </c>
      <c r="AW396" s="13" t="s">
        <v>36</v>
      </c>
      <c r="AX396" s="13" t="s">
        <v>85</v>
      </c>
      <c r="AY396" s="248" t="s">
        <v>134</v>
      </c>
    </row>
    <row r="397" spans="2:65" s="1" customFormat="1" ht="22.5" customHeight="1">
      <c r="B397" s="37"/>
      <c r="C397" s="203" t="s">
        <v>286</v>
      </c>
      <c r="D397" s="203" t="s">
        <v>136</v>
      </c>
      <c r="E397" s="204" t="s">
        <v>394</v>
      </c>
      <c r="F397" s="205" t="s">
        <v>395</v>
      </c>
      <c r="G397" s="206" t="s">
        <v>139</v>
      </c>
      <c r="H397" s="207">
        <v>38.4</v>
      </c>
      <c r="I397" s="208"/>
      <c r="J397" s="207">
        <f>ROUND(I397*H397,2)</f>
        <v>0</v>
      </c>
      <c r="K397" s="205" t="s">
        <v>140</v>
      </c>
      <c r="L397" s="42"/>
      <c r="M397" s="209" t="s">
        <v>27</v>
      </c>
      <c r="N397" s="210" t="s">
        <v>48</v>
      </c>
      <c r="O397" s="78"/>
      <c r="P397" s="211">
        <f>O397*H397</f>
        <v>0</v>
      </c>
      <c r="Q397" s="211">
        <v>0.1514</v>
      </c>
      <c r="R397" s="211">
        <f>Q397*H397</f>
        <v>5.81376</v>
      </c>
      <c r="S397" s="211">
        <v>0</v>
      </c>
      <c r="T397" s="212">
        <f>S397*H397</f>
        <v>0</v>
      </c>
      <c r="AR397" s="16" t="s">
        <v>141</v>
      </c>
      <c r="AT397" s="16" t="s">
        <v>136</v>
      </c>
      <c r="AU397" s="16" t="s">
        <v>87</v>
      </c>
      <c r="AY397" s="16" t="s">
        <v>134</v>
      </c>
      <c r="BE397" s="213">
        <f>IF(N397="základní",J397,0)</f>
        <v>0</v>
      </c>
      <c r="BF397" s="213">
        <f>IF(N397="snížená",J397,0)</f>
        <v>0</v>
      </c>
      <c r="BG397" s="213">
        <f>IF(N397="zákl. přenesená",J397,0)</f>
        <v>0</v>
      </c>
      <c r="BH397" s="213">
        <f>IF(N397="sníž. přenesená",J397,0)</f>
        <v>0</v>
      </c>
      <c r="BI397" s="213">
        <f>IF(N397="nulová",J397,0)</f>
        <v>0</v>
      </c>
      <c r="BJ397" s="16" t="s">
        <v>85</v>
      </c>
      <c r="BK397" s="213">
        <f>ROUND(I397*H397,2)</f>
        <v>0</v>
      </c>
      <c r="BL397" s="16" t="s">
        <v>141</v>
      </c>
      <c r="BM397" s="16" t="s">
        <v>1146</v>
      </c>
    </row>
    <row r="398" spans="2:47" s="1" customFormat="1" ht="12">
      <c r="B398" s="37"/>
      <c r="C398" s="38"/>
      <c r="D398" s="214" t="s">
        <v>143</v>
      </c>
      <c r="E398" s="38"/>
      <c r="F398" s="215" t="s">
        <v>397</v>
      </c>
      <c r="G398" s="38"/>
      <c r="H398" s="38"/>
      <c r="I398" s="129"/>
      <c r="J398" s="38"/>
      <c r="K398" s="38"/>
      <c r="L398" s="42"/>
      <c r="M398" s="216"/>
      <c r="N398" s="78"/>
      <c r="O398" s="78"/>
      <c r="P398" s="78"/>
      <c r="Q398" s="78"/>
      <c r="R398" s="78"/>
      <c r="S398" s="78"/>
      <c r="T398" s="79"/>
      <c r="AT398" s="16" t="s">
        <v>143</v>
      </c>
      <c r="AU398" s="16" t="s">
        <v>87</v>
      </c>
    </row>
    <row r="399" spans="2:63" s="10" customFormat="1" ht="22.8" customHeight="1">
      <c r="B399" s="187"/>
      <c r="C399" s="188"/>
      <c r="D399" s="189" t="s">
        <v>76</v>
      </c>
      <c r="E399" s="201" t="s">
        <v>171</v>
      </c>
      <c r="F399" s="201" t="s">
        <v>843</v>
      </c>
      <c r="G399" s="188"/>
      <c r="H399" s="188"/>
      <c r="I399" s="191"/>
      <c r="J399" s="202">
        <f>BK399</f>
        <v>0</v>
      </c>
      <c r="K399" s="188"/>
      <c r="L399" s="193"/>
      <c r="M399" s="194"/>
      <c r="N399" s="195"/>
      <c r="O399" s="195"/>
      <c r="P399" s="196">
        <f>SUM(P400:P403)</f>
        <v>0</v>
      </c>
      <c r="Q399" s="195"/>
      <c r="R399" s="196">
        <f>SUM(R400:R403)</f>
        <v>0.0080817</v>
      </c>
      <c r="S399" s="195"/>
      <c r="T399" s="197">
        <f>SUM(T400:T403)</f>
        <v>0</v>
      </c>
      <c r="AR399" s="198" t="s">
        <v>85</v>
      </c>
      <c r="AT399" s="199" t="s">
        <v>76</v>
      </c>
      <c r="AU399" s="199" t="s">
        <v>85</v>
      </c>
      <c r="AY399" s="198" t="s">
        <v>134</v>
      </c>
      <c r="BK399" s="200">
        <f>SUM(BK400:BK403)</f>
        <v>0</v>
      </c>
    </row>
    <row r="400" spans="2:65" s="1" customFormat="1" ht="16.5" customHeight="1">
      <c r="B400" s="37"/>
      <c r="C400" s="203" t="s">
        <v>516</v>
      </c>
      <c r="D400" s="203" t="s">
        <v>136</v>
      </c>
      <c r="E400" s="204" t="s">
        <v>1147</v>
      </c>
      <c r="F400" s="205" t="s">
        <v>1148</v>
      </c>
      <c r="G400" s="206" t="s">
        <v>139</v>
      </c>
      <c r="H400" s="207">
        <v>10.23</v>
      </c>
      <c r="I400" s="208"/>
      <c r="J400" s="207">
        <f>ROUND(I400*H400,2)</f>
        <v>0</v>
      </c>
      <c r="K400" s="205" t="s">
        <v>140</v>
      </c>
      <c r="L400" s="42"/>
      <c r="M400" s="209" t="s">
        <v>27</v>
      </c>
      <c r="N400" s="210" t="s">
        <v>48</v>
      </c>
      <c r="O400" s="78"/>
      <c r="P400" s="211">
        <f>O400*H400</f>
        <v>0</v>
      </c>
      <c r="Q400" s="211">
        <v>0.00079</v>
      </c>
      <c r="R400" s="211">
        <f>Q400*H400</f>
        <v>0.0080817</v>
      </c>
      <c r="S400" s="211">
        <v>0</v>
      </c>
      <c r="T400" s="212">
        <f>S400*H400</f>
        <v>0</v>
      </c>
      <c r="AR400" s="16" t="s">
        <v>141</v>
      </c>
      <c r="AT400" s="16" t="s">
        <v>136</v>
      </c>
      <c r="AU400" s="16" t="s">
        <v>87</v>
      </c>
      <c r="AY400" s="16" t="s">
        <v>134</v>
      </c>
      <c r="BE400" s="213">
        <f>IF(N400="základní",J400,0)</f>
        <v>0</v>
      </c>
      <c r="BF400" s="213">
        <f>IF(N400="snížená",J400,0)</f>
        <v>0</v>
      </c>
      <c r="BG400" s="213">
        <f>IF(N400="zákl. přenesená",J400,0)</f>
        <v>0</v>
      </c>
      <c r="BH400" s="213">
        <f>IF(N400="sníž. přenesená",J400,0)</f>
        <v>0</v>
      </c>
      <c r="BI400" s="213">
        <f>IF(N400="nulová",J400,0)</f>
        <v>0</v>
      </c>
      <c r="BJ400" s="16" t="s">
        <v>85</v>
      </c>
      <c r="BK400" s="213">
        <f>ROUND(I400*H400,2)</f>
        <v>0</v>
      </c>
      <c r="BL400" s="16" t="s">
        <v>141</v>
      </c>
      <c r="BM400" s="16" t="s">
        <v>1149</v>
      </c>
    </row>
    <row r="401" spans="2:51" s="11" customFormat="1" ht="12">
      <c r="B401" s="217"/>
      <c r="C401" s="218"/>
      <c r="D401" s="214" t="s">
        <v>145</v>
      </c>
      <c r="E401" s="219" t="s">
        <v>27</v>
      </c>
      <c r="F401" s="220" t="s">
        <v>1150</v>
      </c>
      <c r="G401" s="218"/>
      <c r="H401" s="221">
        <v>10.23</v>
      </c>
      <c r="I401" s="222"/>
      <c r="J401" s="218"/>
      <c r="K401" s="218"/>
      <c r="L401" s="223"/>
      <c r="M401" s="224"/>
      <c r="N401" s="225"/>
      <c r="O401" s="225"/>
      <c r="P401" s="225"/>
      <c r="Q401" s="225"/>
      <c r="R401" s="225"/>
      <c r="S401" s="225"/>
      <c r="T401" s="226"/>
      <c r="AT401" s="227" t="s">
        <v>145</v>
      </c>
      <c r="AU401" s="227" t="s">
        <v>87</v>
      </c>
      <c r="AV401" s="11" t="s">
        <v>87</v>
      </c>
      <c r="AW401" s="11" t="s">
        <v>36</v>
      </c>
      <c r="AX401" s="11" t="s">
        <v>77</v>
      </c>
      <c r="AY401" s="227" t="s">
        <v>134</v>
      </c>
    </row>
    <row r="402" spans="2:51" s="12" customFormat="1" ht="12">
      <c r="B402" s="228"/>
      <c r="C402" s="229"/>
      <c r="D402" s="214" t="s">
        <v>145</v>
      </c>
      <c r="E402" s="230" t="s">
        <v>27</v>
      </c>
      <c r="F402" s="231" t="s">
        <v>147</v>
      </c>
      <c r="G402" s="229"/>
      <c r="H402" s="230" t="s">
        <v>27</v>
      </c>
      <c r="I402" s="232"/>
      <c r="J402" s="229"/>
      <c r="K402" s="229"/>
      <c r="L402" s="233"/>
      <c r="M402" s="234"/>
      <c r="N402" s="235"/>
      <c r="O402" s="235"/>
      <c r="P402" s="235"/>
      <c r="Q402" s="235"/>
      <c r="R402" s="235"/>
      <c r="S402" s="235"/>
      <c r="T402" s="236"/>
      <c r="AT402" s="237" t="s">
        <v>145</v>
      </c>
      <c r="AU402" s="237" t="s">
        <v>87</v>
      </c>
      <c r="AV402" s="12" t="s">
        <v>85</v>
      </c>
      <c r="AW402" s="12" t="s">
        <v>36</v>
      </c>
      <c r="AX402" s="12" t="s">
        <v>77</v>
      </c>
      <c r="AY402" s="237" t="s">
        <v>134</v>
      </c>
    </row>
    <row r="403" spans="2:51" s="13" customFormat="1" ht="12">
      <c r="B403" s="238"/>
      <c r="C403" s="239"/>
      <c r="D403" s="214" t="s">
        <v>145</v>
      </c>
      <c r="E403" s="240" t="s">
        <v>27</v>
      </c>
      <c r="F403" s="241" t="s">
        <v>148</v>
      </c>
      <c r="G403" s="239"/>
      <c r="H403" s="242">
        <v>10.23</v>
      </c>
      <c r="I403" s="243"/>
      <c r="J403" s="239"/>
      <c r="K403" s="239"/>
      <c r="L403" s="244"/>
      <c r="M403" s="245"/>
      <c r="N403" s="246"/>
      <c r="O403" s="246"/>
      <c r="P403" s="246"/>
      <c r="Q403" s="246"/>
      <c r="R403" s="246"/>
      <c r="S403" s="246"/>
      <c r="T403" s="247"/>
      <c r="AT403" s="248" t="s">
        <v>145</v>
      </c>
      <c r="AU403" s="248" t="s">
        <v>87</v>
      </c>
      <c r="AV403" s="13" t="s">
        <v>141</v>
      </c>
      <c r="AW403" s="13" t="s">
        <v>36</v>
      </c>
      <c r="AX403" s="13" t="s">
        <v>85</v>
      </c>
      <c r="AY403" s="248" t="s">
        <v>134</v>
      </c>
    </row>
    <row r="404" spans="2:63" s="10" customFormat="1" ht="22.8" customHeight="1">
      <c r="B404" s="187"/>
      <c r="C404" s="188"/>
      <c r="D404" s="189" t="s">
        <v>76</v>
      </c>
      <c r="E404" s="201" t="s">
        <v>188</v>
      </c>
      <c r="F404" s="201" t="s">
        <v>453</v>
      </c>
      <c r="G404" s="188"/>
      <c r="H404" s="188"/>
      <c r="I404" s="191"/>
      <c r="J404" s="202">
        <f>BK404</f>
        <v>0</v>
      </c>
      <c r="K404" s="188"/>
      <c r="L404" s="193"/>
      <c r="M404" s="194"/>
      <c r="N404" s="195"/>
      <c r="O404" s="195"/>
      <c r="P404" s="196">
        <f>SUM(P405:P472)</f>
        <v>0</v>
      </c>
      <c r="Q404" s="195"/>
      <c r="R404" s="196">
        <f>SUM(R405:R472)</f>
        <v>6.962824999999999</v>
      </c>
      <c r="S404" s="195"/>
      <c r="T404" s="197">
        <f>SUM(T405:T472)</f>
        <v>78.21000000000001</v>
      </c>
      <c r="AR404" s="198" t="s">
        <v>85</v>
      </c>
      <c r="AT404" s="199" t="s">
        <v>76</v>
      </c>
      <c r="AU404" s="199" t="s">
        <v>85</v>
      </c>
      <c r="AY404" s="198" t="s">
        <v>134</v>
      </c>
      <c r="BK404" s="200">
        <f>SUM(BK405:BK472)</f>
        <v>0</v>
      </c>
    </row>
    <row r="405" spans="2:65" s="1" customFormat="1" ht="16.5" customHeight="1">
      <c r="B405" s="37"/>
      <c r="C405" s="203" t="s">
        <v>521</v>
      </c>
      <c r="D405" s="203" t="s">
        <v>136</v>
      </c>
      <c r="E405" s="204" t="s">
        <v>455</v>
      </c>
      <c r="F405" s="205" t="s">
        <v>456</v>
      </c>
      <c r="G405" s="206" t="s">
        <v>414</v>
      </c>
      <c r="H405" s="207">
        <v>1</v>
      </c>
      <c r="I405" s="208"/>
      <c r="J405" s="207">
        <f>ROUND(I405*H405,2)</f>
        <v>0</v>
      </c>
      <c r="K405" s="205" t="s">
        <v>140</v>
      </c>
      <c r="L405" s="42"/>
      <c r="M405" s="209" t="s">
        <v>27</v>
      </c>
      <c r="N405" s="210" t="s">
        <v>48</v>
      </c>
      <c r="O405" s="78"/>
      <c r="P405" s="211">
        <f>O405*H405</f>
        <v>0</v>
      </c>
      <c r="Q405" s="211">
        <v>0.0007</v>
      </c>
      <c r="R405" s="211">
        <f>Q405*H405</f>
        <v>0.0007</v>
      </c>
      <c r="S405" s="211">
        <v>0</v>
      </c>
      <c r="T405" s="212">
        <f>S405*H405</f>
        <v>0</v>
      </c>
      <c r="AR405" s="16" t="s">
        <v>141</v>
      </c>
      <c r="AT405" s="16" t="s">
        <v>136</v>
      </c>
      <c r="AU405" s="16" t="s">
        <v>87</v>
      </c>
      <c r="AY405" s="16" t="s">
        <v>134</v>
      </c>
      <c r="BE405" s="213">
        <f>IF(N405="základní",J405,0)</f>
        <v>0</v>
      </c>
      <c r="BF405" s="213">
        <f>IF(N405="snížená",J405,0)</f>
        <v>0</v>
      </c>
      <c r="BG405" s="213">
        <f>IF(N405="zákl. přenesená",J405,0)</f>
        <v>0</v>
      </c>
      <c r="BH405" s="213">
        <f>IF(N405="sníž. přenesená",J405,0)</f>
        <v>0</v>
      </c>
      <c r="BI405" s="213">
        <f>IF(N405="nulová",J405,0)</f>
        <v>0</v>
      </c>
      <c r="BJ405" s="16" t="s">
        <v>85</v>
      </c>
      <c r="BK405" s="213">
        <f>ROUND(I405*H405,2)</f>
        <v>0</v>
      </c>
      <c r="BL405" s="16" t="s">
        <v>141</v>
      </c>
      <c r="BM405" s="16" t="s">
        <v>1151</v>
      </c>
    </row>
    <row r="406" spans="2:47" s="1" customFormat="1" ht="12">
      <c r="B406" s="37"/>
      <c r="C406" s="38"/>
      <c r="D406" s="214" t="s">
        <v>143</v>
      </c>
      <c r="E406" s="38"/>
      <c r="F406" s="215" t="s">
        <v>458</v>
      </c>
      <c r="G406" s="38"/>
      <c r="H406" s="38"/>
      <c r="I406" s="129"/>
      <c r="J406" s="38"/>
      <c r="K406" s="38"/>
      <c r="L406" s="42"/>
      <c r="M406" s="216"/>
      <c r="N406" s="78"/>
      <c r="O406" s="78"/>
      <c r="P406" s="78"/>
      <c r="Q406" s="78"/>
      <c r="R406" s="78"/>
      <c r="S406" s="78"/>
      <c r="T406" s="79"/>
      <c r="AT406" s="16" t="s">
        <v>143</v>
      </c>
      <c r="AU406" s="16" t="s">
        <v>87</v>
      </c>
    </row>
    <row r="407" spans="2:51" s="11" customFormat="1" ht="12">
      <c r="B407" s="217"/>
      <c r="C407" s="218"/>
      <c r="D407" s="214" t="s">
        <v>145</v>
      </c>
      <c r="E407" s="219" t="s">
        <v>27</v>
      </c>
      <c r="F407" s="220" t="s">
        <v>85</v>
      </c>
      <c r="G407" s="218"/>
      <c r="H407" s="221">
        <v>1</v>
      </c>
      <c r="I407" s="222"/>
      <c r="J407" s="218"/>
      <c r="K407" s="218"/>
      <c r="L407" s="223"/>
      <c r="M407" s="224"/>
      <c r="N407" s="225"/>
      <c r="O407" s="225"/>
      <c r="P407" s="225"/>
      <c r="Q407" s="225"/>
      <c r="R407" s="225"/>
      <c r="S407" s="225"/>
      <c r="T407" s="226"/>
      <c r="AT407" s="227" t="s">
        <v>145</v>
      </c>
      <c r="AU407" s="227" t="s">
        <v>87</v>
      </c>
      <c r="AV407" s="11" t="s">
        <v>87</v>
      </c>
      <c r="AW407" s="11" t="s">
        <v>36</v>
      </c>
      <c r="AX407" s="11" t="s">
        <v>77</v>
      </c>
      <c r="AY407" s="227" t="s">
        <v>134</v>
      </c>
    </row>
    <row r="408" spans="2:51" s="12" customFormat="1" ht="12">
      <c r="B408" s="228"/>
      <c r="C408" s="229"/>
      <c r="D408" s="214" t="s">
        <v>145</v>
      </c>
      <c r="E408" s="230" t="s">
        <v>27</v>
      </c>
      <c r="F408" s="231" t="s">
        <v>147</v>
      </c>
      <c r="G408" s="229"/>
      <c r="H408" s="230" t="s">
        <v>27</v>
      </c>
      <c r="I408" s="232"/>
      <c r="J408" s="229"/>
      <c r="K408" s="229"/>
      <c r="L408" s="233"/>
      <c r="M408" s="234"/>
      <c r="N408" s="235"/>
      <c r="O408" s="235"/>
      <c r="P408" s="235"/>
      <c r="Q408" s="235"/>
      <c r="R408" s="235"/>
      <c r="S408" s="235"/>
      <c r="T408" s="236"/>
      <c r="AT408" s="237" t="s">
        <v>145</v>
      </c>
      <c r="AU408" s="237" t="s">
        <v>87</v>
      </c>
      <c r="AV408" s="12" t="s">
        <v>85</v>
      </c>
      <c r="AW408" s="12" t="s">
        <v>36</v>
      </c>
      <c r="AX408" s="12" t="s">
        <v>77</v>
      </c>
      <c r="AY408" s="237" t="s">
        <v>134</v>
      </c>
    </row>
    <row r="409" spans="2:51" s="13" customFormat="1" ht="12">
      <c r="B409" s="238"/>
      <c r="C409" s="239"/>
      <c r="D409" s="214" t="s">
        <v>145</v>
      </c>
      <c r="E409" s="240" t="s">
        <v>27</v>
      </c>
      <c r="F409" s="241" t="s">
        <v>148</v>
      </c>
      <c r="G409" s="239"/>
      <c r="H409" s="242">
        <v>1</v>
      </c>
      <c r="I409" s="243"/>
      <c r="J409" s="239"/>
      <c r="K409" s="239"/>
      <c r="L409" s="244"/>
      <c r="M409" s="245"/>
      <c r="N409" s="246"/>
      <c r="O409" s="246"/>
      <c r="P409" s="246"/>
      <c r="Q409" s="246"/>
      <c r="R409" s="246"/>
      <c r="S409" s="246"/>
      <c r="T409" s="247"/>
      <c r="AT409" s="248" t="s">
        <v>145</v>
      </c>
      <c r="AU409" s="248" t="s">
        <v>87</v>
      </c>
      <c r="AV409" s="13" t="s">
        <v>141</v>
      </c>
      <c r="AW409" s="13" t="s">
        <v>36</v>
      </c>
      <c r="AX409" s="13" t="s">
        <v>85</v>
      </c>
      <c r="AY409" s="248" t="s">
        <v>134</v>
      </c>
    </row>
    <row r="410" spans="2:65" s="1" customFormat="1" ht="16.5" customHeight="1">
      <c r="B410" s="37"/>
      <c r="C410" s="249" t="s">
        <v>526</v>
      </c>
      <c r="D410" s="249" t="s">
        <v>256</v>
      </c>
      <c r="E410" s="250" t="s">
        <v>1152</v>
      </c>
      <c r="F410" s="251" t="s">
        <v>1153</v>
      </c>
      <c r="G410" s="252" t="s">
        <v>414</v>
      </c>
      <c r="H410" s="253">
        <v>1</v>
      </c>
      <c r="I410" s="254"/>
      <c r="J410" s="253">
        <f>ROUND(I410*H410,2)</f>
        <v>0</v>
      </c>
      <c r="K410" s="251" t="s">
        <v>140</v>
      </c>
      <c r="L410" s="255"/>
      <c r="M410" s="256" t="s">
        <v>27</v>
      </c>
      <c r="N410" s="257" t="s">
        <v>48</v>
      </c>
      <c r="O410" s="78"/>
      <c r="P410" s="211">
        <f>O410*H410</f>
        <v>0</v>
      </c>
      <c r="Q410" s="211">
        <v>0.006</v>
      </c>
      <c r="R410" s="211">
        <f>Q410*H410</f>
        <v>0.006</v>
      </c>
      <c r="S410" s="211">
        <v>0</v>
      </c>
      <c r="T410" s="212">
        <f>S410*H410</f>
        <v>0</v>
      </c>
      <c r="AR410" s="16" t="s">
        <v>181</v>
      </c>
      <c r="AT410" s="16" t="s">
        <v>256</v>
      </c>
      <c r="AU410" s="16" t="s">
        <v>87</v>
      </c>
      <c r="AY410" s="16" t="s">
        <v>134</v>
      </c>
      <c r="BE410" s="213">
        <f>IF(N410="základní",J410,0)</f>
        <v>0</v>
      </c>
      <c r="BF410" s="213">
        <f>IF(N410="snížená",J410,0)</f>
        <v>0</v>
      </c>
      <c r="BG410" s="213">
        <f>IF(N410="zákl. přenesená",J410,0)</f>
        <v>0</v>
      </c>
      <c r="BH410" s="213">
        <f>IF(N410="sníž. přenesená",J410,0)</f>
        <v>0</v>
      </c>
      <c r="BI410" s="213">
        <f>IF(N410="nulová",J410,0)</f>
        <v>0</v>
      </c>
      <c r="BJ410" s="16" t="s">
        <v>85</v>
      </c>
      <c r="BK410" s="213">
        <f>ROUND(I410*H410,2)</f>
        <v>0</v>
      </c>
      <c r="BL410" s="16" t="s">
        <v>141</v>
      </c>
      <c r="BM410" s="16" t="s">
        <v>1154</v>
      </c>
    </row>
    <row r="411" spans="2:65" s="1" customFormat="1" ht="16.5" customHeight="1">
      <c r="B411" s="37"/>
      <c r="C411" s="203" t="s">
        <v>533</v>
      </c>
      <c r="D411" s="203" t="s">
        <v>136</v>
      </c>
      <c r="E411" s="204" t="s">
        <v>1155</v>
      </c>
      <c r="F411" s="205" t="s">
        <v>1156</v>
      </c>
      <c r="G411" s="206" t="s">
        <v>414</v>
      </c>
      <c r="H411" s="207">
        <v>2</v>
      </c>
      <c r="I411" s="208"/>
      <c r="J411" s="207">
        <f>ROUND(I411*H411,2)</f>
        <v>0</v>
      </c>
      <c r="K411" s="205" t="s">
        <v>140</v>
      </c>
      <c r="L411" s="42"/>
      <c r="M411" s="209" t="s">
        <v>27</v>
      </c>
      <c r="N411" s="210" t="s">
        <v>48</v>
      </c>
      <c r="O411" s="78"/>
      <c r="P411" s="211">
        <f>O411*H411</f>
        <v>0</v>
      </c>
      <c r="Q411" s="211">
        <v>0.08542</v>
      </c>
      <c r="R411" s="211">
        <f>Q411*H411</f>
        <v>0.17084</v>
      </c>
      <c r="S411" s="211">
        <v>0</v>
      </c>
      <c r="T411" s="212">
        <f>S411*H411</f>
        <v>0</v>
      </c>
      <c r="AR411" s="16" t="s">
        <v>141</v>
      </c>
      <c r="AT411" s="16" t="s">
        <v>136</v>
      </c>
      <c r="AU411" s="16" t="s">
        <v>87</v>
      </c>
      <c r="AY411" s="16" t="s">
        <v>134</v>
      </c>
      <c r="BE411" s="213">
        <f>IF(N411="základní",J411,0)</f>
        <v>0</v>
      </c>
      <c r="BF411" s="213">
        <f>IF(N411="snížená",J411,0)</f>
        <v>0</v>
      </c>
      <c r="BG411" s="213">
        <f>IF(N411="zákl. přenesená",J411,0)</f>
        <v>0</v>
      </c>
      <c r="BH411" s="213">
        <f>IF(N411="sníž. přenesená",J411,0)</f>
        <v>0</v>
      </c>
      <c r="BI411" s="213">
        <f>IF(N411="nulová",J411,0)</f>
        <v>0</v>
      </c>
      <c r="BJ411" s="16" t="s">
        <v>85</v>
      </c>
      <c r="BK411" s="213">
        <f>ROUND(I411*H411,2)</f>
        <v>0</v>
      </c>
      <c r="BL411" s="16" t="s">
        <v>141</v>
      </c>
      <c r="BM411" s="16" t="s">
        <v>1157</v>
      </c>
    </row>
    <row r="412" spans="2:47" s="1" customFormat="1" ht="12">
      <c r="B412" s="37"/>
      <c r="C412" s="38"/>
      <c r="D412" s="214" t="s">
        <v>143</v>
      </c>
      <c r="E412" s="38"/>
      <c r="F412" s="215" t="s">
        <v>1158</v>
      </c>
      <c r="G412" s="38"/>
      <c r="H412" s="38"/>
      <c r="I412" s="129"/>
      <c r="J412" s="38"/>
      <c r="K412" s="38"/>
      <c r="L412" s="42"/>
      <c r="M412" s="216"/>
      <c r="N412" s="78"/>
      <c r="O412" s="78"/>
      <c r="P412" s="78"/>
      <c r="Q412" s="78"/>
      <c r="R412" s="78"/>
      <c r="S412" s="78"/>
      <c r="T412" s="79"/>
      <c r="AT412" s="16" t="s">
        <v>143</v>
      </c>
      <c r="AU412" s="16" t="s">
        <v>87</v>
      </c>
    </row>
    <row r="413" spans="2:51" s="11" customFormat="1" ht="12">
      <c r="B413" s="217"/>
      <c r="C413" s="218"/>
      <c r="D413" s="214" t="s">
        <v>145</v>
      </c>
      <c r="E413" s="219" t="s">
        <v>27</v>
      </c>
      <c r="F413" s="220" t="s">
        <v>87</v>
      </c>
      <c r="G413" s="218"/>
      <c r="H413" s="221">
        <v>2</v>
      </c>
      <c r="I413" s="222"/>
      <c r="J413" s="218"/>
      <c r="K413" s="218"/>
      <c r="L413" s="223"/>
      <c r="M413" s="224"/>
      <c r="N413" s="225"/>
      <c r="O413" s="225"/>
      <c r="P413" s="225"/>
      <c r="Q413" s="225"/>
      <c r="R413" s="225"/>
      <c r="S413" s="225"/>
      <c r="T413" s="226"/>
      <c r="AT413" s="227" t="s">
        <v>145</v>
      </c>
      <c r="AU413" s="227" t="s">
        <v>87</v>
      </c>
      <c r="AV413" s="11" t="s">
        <v>87</v>
      </c>
      <c r="AW413" s="11" t="s">
        <v>36</v>
      </c>
      <c r="AX413" s="11" t="s">
        <v>77</v>
      </c>
      <c r="AY413" s="227" t="s">
        <v>134</v>
      </c>
    </row>
    <row r="414" spans="2:51" s="12" customFormat="1" ht="12">
      <c r="B414" s="228"/>
      <c r="C414" s="229"/>
      <c r="D414" s="214" t="s">
        <v>145</v>
      </c>
      <c r="E414" s="230" t="s">
        <v>27</v>
      </c>
      <c r="F414" s="231" t="s">
        <v>147</v>
      </c>
      <c r="G414" s="229"/>
      <c r="H414" s="230" t="s">
        <v>27</v>
      </c>
      <c r="I414" s="232"/>
      <c r="J414" s="229"/>
      <c r="K414" s="229"/>
      <c r="L414" s="233"/>
      <c r="M414" s="234"/>
      <c r="N414" s="235"/>
      <c r="O414" s="235"/>
      <c r="P414" s="235"/>
      <c r="Q414" s="235"/>
      <c r="R414" s="235"/>
      <c r="S414" s="235"/>
      <c r="T414" s="236"/>
      <c r="AT414" s="237" t="s">
        <v>145</v>
      </c>
      <c r="AU414" s="237" t="s">
        <v>87</v>
      </c>
      <c r="AV414" s="12" t="s">
        <v>85</v>
      </c>
      <c r="AW414" s="12" t="s">
        <v>36</v>
      </c>
      <c r="AX414" s="12" t="s">
        <v>77</v>
      </c>
      <c r="AY414" s="237" t="s">
        <v>134</v>
      </c>
    </row>
    <row r="415" spans="2:51" s="13" customFormat="1" ht="12">
      <c r="B415" s="238"/>
      <c r="C415" s="239"/>
      <c r="D415" s="214" t="s">
        <v>145</v>
      </c>
      <c r="E415" s="240" t="s">
        <v>27</v>
      </c>
      <c r="F415" s="241" t="s">
        <v>148</v>
      </c>
      <c r="G415" s="239"/>
      <c r="H415" s="242">
        <v>2</v>
      </c>
      <c r="I415" s="243"/>
      <c r="J415" s="239"/>
      <c r="K415" s="239"/>
      <c r="L415" s="244"/>
      <c r="M415" s="245"/>
      <c r="N415" s="246"/>
      <c r="O415" s="246"/>
      <c r="P415" s="246"/>
      <c r="Q415" s="246"/>
      <c r="R415" s="246"/>
      <c r="S415" s="246"/>
      <c r="T415" s="247"/>
      <c r="AT415" s="248" t="s">
        <v>145</v>
      </c>
      <c r="AU415" s="248" t="s">
        <v>87</v>
      </c>
      <c r="AV415" s="13" t="s">
        <v>141</v>
      </c>
      <c r="AW415" s="13" t="s">
        <v>36</v>
      </c>
      <c r="AX415" s="13" t="s">
        <v>85</v>
      </c>
      <c r="AY415" s="248" t="s">
        <v>134</v>
      </c>
    </row>
    <row r="416" spans="2:65" s="1" customFormat="1" ht="16.5" customHeight="1">
      <c r="B416" s="37"/>
      <c r="C416" s="203" t="s">
        <v>505</v>
      </c>
      <c r="D416" s="203" t="s">
        <v>136</v>
      </c>
      <c r="E416" s="204" t="s">
        <v>465</v>
      </c>
      <c r="F416" s="205" t="s">
        <v>466</v>
      </c>
      <c r="G416" s="206" t="s">
        <v>414</v>
      </c>
      <c r="H416" s="207">
        <v>1</v>
      </c>
      <c r="I416" s="208"/>
      <c r="J416" s="207">
        <f>ROUND(I416*H416,2)</f>
        <v>0</v>
      </c>
      <c r="K416" s="205" t="s">
        <v>140</v>
      </c>
      <c r="L416" s="42"/>
      <c r="M416" s="209" t="s">
        <v>27</v>
      </c>
      <c r="N416" s="210" t="s">
        <v>48</v>
      </c>
      <c r="O416" s="78"/>
      <c r="P416" s="211">
        <f>O416*H416</f>
        <v>0</v>
      </c>
      <c r="Q416" s="211">
        <v>0.11241</v>
      </c>
      <c r="R416" s="211">
        <f>Q416*H416</f>
        <v>0.11241</v>
      </c>
      <c r="S416" s="211">
        <v>0</v>
      </c>
      <c r="T416" s="212">
        <f>S416*H416</f>
        <v>0</v>
      </c>
      <c r="AR416" s="16" t="s">
        <v>141</v>
      </c>
      <c r="AT416" s="16" t="s">
        <v>136</v>
      </c>
      <c r="AU416" s="16" t="s">
        <v>87</v>
      </c>
      <c r="AY416" s="16" t="s">
        <v>134</v>
      </c>
      <c r="BE416" s="213">
        <f>IF(N416="základní",J416,0)</f>
        <v>0</v>
      </c>
      <c r="BF416" s="213">
        <f>IF(N416="snížená",J416,0)</f>
        <v>0</v>
      </c>
      <c r="BG416" s="213">
        <f>IF(N416="zákl. přenesená",J416,0)</f>
        <v>0</v>
      </c>
      <c r="BH416" s="213">
        <f>IF(N416="sníž. přenesená",J416,0)</f>
        <v>0</v>
      </c>
      <c r="BI416" s="213">
        <f>IF(N416="nulová",J416,0)</f>
        <v>0</v>
      </c>
      <c r="BJ416" s="16" t="s">
        <v>85</v>
      </c>
      <c r="BK416" s="213">
        <f>ROUND(I416*H416,2)</f>
        <v>0</v>
      </c>
      <c r="BL416" s="16" t="s">
        <v>141</v>
      </c>
      <c r="BM416" s="16" t="s">
        <v>1159</v>
      </c>
    </row>
    <row r="417" spans="2:47" s="1" customFormat="1" ht="12">
      <c r="B417" s="37"/>
      <c r="C417" s="38"/>
      <c r="D417" s="214" t="s">
        <v>143</v>
      </c>
      <c r="E417" s="38"/>
      <c r="F417" s="215" t="s">
        <v>468</v>
      </c>
      <c r="G417" s="38"/>
      <c r="H417" s="38"/>
      <c r="I417" s="129"/>
      <c r="J417" s="38"/>
      <c r="K417" s="38"/>
      <c r="L417" s="42"/>
      <c r="M417" s="216"/>
      <c r="N417" s="78"/>
      <c r="O417" s="78"/>
      <c r="P417" s="78"/>
      <c r="Q417" s="78"/>
      <c r="R417" s="78"/>
      <c r="S417" s="78"/>
      <c r="T417" s="79"/>
      <c r="AT417" s="16" t="s">
        <v>143</v>
      </c>
      <c r="AU417" s="16" t="s">
        <v>87</v>
      </c>
    </row>
    <row r="418" spans="2:51" s="11" customFormat="1" ht="12">
      <c r="B418" s="217"/>
      <c r="C418" s="218"/>
      <c r="D418" s="214" t="s">
        <v>145</v>
      </c>
      <c r="E418" s="219" t="s">
        <v>27</v>
      </c>
      <c r="F418" s="220" t="s">
        <v>85</v>
      </c>
      <c r="G418" s="218"/>
      <c r="H418" s="221">
        <v>1</v>
      </c>
      <c r="I418" s="222"/>
      <c r="J418" s="218"/>
      <c r="K418" s="218"/>
      <c r="L418" s="223"/>
      <c r="M418" s="224"/>
      <c r="N418" s="225"/>
      <c r="O418" s="225"/>
      <c r="P418" s="225"/>
      <c r="Q418" s="225"/>
      <c r="R418" s="225"/>
      <c r="S418" s="225"/>
      <c r="T418" s="226"/>
      <c r="AT418" s="227" t="s">
        <v>145</v>
      </c>
      <c r="AU418" s="227" t="s">
        <v>87</v>
      </c>
      <c r="AV418" s="11" t="s">
        <v>87</v>
      </c>
      <c r="AW418" s="11" t="s">
        <v>36</v>
      </c>
      <c r="AX418" s="11" t="s">
        <v>77</v>
      </c>
      <c r="AY418" s="227" t="s">
        <v>134</v>
      </c>
    </row>
    <row r="419" spans="2:51" s="12" customFormat="1" ht="12">
      <c r="B419" s="228"/>
      <c r="C419" s="229"/>
      <c r="D419" s="214" t="s">
        <v>145</v>
      </c>
      <c r="E419" s="230" t="s">
        <v>27</v>
      </c>
      <c r="F419" s="231" t="s">
        <v>147</v>
      </c>
      <c r="G419" s="229"/>
      <c r="H419" s="230" t="s">
        <v>27</v>
      </c>
      <c r="I419" s="232"/>
      <c r="J419" s="229"/>
      <c r="K419" s="229"/>
      <c r="L419" s="233"/>
      <c r="M419" s="234"/>
      <c r="N419" s="235"/>
      <c r="O419" s="235"/>
      <c r="P419" s="235"/>
      <c r="Q419" s="235"/>
      <c r="R419" s="235"/>
      <c r="S419" s="235"/>
      <c r="T419" s="236"/>
      <c r="AT419" s="237" t="s">
        <v>145</v>
      </c>
      <c r="AU419" s="237" t="s">
        <v>87</v>
      </c>
      <c r="AV419" s="12" t="s">
        <v>85</v>
      </c>
      <c r="AW419" s="12" t="s">
        <v>36</v>
      </c>
      <c r="AX419" s="12" t="s">
        <v>77</v>
      </c>
      <c r="AY419" s="237" t="s">
        <v>134</v>
      </c>
    </row>
    <row r="420" spans="2:51" s="13" customFormat="1" ht="12">
      <c r="B420" s="238"/>
      <c r="C420" s="239"/>
      <c r="D420" s="214" t="s">
        <v>145</v>
      </c>
      <c r="E420" s="240" t="s">
        <v>27</v>
      </c>
      <c r="F420" s="241" t="s">
        <v>148</v>
      </c>
      <c r="G420" s="239"/>
      <c r="H420" s="242">
        <v>1</v>
      </c>
      <c r="I420" s="243"/>
      <c r="J420" s="239"/>
      <c r="K420" s="239"/>
      <c r="L420" s="244"/>
      <c r="M420" s="245"/>
      <c r="N420" s="246"/>
      <c r="O420" s="246"/>
      <c r="P420" s="246"/>
      <c r="Q420" s="246"/>
      <c r="R420" s="246"/>
      <c r="S420" s="246"/>
      <c r="T420" s="247"/>
      <c r="AT420" s="248" t="s">
        <v>145</v>
      </c>
      <c r="AU420" s="248" t="s">
        <v>87</v>
      </c>
      <c r="AV420" s="13" t="s">
        <v>141</v>
      </c>
      <c r="AW420" s="13" t="s">
        <v>36</v>
      </c>
      <c r="AX420" s="13" t="s">
        <v>85</v>
      </c>
      <c r="AY420" s="248" t="s">
        <v>134</v>
      </c>
    </row>
    <row r="421" spans="2:65" s="1" customFormat="1" ht="16.5" customHeight="1">
      <c r="B421" s="37"/>
      <c r="C421" s="249" t="s">
        <v>542</v>
      </c>
      <c r="D421" s="249" t="s">
        <v>256</v>
      </c>
      <c r="E421" s="250" t="s">
        <v>470</v>
      </c>
      <c r="F421" s="251" t="s">
        <v>471</v>
      </c>
      <c r="G421" s="252" t="s">
        <v>414</v>
      </c>
      <c r="H421" s="253">
        <v>1</v>
      </c>
      <c r="I421" s="254"/>
      <c r="J421" s="253">
        <f>ROUND(I421*H421,2)</f>
        <v>0</v>
      </c>
      <c r="K421" s="251" t="s">
        <v>140</v>
      </c>
      <c r="L421" s="255"/>
      <c r="M421" s="256" t="s">
        <v>27</v>
      </c>
      <c r="N421" s="257" t="s">
        <v>48</v>
      </c>
      <c r="O421" s="78"/>
      <c r="P421" s="211">
        <f>O421*H421</f>
        <v>0</v>
      </c>
      <c r="Q421" s="211">
        <v>0.0061</v>
      </c>
      <c r="R421" s="211">
        <f>Q421*H421</f>
        <v>0.0061</v>
      </c>
      <c r="S421" s="211">
        <v>0</v>
      </c>
      <c r="T421" s="212">
        <f>S421*H421</f>
        <v>0</v>
      </c>
      <c r="AR421" s="16" t="s">
        <v>181</v>
      </c>
      <c r="AT421" s="16" t="s">
        <v>256</v>
      </c>
      <c r="AU421" s="16" t="s">
        <v>87</v>
      </c>
      <c r="AY421" s="16" t="s">
        <v>134</v>
      </c>
      <c r="BE421" s="213">
        <f>IF(N421="základní",J421,0)</f>
        <v>0</v>
      </c>
      <c r="BF421" s="213">
        <f>IF(N421="snížená",J421,0)</f>
        <v>0</v>
      </c>
      <c r="BG421" s="213">
        <f>IF(N421="zákl. přenesená",J421,0)</f>
        <v>0</v>
      </c>
      <c r="BH421" s="213">
        <f>IF(N421="sníž. přenesená",J421,0)</f>
        <v>0</v>
      </c>
      <c r="BI421" s="213">
        <f>IF(N421="nulová",J421,0)</f>
        <v>0</v>
      </c>
      <c r="BJ421" s="16" t="s">
        <v>85</v>
      </c>
      <c r="BK421" s="213">
        <f>ROUND(I421*H421,2)</f>
        <v>0</v>
      </c>
      <c r="BL421" s="16" t="s">
        <v>141</v>
      </c>
      <c r="BM421" s="16" t="s">
        <v>1160</v>
      </c>
    </row>
    <row r="422" spans="2:65" s="1" customFormat="1" ht="16.5" customHeight="1">
      <c r="B422" s="37"/>
      <c r="C422" s="249" t="s">
        <v>547</v>
      </c>
      <c r="D422" s="249" t="s">
        <v>256</v>
      </c>
      <c r="E422" s="250" t="s">
        <v>474</v>
      </c>
      <c r="F422" s="251" t="s">
        <v>475</v>
      </c>
      <c r="G422" s="252" t="s">
        <v>414</v>
      </c>
      <c r="H422" s="253">
        <v>1</v>
      </c>
      <c r="I422" s="254"/>
      <c r="J422" s="253">
        <f>ROUND(I422*H422,2)</f>
        <v>0</v>
      </c>
      <c r="K422" s="251" t="s">
        <v>140</v>
      </c>
      <c r="L422" s="255"/>
      <c r="M422" s="256" t="s">
        <v>27</v>
      </c>
      <c r="N422" s="257" t="s">
        <v>48</v>
      </c>
      <c r="O422" s="78"/>
      <c r="P422" s="211">
        <f>O422*H422</f>
        <v>0</v>
      </c>
      <c r="Q422" s="211">
        <v>0.003</v>
      </c>
      <c r="R422" s="211">
        <f>Q422*H422</f>
        <v>0.003</v>
      </c>
      <c r="S422" s="211">
        <v>0</v>
      </c>
      <c r="T422" s="212">
        <f>S422*H422</f>
        <v>0</v>
      </c>
      <c r="AR422" s="16" t="s">
        <v>181</v>
      </c>
      <c r="AT422" s="16" t="s">
        <v>256</v>
      </c>
      <c r="AU422" s="16" t="s">
        <v>87</v>
      </c>
      <c r="AY422" s="16" t="s">
        <v>134</v>
      </c>
      <c r="BE422" s="213">
        <f>IF(N422="základní",J422,0)</f>
        <v>0</v>
      </c>
      <c r="BF422" s="213">
        <f>IF(N422="snížená",J422,0)</f>
        <v>0</v>
      </c>
      <c r="BG422" s="213">
        <f>IF(N422="zákl. přenesená",J422,0)</f>
        <v>0</v>
      </c>
      <c r="BH422" s="213">
        <f>IF(N422="sníž. přenesená",J422,0)</f>
        <v>0</v>
      </c>
      <c r="BI422" s="213">
        <f>IF(N422="nulová",J422,0)</f>
        <v>0</v>
      </c>
      <c r="BJ422" s="16" t="s">
        <v>85</v>
      </c>
      <c r="BK422" s="213">
        <f>ROUND(I422*H422,2)</f>
        <v>0</v>
      </c>
      <c r="BL422" s="16" t="s">
        <v>141</v>
      </c>
      <c r="BM422" s="16" t="s">
        <v>1161</v>
      </c>
    </row>
    <row r="423" spans="2:65" s="1" customFormat="1" ht="16.5" customHeight="1">
      <c r="B423" s="37"/>
      <c r="C423" s="249" t="s">
        <v>558</v>
      </c>
      <c r="D423" s="249" t="s">
        <v>256</v>
      </c>
      <c r="E423" s="250" t="s">
        <v>482</v>
      </c>
      <c r="F423" s="251" t="s">
        <v>483</v>
      </c>
      <c r="G423" s="252" t="s">
        <v>414</v>
      </c>
      <c r="H423" s="253">
        <v>1</v>
      </c>
      <c r="I423" s="254"/>
      <c r="J423" s="253">
        <f>ROUND(I423*H423,2)</f>
        <v>0</v>
      </c>
      <c r="K423" s="251" t="s">
        <v>140</v>
      </c>
      <c r="L423" s="255"/>
      <c r="M423" s="256" t="s">
        <v>27</v>
      </c>
      <c r="N423" s="257" t="s">
        <v>48</v>
      </c>
      <c r="O423" s="78"/>
      <c r="P423" s="211">
        <f>O423*H423</f>
        <v>0</v>
      </c>
      <c r="Q423" s="211">
        <v>0.0001</v>
      </c>
      <c r="R423" s="211">
        <f>Q423*H423</f>
        <v>0.0001</v>
      </c>
      <c r="S423" s="211">
        <v>0</v>
      </c>
      <c r="T423" s="212">
        <f>S423*H423</f>
        <v>0</v>
      </c>
      <c r="AR423" s="16" t="s">
        <v>181</v>
      </c>
      <c r="AT423" s="16" t="s">
        <v>256</v>
      </c>
      <c r="AU423" s="16" t="s">
        <v>87</v>
      </c>
      <c r="AY423" s="16" t="s">
        <v>134</v>
      </c>
      <c r="BE423" s="213">
        <f>IF(N423="základní",J423,0)</f>
        <v>0</v>
      </c>
      <c r="BF423" s="213">
        <f>IF(N423="snížená",J423,0)</f>
        <v>0</v>
      </c>
      <c r="BG423" s="213">
        <f>IF(N423="zákl. přenesená",J423,0)</f>
        <v>0</v>
      </c>
      <c r="BH423" s="213">
        <f>IF(N423="sníž. přenesená",J423,0)</f>
        <v>0</v>
      </c>
      <c r="BI423" s="213">
        <f>IF(N423="nulová",J423,0)</f>
        <v>0</v>
      </c>
      <c r="BJ423" s="16" t="s">
        <v>85</v>
      </c>
      <c r="BK423" s="213">
        <f>ROUND(I423*H423,2)</f>
        <v>0</v>
      </c>
      <c r="BL423" s="16" t="s">
        <v>141</v>
      </c>
      <c r="BM423" s="16" t="s">
        <v>1162</v>
      </c>
    </row>
    <row r="424" spans="2:65" s="1" customFormat="1" ht="16.5" customHeight="1">
      <c r="B424" s="37"/>
      <c r="C424" s="249" t="s">
        <v>564</v>
      </c>
      <c r="D424" s="249" t="s">
        <v>256</v>
      </c>
      <c r="E424" s="250" t="s">
        <v>478</v>
      </c>
      <c r="F424" s="251" t="s">
        <v>479</v>
      </c>
      <c r="G424" s="252" t="s">
        <v>414</v>
      </c>
      <c r="H424" s="253">
        <v>1</v>
      </c>
      <c r="I424" s="254"/>
      <c r="J424" s="253">
        <f>ROUND(I424*H424,2)</f>
        <v>0</v>
      </c>
      <c r="K424" s="251" t="s">
        <v>140</v>
      </c>
      <c r="L424" s="255"/>
      <c r="M424" s="256" t="s">
        <v>27</v>
      </c>
      <c r="N424" s="257" t="s">
        <v>48</v>
      </c>
      <c r="O424" s="78"/>
      <c r="P424" s="211">
        <f>O424*H424</f>
        <v>0</v>
      </c>
      <c r="Q424" s="211">
        <v>0.00035</v>
      </c>
      <c r="R424" s="211">
        <f>Q424*H424</f>
        <v>0.00035</v>
      </c>
      <c r="S424" s="211">
        <v>0</v>
      </c>
      <c r="T424" s="212">
        <f>S424*H424</f>
        <v>0</v>
      </c>
      <c r="AR424" s="16" t="s">
        <v>181</v>
      </c>
      <c r="AT424" s="16" t="s">
        <v>256</v>
      </c>
      <c r="AU424" s="16" t="s">
        <v>87</v>
      </c>
      <c r="AY424" s="16" t="s">
        <v>134</v>
      </c>
      <c r="BE424" s="213">
        <f>IF(N424="základní",J424,0)</f>
        <v>0</v>
      </c>
      <c r="BF424" s="213">
        <f>IF(N424="snížená",J424,0)</f>
        <v>0</v>
      </c>
      <c r="BG424" s="213">
        <f>IF(N424="zákl. přenesená",J424,0)</f>
        <v>0</v>
      </c>
      <c r="BH424" s="213">
        <f>IF(N424="sníž. přenesená",J424,0)</f>
        <v>0</v>
      </c>
      <c r="BI424" s="213">
        <f>IF(N424="nulová",J424,0)</f>
        <v>0</v>
      </c>
      <c r="BJ424" s="16" t="s">
        <v>85</v>
      </c>
      <c r="BK424" s="213">
        <f>ROUND(I424*H424,2)</f>
        <v>0</v>
      </c>
      <c r="BL424" s="16" t="s">
        <v>141</v>
      </c>
      <c r="BM424" s="16" t="s">
        <v>1163</v>
      </c>
    </row>
    <row r="425" spans="2:65" s="1" customFormat="1" ht="22.5" customHeight="1">
      <c r="B425" s="37"/>
      <c r="C425" s="203" t="s">
        <v>1164</v>
      </c>
      <c r="D425" s="203" t="s">
        <v>136</v>
      </c>
      <c r="E425" s="204" t="s">
        <v>501</v>
      </c>
      <c r="F425" s="205" t="s">
        <v>502</v>
      </c>
      <c r="G425" s="206" t="s">
        <v>402</v>
      </c>
      <c r="H425" s="207">
        <v>12</v>
      </c>
      <c r="I425" s="208"/>
      <c r="J425" s="207">
        <f>ROUND(I425*H425,2)</f>
        <v>0</v>
      </c>
      <c r="K425" s="205" t="s">
        <v>140</v>
      </c>
      <c r="L425" s="42"/>
      <c r="M425" s="209" t="s">
        <v>27</v>
      </c>
      <c r="N425" s="210" t="s">
        <v>48</v>
      </c>
      <c r="O425" s="78"/>
      <c r="P425" s="211">
        <f>O425*H425</f>
        <v>0</v>
      </c>
      <c r="Q425" s="211">
        <v>0.1554</v>
      </c>
      <c r="R425" s="211">
        <f>Q425*H425</f>
        <v>1.8648000000000002</v>
      </c>
      <c r="S425" s="211">
        <v>0</v>
      </c>
      <c r="T425" s="212">
        <f>S425*H425</f>
        <v>0</v>
      </c>
      <c r="AR425" s="16" t="s">
        <v>141</v>
      </c>
      <c r="AT425" s="16" t="s">
        <v>136</v>
      </c>
      <c r="AU425" s="16" t="s">
        <v>87</v>
      </c>
      <c r="AY425" s="16" t="s">
        <v>134</v>
      </c>
      <c r="BE425" s="213">
        <f>IF(N425="základní",J425,0)</f>
        <v>0</v>
      </c>
      <c r="BF425" s="213">
        <f>IF(N425="snížená",J425,0)</f>
        <v>0</v>
      </c>
      <c r="BG425" s="213">
        <f>IF(N425="zákl. přenesená",J425,0)</f>
        <v>0</v>
      </c>
      <c r="BH425" s="213">
        <f>IF(N425="sníž. přenesená",J425,0)</f>
        <v>0</v>
      </c>
      <c r="BI425" s="213">
        <f>IF(N425="nulová",J425,0)</f>
        <v>0</v>
      </c>
      <c r="BJ425" s="16" t="s">
        <v>85</v>
      </c>
      <c r="BK425" s="213">
        <f>ROUND(I425*H425,2)</f>
        <v>0</v>
      </c>
      <c r="BL425" s="16" t="s">
        <v>141</v>
      </c>
      <c r="BM425" s="16" t="s">
        <v>1165</v>
      </c>
    </row>
    <row r="426" spans="2:47" s="1" customFormat="1" ht="12">
      <c r="B426" s="37"/>
      <c r="C426" s="38"/>
      <c r="D426" s="214" t="s">
        <v>143</v>
      </c>
      <c r="E426" s="38"/>
      <c r="F426" s="215" t="s">
        <v>504</v>
      </c>
      <c r="G426" s="38"/>
      <c r="H426" s="38"/>
      <c r="I426" s="129"/>
      <c r="J426" s="38"/>
      <c r="K426" s="38"/>
      <c r="L426" s="42"/>
      <c r="M426" s="216"/>
      <c r="N426" s="78"/>
      <c r="O426" s="78"/>
      <c r="P426" s="78"/>
      <c r="Q426" s="78"/>
      <c r="R426" s="78"/>
      <c r="S426" s="78"/>
      <c r="T426" s="79"/>
      <c r="AT426" s="16" t="s">
        <v>143</v>
      </c>
      <c r="AU426" s="16" t="s">
        <v>87</v>
      </c>
    </row>
    <row r="427" spans="2:51" s="11" customFormat="1" ht="12">
      <c r="B427" s="217"/>
      <c r="C427" s="218"/>
      <c r="D427" s="214" t="s">
        <v>145</v>
      </c>
      <c r="E427" s="219" t="s">
        <v>27</v>
      </c>
      <c r="F427" s="220" t="s">
        <v>202</v>
      </c>
      <c r="G427" s="218"/>
      <c r="H427" s="221">
        <v>12</v>
      </c>
      <c r="I427" s="222"/>
      <c r="J427" s="218"/>
      <c r="K427" s="218"/>
      <c r="L427" s="223"/>
      <c r="M427" s="224"/>
      <c r="N427" s="225"/>
      <c r="O427" s="225"/>
      <c r="P427" s="225"/>
      <c r="Q427" s="225"/>
      <c r="R427" s="225"/>
      <c r="S427" s="225"/>
      <c r="T427" s="226"/>
      <c r="AT427" s="227" t="s">
        <v>145</v>
      </c>
      <c r="AU427" s="227" t="s">
        <v>87</v>
      </c>
      <c r="AV427" s="11" t="s">
        <v>87</v>
      </c>
      <c r="AW427" s="11" t="s">
        <v>36</v>
      </c>
      <c r="AX427" s="11" t="s">
        <v>77</v>
      </c>
      <c r="AY427" s="227" t="s">
        <v>134</v>
      </c>
    </row>
    <row r="428" spans="2:51" s="12" customFormat="1" ht="12">
      <c r="B428" s="228"/>
      <c r="C428" s="229"/>
      <c r="D428" s="214" t="s">
        <v>145</v>
      </c>
      <c r="E428" s="230" t="s">
        <v>27</v>
      </c>
      <c r="F428" s="231" t="s">
        <v>147</v>
      </c>
      <c r="G428" s="229"/>
      <c r="H428" s="230" t="s">
        <v>27</v>
      </c>
      <c r="I428" s="232"/>
      <c r="J428" s="229"/>
      <c r="K428" s="229"/>
      <c r="L428" s="233"/>
      <c r="M428" s="234"/>
      <c r="N428" s="235"/>
      <c r="O428" s="235"/>
      <c r="P428" s="235"/>
      <c r="Q428" s="235"/>
      <c r="R428" s="235"/>
      <c r="S428" s="235"/>
      <c r="T428" s="236"/>
      <c r="AT428" s="237" t="s">
        <v>145</v>
      </c>
      <c r="AU428" s="237" t="s">
        <v>87</v>
      </c>
      <c r="AV428" s="12" t="s">
        <v>85</v>
      </c>
      <c r="AW428" s="12" t="s">
        <v>36</v>
      </c>
      <c r="AX428" s="12" t="s">
        <v>77</v>
      </c>
      <c r="AY428" s="237" t="s">
        <v>134</v>
      </c>
    </row>
    <row r="429" spans="2:51" s="13" customFormat="1" ht="12">
      <c r="B429" s="238"/>
      <c r="C429" s="239"/>
      <c r="D429" s="214" t="s">
        <v>145</v>
      </c>
      <c r="E429" s="240" t="s">
        <v>27</v>
      </c>
      <c r="F429" s="241" t="s">
        <v>148</v>
      </c>
      <c r="G429" s="239"/>
      <c r="H429" s="242">
        <v>12</v>
      </c>
      <c r="I429" s="243"/>
      <c r="J429" s="239"/>
      <c r="K429" s="239"/>
      <c r="L429" s="244"/>
      <c r="M429" s="245"/>
      <c r="N429" s="246"/>
      <c r="O429" s="246"/>
      <c r="P429" s="246"/>
      <c r="Q429" s="246"/>
      <c r="R429" s="246"/>
      <c r="S429" s="246"/>
      <c r="T429" s="247"/>
      <c r="AT429" s="248" t="s">
        <v>145</v>
      </c>
      <c r="AU429" s="248" t="s">
        <v>87</v>
      </c>
      <c r="AV429" s="13" t="s">
        <v>141</v>
      </c>
      <c r="AW429" s="13" t="s">
        <v>36</v>
      </c>
      <c r="AX429" s="13" t="s">
        <v>85</v>
      </c>
      <c r="AY429" s="248" t="s">
        <v>134</v>
      </c>
    </row>
    <row r="430" spans="2:65" s="1" customFormat="1" ht="16.5" customHeight="1">
      <c r="B430" s="37"/>
      <c r="C430" s="249" t="s">
        <v>1166</v>
      </c>
      <c r="D430" s="249" t="s">
        <v>256</v>
      </c>
      <c r="E430" s="250" t="s">
        <v>1167</v>
      </c>
      <c r="F430" s="251" t="s">
        <v>1168</v>
      </c>
      <c r="G430" s="252" t="s">
        <v>402</v>
      </c>
      <c r="H430" s="253">
        <v>12.12</v>
      </c>
      <c r="I430" s="254"/>
      <c r="J430" s="253">
        <f>ROUND(I430*H430,2)</f>
        <v>0</v>
      </c>
      <c r="K430" s="251" t="s">
        <v>140</v>
      </c>
      <c r="L430" s="255"/>
      <c r="M430" s="256" t="s">
        <v>27</v>
      </c>
      <c r="N430" s="257" t="s">
        <v>48</v>
      </c>
      <c r="O430" s="78"/>
      <c r="P430" s="211">
        <f>O430*H430</f>
        <v>0</v>
      </c>
      <c r="Q430" s="211">
        <v>0.081</v>
      </c>
      <c r="R430" s="211">
        <f>Q430*H430</f>
        <v>0.9817199999999999</v>
      </c>
      <c r="S430" s="211">
        <v>0</v>
      </c>
      <c r="T430" s="212">
        <f>S430*H430</f>
        <v>0</v>
      </c>
      <c r="AR430" s="16" t="s">
        <v>181</v>
      </c>
      <c r="AT430" s="16" t="s">
        <v>256</v>
      </c>
      <c r="AU430" s="16" t="s">
        <v>87</v>
      </c>
      <c r="AY430" s="16" t="s">
        <v>134</v>
      </c>
      <c r="BE430" s="213">
        <f>IF(N430="základní",J430,0)</f>
        <v>0</v>
      </c>
      <c r="BF430" s="213">
        <f>IF(N430="snížená",J430,0)</f>
        <v>0</v>
      </c>
      <c r="BG430" s="213">
        <f>IF(N430="zákl. přenesená",J430,0)</f>
        <v>0</v>
      </c>
      <c r="BH430" s="213">
        <f>IF(N430="sníž. přenesená",J430,0)</f>
        <v>0</v>
      </c>
      <c r="BI430" s="213">
        <f>IF(N430="nulová",J430,0)</f>
        <v>0</v>
      </c>
      <c r="BJ430" s="16" t="s">
        <v>85</v>
      </c>
      <c r="BK430" s="213">
        <f>ROUND(I430*H430,2)</f>
        <v>0</v>
      </c>
      <c r="BL430" s="16" t="s">
        <v>141</v>
      </c>
      <c r="BM430" s="16" t="s">
        <v>1169</v>
      </c>
    </row>
    <row r="431" spans="2:51" s="11" customFormat="1" ht="12">
      <c r="B431" s="217"/>
      <c r="C431" s="218"/>
      <c r="D431" s="214" t="s">
        <v>145</v>
      </c>
      <c r="E431" s="218"/>
      <c r="F431" s="220" t="s">
        <v>1170</v>
      </c>
      <c r="G431" s="218"/>
      <c r="H431" s="221">
        <v>12.12</v>
      </c>
      <c r="I431" s="222"/>
      <c r="J431" s="218"/>
      <c r="K431" s="218"/>
      <c r="L431" s="223"/>
      <c r="M431" s="224"/>
      <c r="N431" s="225"/>
      <c r="O431" s="225"/>
      <c r="P431" s="225"/>
      <c r="Q431" s="225"/>
      <c r="R431" s="225"/>
      <c r="S431" s="225"/>
      <c r="T431" s="226"/>
      <c r="AT431" s="227" t="s">
        <v>145</v>
      </c>
      <c r="AU431" s="227" t="s">
        <v>87</v>
      </c>
      <c r="AV431" s="11" t="s">
        <v>87</v>
      </c>
      <c r="AW431" s="11" t="s">
        <v>4</v>
      </c>
      <c r="AX431" s="11" t="s">
        <v>85</v>
      </c>
      <c r="AY431" s="227" t="s">
        <v>134</v>
      </c>
    </row>
    <row r="432" spans="2:65" s="1" customFormat="1" ht="22.5" customHeight="1">
      <c r="B432" s="37"/>
      <c r="C432" s="203" t="s">
        <v>1171</v>
      </c>
      <c r="D432" s="203" t="s">
        <v>136</v>
      </c>
      <c r="E432" s="204" t="s">
        <v>1172</v>
      </c>
      <c r="F432" s="205" t="s">
        <v>1173</v>
      </c>
      <c r="G432" s="206" t="s">
        <v>402</v>
      </c>
      <c r="H432" s="207">
        <v>26</v>
      </c>
      <c r="I432" s="208"/>
      <c r="J432" s="207">
        <f>ROUND(I432*H432,2)</f>
        <v>0</v>
      </c>
      <c r="K432" s="205" t="s">
        <v>140</v>
      </c>
      <c r="L432" s="42"/>
      <c r="M432" s="209" t="s">
        <v>27</v>
      </c>
      <c r="N432" s="210" t="s">
        <v>48</v>
      </c>
      <c r="O432" s="78"/>
      <c r="P432" s="211">
        <f>O432*H432</f>
        <v>0</v>
      </c>
      <c r="Q432" s="211">
        <v>0.00011</v>
      </c>
      <c r="R432" s="211">
        <f>Q432*H432</f>
        <v>0.00286</v>
      </c>
      <c r="S432" s="211">
        <v>0</v>
      </c>
      <c r="T432" s="212">
        <f>S432*H432</f>
        <v>0</v>
      </c>
      <c r="AR432" s="16" t="s">
        <v>141</v>
      </c>
      <c r="AT432" s="16" t="s">
        <v>136</v>
      </c>
      <c r="AU432" s="16" t="s">
        <v>87</v>
      </c>
      <c r="AY432" s="16" t="s">
        <v>134</v>
      </c>
      <c r="BE432" s="213">
        <f>IF(N432="základní",J432,0)</f>
        <v>0</v>
      </c>
      <c r="BF432" s="213">
        <f>IF(N432="snížená",J432,0)</f>
        <v>0</v>
      </c>
      <c r="BG432" s="213">
        <f>IF(N432="zákl. přenesená",J432,0)</f>
        <v>0</v>
      </c>
      <c r="BH432" s="213">
        <f>IF(N432="sníž. přenesená",J432,0)</f>
        <v>0</v>
      </c>
      <c r="BI432" s="213">
        <f>IF(N432="nulová",J432,0)</f>
        <v>0</v>
      </c>
      <c r="BJ432" s="16" t="s">
        <v>85</v>
      </c>
      <c r="BK432" s="213">
        <f>ROUND(I432*H432,2)</f>
        <v>0</v>
      </c>
      <c r="BL432" s="16" t="s">
        <v>141</v>
      </c>
      <c r="BM432" s="16" t="s">
        <v>1174</v>
      </c>
    </row>
    <row r="433" spans="2:47" s="1" customFormat="1" ht="12">
      <c r="B433" s="37"/>
      <c r="C433" s="38"/>
      <c r="D433" s="214" t="s">
        <v>143</v>
      </c>
      <c r="E433" s="38"/>
      <c r="F433" s="215" t="s">
        <v>1175</v>
      </c>
      <c r="G433" s="38"/>
      <c r="H433" s="38"/>
      <c r="I433" s="129"/>
      <c r="J433" s="38"/>
      <c r="K433" s="38"/>
      <c r="L433" s="42"/>
      <c r="M433" s="216"/>
      <c r="N433" s="78"/>
      <c r="O433" s="78"/>
      <c r="P433" s="78"/>
      <c r="Q433" s="78"/>
      <c r="R433" s="78"/>
      <c r="S433" s="78"/>
      <c r="T433" s="79"/>
      <c r="AT433" s="16" t="s">
        <v>143</v>
      </c>
      <c r="AU433" s="16" t="s">
        <v>87</v>
      </c>
    </row>
    <row r="434" spans="2:51" s="11" customFormat="1" ht="12">
      <c r="B434" s="217"/>
      <c r="C434" s="218"/>
      <c r="D434" s="214" t="s">
        <v>145</v>
      </c>
      <c r="E434" s="219" t="s">
        <v>27</v>
      </c>
      <c r="F434" s="220" t="s">
        <v>287</v>
      </c>
      <c r="G434" s="218"/>
      <c r="H434" s="221">
        <v>26</v>
      </c>
      <c r="I434" s="222"/>
      <c r="J434" s="218"/>
      <c r="K434" s="218"/>
      <c r="L434" s="223"/>
      <c r="M434" s="224"/>
      <c r="N434" s="225"/>
      <c r="O434" s="225"/>
      <c r="P434" s="225"/>
      <c r="Q434" s="225"/>
      <c r="R434" s="225"/>
      <c r="S434" s="225"/>
      <c r="T434" s="226"/>
      <c r="AT434" s="227" t="s">
        <v>145</v>
      </c>
      <c r="AU434" s="227" t="s">
        <v>87</v>
      </c>
      <c r="AV434" s="11" t="s">
        <v>87</v>
      </c>
      <c r="AW434" s="11" t="s">
        <v>36</v>
      </c>
      <c r="AX434" s="11" t="s">
        <v>77</v>
      </c>
      <c r="AY434" s="227" t="s">
        <v>134</v>
      </c>
    </row>
    <row r="435" spans="2:51" s="12" customFormat="1" ht="12">
      <c r="B435" s="228"/>
      <c r="C435" s="229"/>
      <c r="D435" s="214" t="s">
        <v>145</v>
      </c>
      <c r="E435" s="230" t="s">
        <v>27</v>
      </c>
      <c r="F435" s="231" t="s">
        <v>147</v>
      </c>
      <c r="G435" s="229"/>
      <c r="H435" s="230" t="s">
        <v>27</v>
      </c>
      <c r="I435" s="232"/>
      <c r="J435" s="229"/>
      <c r="K435" s="229"/>
      <c r="L435" s="233"/>
      <c r="M435" s="234"/>
      <c r="N435" s="235"/>
      <c r="O435" s="235"/>
      <c r="P435" s="235"/>
      <c r="Q435" s="235"/>
      <c r="R435" s="235"/>
      <c r="S435" s="235"/>
      <c r="T435" s="236"/>
      <c r="AT435" s="237" t="s">
        <v>145</v>
      </c>
      <c r="AU435" s="237" t="s">
        <v>87</v>
      </c>
      <c r="AV435" s="12" t="s">
        <v>85</v>
      </c>
      <c r="AW435" s="12" t="s">
        <v>36</v>
      </c>
      <c r="AX435" s="12" t="s">
        <v>77</v>
      </c>
      <c r="AY435" s="237" t="s">
        <v>134</v>
      </c>
    </row>
    <row r="436" spans="2:51" s="13" customFormat="1" ht="12">
      <c r="B436" s="238"/>
      <c r="C436" s="239"/>
      <c r="D436" s="214" t="s">
        <v>145</v>
      </c>
      <c r="E436" s="240" t="s">
        <v>27</v>
      </c>
      <c r="F436" s="241" t="s">
        <v>148</v>
      </c>
      <c r="G436" s="239"/>
      <c r="H436" s="242">
        <v>26</v>
      </c>
      <c r="I436" s="243"/>
      <c r="J436" s="239"/>
      <c r="K436" s="239"/>
      <c r="L436" s="244"/>
      <c r="M436" s="245"/>
      <c r="N436" s="246"/>
      <c r="O436" s="246"/>
      <c r="P436" s="246"/>
      <c r="Q436" s="246"/>
      <c r="R436" s="246"/>
      <c r="S436" s="246"/>
      <c r="T436" s="247"/>
      <c r="AT436" s="248" t="s">
        <v>145</v>
      </c>
      <c r="AU436" s="248" t="s">
        <v>87</v>
      </c>
      <c r="AV436" s="13" t="s">
        <v>141</v>
      </c>
      <c r="AW436" s="13" t="s">
        <v>36</v>
      </c>
      <c r="AX436" s="13" t="s">
        <v>85</v>
      </c>
      <c r="AY436" s="248" t="s">
        <v>134</v>
      </c>
    </row>
    <row r="437" spans="2:65" s="1" customFormat="1" ht="16.5" customHeight="1">
      <c r="B437" s="37"/>
      <c r="C437" s="203" t="s">
        <v>1176</v>
      </c>
      <c r="D437" s="203" t="s">
        <v>136</v>
      </c>
      <c r="E437" s="204" t="s">
        <v>517</v>
      </c>
      <c r="F437" s="205" t="s">
        <v>518</v>
      </c>
      <c r="G437" s="206" t="s">
        <v>402</v>
      </c>
      <c r="H437" s="207">
        <v>26</v>
      </c>
      <c r="I437" s="208"/>
      <c r="J437" s="207">
        <f>ROUND(I437*H437,2)</f>
        <v>0</v>
      </c>
      <c r="K437" s="205" t="s">
        <v>140</v>
      </c>
      <c r="L437" s="42"/>
      <c r="M437" s="209" t="s">
        <v>27</v>
      </c>
      <c r="N437" s="210" t="s">
        <v>48</v>
      </c>
      <c r="O437" s="78"/>
      <c r="P437" s="211">
        <f>O437*H437</f>
        <v>0</v>
      </c>
      <c r="Q437" s="211">
        <v>0</v>
      </c>
      <c r="R437" s="211">
        <f>Q437*H437</f>
        <v>0</v>
      </c>
      <c r="S437" s="211">
        <v>0</v>
      </c>
      <c r="T437" s="212">
        <f>S437*H437</f>
        <v>0</v>
      </c>
      <c r="AR437" s="16" t="s">
        <v>141</v>
      </c>
      <c r="AT437" s="16" t="s">
        <v>136</v>
      </c>
      <c r="AU437" s="16" t="s">
        <v>87</v>
      </c>
      <c r="AY437" s="16" t="s">
        <v>134</v>
      </c>
      <c r="BE437" s="213">
        <f>IF(N437="základní",J437,0)</f>
        <v>0</v>
      </c>
      <c r="BF437" s="213">
        <f>IF(N437="snížená",J437,0)</f>
        <v>0</v>
      </c>
      <c r="BG437" s="213">
        <f>IF(N437="zákl. přenesená",J437,0)</f>
        <v>0</v>
      </c>
      <c r="BH437" s="213">
        <f>IF(N437="sníž. přenesená",J437,0)</f>
        <v>0</v>
      </c>
      <c r="BI437" s="213">
        <f>IF(N437="nulová",J437,0)</f>
        <v>0</v>
      </c>
      <c r="BJ437" s="16" t="s">
        <v>85</v>
      </c>
      <c r="BK437" s="213">
        <f>ROUND(I437*H437,2)</f>
        <v>0</v>
      </c>
      <c r="BL437" s="16" t="s">
        <v>141</v>
      </c>
      <c r="BM437" s="16" t="s">
        <v>1177</v>
      </c>
    </row>
    <row r="438" spans="2:47" s="1" customFormat="1" ht="12">
      <c r="B438" s="37"/>
      <c r="C438" s="38"/>
      <c r="D438" s="214" t="s">
        <v>143</v>
      </c>
      <c r="E438" s="38"/>
      <c r="F438" s="215" t="s">
        <v>520</v>
      </c>
      <c r="G438" s="38"/>
      <c r="H438" s="38"/>
      <c r="I438" s="129"/>
      <c r="J438" s="38"/>
      <c r="K438" s="38"/>
      <c r="L438" s="42"/>
      <c r="M438" s="216"/>
      <c r="N438" s="78"/>
      <c r="O438" s="78"/>
      <c r="P438" s="78"/>
      <c r="Q438" s="78"/>
      <c r="R438" s="78"/>
      <c r="S438" s="78"/>
      <c r="T438" s="79"/>
      <c r="AT438" s="16" t="s">
        <v>143</v>
      </c>
      <c r="AU438" s="16" t="s">
        <v>87</v>
      </c>
    </row>
    <row r="439" spans="2:51" s="11" customFormat="1" ht="12">
      <c r="B439" s="217"/>
      <c r="C439" s="218"/>
      <c r="D439" s="214" t="s">
        <v>145</v>
      </c>
      <c r="E439" s="219" t="s">
        <v>27</v>
      </c>
      <c r="F439" s="220" t="s">
        <v>287</v>
      </c>
      <c r="G439" s="218"/>
      <c r="H439" s="221">
        <v>26</v>
      </c>
      <c r="I439" s="222"/>
      <c r="J439" s="218"/>
      <c r="K439" s="218"/>
      <c r="L439" s="223"/>
      <c r="M439" s="224"/>
      <c r="N439" s="225"/>
      <c r="O439" s="225"/>
      <c r="P439" s="225"/>
      <c r="Q439" s="225"/>
      <c r="R439" s="225"/>
      <c r="S439" s="225"/>
      <c r="T439" s="226"/>
      <c r="AT439" s="227" t="s">
        <v>145</v>
      </c>
      <c r="AU439" s="227" t="s">
        <v>87</v>
      </c>
      <c r="AV439" s="11" t="s">
        <v>87</v>
      </c>
      <c r="AW439" s="11" t="s">
        <v>36</v>
      </c>
      <c r="AX439" s="11" t="s">
        <v>77</v>
      </c>
      <c r="AY439" s="227" t="s">
        <v>134</v>
      </c>
    </row>
    <row r="440" spans="2:51" s="12" customFormat="1" ht="12">
      <c r="B440" s="228"/>
      <c r="C440" s="229"/>
      <c r="D440" s="214" t="s">
        <v>145</v>
      </c>
      <c r="E440" s="230" t="s">
        <v>27</v>
      </c>
      <c r="F440" s="231" t="s">
        <v>147</v>
      </c>
      <c r="G440" s="229"/>
      <c r="H440" s="230" t="s">
        <v>27</v>
      </c>
      <c r="I440" s="232"/>
      <c r="J440" s="229"/>
      <c r="K440" s="229"/>
      <c r="L440" s="233"/>
      <c r="M440" s="234"/>
      <c r="N440" s="235"/>
      <c r="O440" s="235"/>
      <c r="P440" s="235"/>
      <c r="Q440" s="235"/>
      <c r="R440" s="235"/>
      <c r="S440" s="235"/>
      <c r="T440" s="236"/>
      <c r="AT440" s="237" t="s">
        <v>145</v>
      </c>
      <c r="AU440" s="237" t="s">
        <v>87</v>
      </c>
      <c r="AV440" s="12" t="s">
        <v>85</v>
      </c>
      <c r="AW440" s="12" t="s">
        <v>36</v>
      </c>
      <c r="AX440" s="12" t="s">
        <v>77</v>
      </c>
      <c r="AY440" s="237" t="s">
        <v>134</v>
      </c>
    </row>
    <row r="441" spans="2:51" s="13" customFormat="1" ht="12">
      <c r="B441" s="238"/>
      <c r="C441" s="239"/>
      <c r="D441" s="214" t="s">
        <v>145</v>
      </c>
      <c r="E441" s="240" t="s">
        <v>27</v>
      </c>
      <c r="F441" s="241" t="s">
        <v>148</v>
      </c>
      <c r="G441" s="239"/>
      <c r="H441" s="242">
        <v>26</v>
      </c>
      <c r="I441" s="243"/>
      <c r="J441" s="239"/>
      <c r="K441" s="239"/>
      <c r="L441" s="244"/>
      <c r="M441" s="245"/>
      <c r="N441" s="246"/>
      <c r="O441" s="246"/>
      <c r="P441" s="246"/>
      <c r="Q441" s="246"/>
      <c r="R441" s="246"/>
      <c r="S441" s="246"/>
      <c r="T441" s="247"/>
      <c r="AT441" s="248" t="s">
        <v>145</v>
      </c>
      <c r="AU441" s="248" t="s">
        <v>87</v>
      </c>
      <c r="AV441" s="13" t="s">
        <v>141</v>
      </c>
      <c r="AW441" s="13" t="s">
        <v>36</v>
      </c>
      <c r="AX441" s="13" t="s">
        <v>85</v>
      </c>
      <c r="AY441" s="248" t="s">
        <v>134</v>
      </c>
    </row>
    <row r="442" spans="2:65" s="1" customFormat="1" ht="16.5" customHeight="1">
      <c r="B442" s="37"/>
      <c r="C442" s="203" t="s">
        <v>1178</v>
      </c>
      <c r="D442" s="203" t="s">
        <v>136</v>
      </c>
      <c r="E442" s="204" t="s">
        <v>1179</v>
      </c>
      <c r="F442" s="205" t="s">
        <v>1180</v>
      </c>
      <c r="G442" s="206" t="s">
        <v>139</v>
      </c>
      <c r="H442" s="207">
        <v>32.4</v>
      </c>
      <c r="I442" s="208"/>
      <c r="J442" s="207">
        <f>ROUND(I442*H442,2)</f>
        <v>0</v>
      </c>
      <c r="K442" s="205" t="s">
        <v>140</v>
      </c>
      <c r="L442" s="42"/>
      <c r="M442" s="209" t="s">
        <v>27</v>
      </c>
      <c r="N442" s="210" t="s">
        <v>48</v>
      </c>
      <c r="O442" s="78"/>
      <c r="P442" s="211">
        <f>O442*H442</f>
        <v>0</v>
      </c>
      <c r="Q442" s="211">
        <v>0</v>
      </c>
      <c r="R442" s="211">
        <f>Q442*H442</f>
        <v>0</v>
      </c>
      <c r="S442" s="211">
        <v>0</v>
      </c>
      <c r="T442" s="212">
        <f>S442*H442</f>
        <v>0</v>
      </c>
      <c r="AR442" s="16" t="s">
        <v>141</v>
      </c>
      <c r="AT442" s="16" t="s">
        <v>136</v>
      </c>
      <c r="AU442" s="16" t="s">
        <v>87</v>
      </c>
      <c r="AY442" s="16" t="s">
        <v>134</v>
      </c>
      <c r="BE442" s="213">
        <f>IF(N442="základní",J442,0)</f>
        <v>0</v>
      </c>
      <c r="BF442" s="213">
        <f>IF(N442="snížená",J442,0)</f>
        <v>0</v>
      </c>
      <c r="BG442" s="213">
        <f>IF(N442="zákl. přenesená",J442,0)</f>
        <v>0</v>
      </c>
      <c r="BH442" s="213">
        <f>IF(N442="sníž. přenesená",J442,0)</f>
        <v>0</v>
      </c>
      <c r="BI442" s="213">
        <f>IF(N442="nulová",J442,0)</f>
        <v>0</v>
      </c>
      <c r="BJ442" s="16" t="s">
        <v>85</v>
      </c>
      <c r="BK442" s="213">
        <f>ROUND(I442*H442,2)</f>
        <v>0</v>
      </c>
      <c r="BL442" s="16" t="s">
        <v>141</v>
      </c>
      <c r="BM442" s="16" t="s">
        <v>1181</v>
      </c>
    </row>
    <row r="443" spans="2:47" s="1" customFormat="1" ht="12">
      <c r="B443" s="37"/>
      <c r="C443" s="38"/>
      <c r="D443" s="214" t="s">
        <v>143</v>
      </c>
      <c r="E443" s="38"/>
      <c r="F443" s="215" t="s">
        <v>1182</v>
      </c>
      <c r="G443" s="38"/>
      <c r="H443" s="38"/>
      <c r="I443" s="129"/>
      <c r="J443" s="38"/>
      <c r="K443" s="38"/>
      <c r="L443" s="42"/>
      <c r="M443" s="216"/>
      <c r="N443" s="78"/>
      <c r="O443" s="78"/>
      <c r="P443" s="78"/>
      <c r="Q443" s="78"/>
      <c r="R443" s="78"/>
      <c r="S443" s="78"/>
      <c r="T443" s="79"/>
      <c r="AT443" s="16" t="s">
        <v>143</v>
      </c>
      <c r="AU443" s="16" t="s">
        <v>87</v>
      </c>
    </row>
    <row r="444" spans="2:51" s="11" customFormat="1" ht="12">
      <c r="B444" s="217"/>
      <c r="C444" s="218"/>
      <c r="D444" s="214" t="s">
        <v>145</v>
      </c>
      <c r="E444" s="219" t="s">
        <v>27</v>
      </c>
      <c r="F444" s="220" t="s">
        <v>1183</v>
      </c>
      <c r="G444" s="218"/>
      <c r="H444" s="221">
        <v>32.4</v>
      </c>
      <c r="I444" s="222"/>
      <c r="J444" s="218"/>
      <c r="K444" s="218"/>
      <c r="L444" s="223"/>
      <c r="M444" s="224"/>
      <c r="N444" s="225"/>
      <c r="O444" s="225"/>
      <c r="P444" s="225"/>
      <c r="Q444" s="225"/>
      <c r="R444" s="225"/>
      <c r="S444" s="225"/>
      <c r="T444" s="226"/>
      <c r="AT444" s="227" t="s">
        <v>145</v>
      </c>
      <c r="AU444" s="227" t="s">
        <v>87</v>
      </c>
      <c r="AV444" s="11" t="s">
        <v>87</v>
      </c>
      <c r="AW444" s="11" t="s">
        <v>36</v>
      </c>
      <c r="AX444" s="11" t="s">
        <v>77</v>
      </c>
      <c r="AY444" s="227" t="s">
        <v>134</v>
      </c>
    </row>
    <row r="445" spans="2:51" s="12" customFormat="1" ht="12">
      <c r="B445" s="228"/>
      <c r="C445" s="229"/>
      <c r="D445" s="214" t="s">
        <v>145</v>
      </c>
      <c r="E445" s="230" t="s">
        <v>27</v>
      </c>
      <c r="F445" s="231" t="s">
        <v>147</v>
      </c>
      <c r="G445" s="229"/>
      <c r="H445" s="230" t="s">
        <v>27</v>
      </c>
      <c r="I445" s="232"/>
      <c r="J445" s="229"/>
      <c r="K445" s="229"/>
      <c r="L445" s="233"/>
      <c r="M445" s="234"/>
      <c r="N445" s="235"/>
      <c r="O445" s="235"/>
      <c r="P445" s="235"/>
      <c r="Q445" s="235"/>
      <c r="R445" s="235"/>
      <c r="S445" s="235"/>
      <c r="T445" s="236"/>
      <c r="AT445" s="237" t="s">
        <v>145</v>
      </c>
      <c r="AU445" s="237" t="s">
        <v>87</v>
      </c>
      <c r="AV445" s="12" t="s">
        <v>85</v>
      </c>
      <c r="AW445" s="12" t="s">
        <v>36</v>
      </c>
      <c r="AX445" s="12" t="s">
        <v>77</v>
      </c>
      <c r="AY445" s="237" t="s">
        <v>134</v>
      </c>
    </row>
    <row r="446" spans="2:51" s="13" customFormat="1" ht="12">
      <c r="B446" s="238"/>
      <c r="C446" s="239"/>
      <c r="D446" s="214" t="s">
        <v>145</v>
      </c>
      <c r="E446" s="240" t="s">
        <v>27</v>
      </c>
      <c r="F446" s="241" t="s">
        <v>148</v>
      </c>
      <c r="G446" s="239"/>
      <c r="H446" s="242">
        <v>32.4</v>
      </c>
      <c r="I446" s="243"/>
      <c r="J446" s="239"/>
      <c r="K446" s="239"/>
      <c r="L446" s="244"/>
      <c r="M446" s="245"/>
      <c r="N446" s="246"/>
      <c r="O446" s="246"/>
      <c r="P446" s="246"/>
      <c r="Q446" s="246"/>
      <c r="R446" s="246"/>
      <c r="S446" s="246"/>
      <c r="T446" s="247"/>
      <c r="AT446" s="248" t="s">
        <v>145</v>
      </c>
      <c r="AU446" s="248" t="s">
        <v>87</v>
      </c>
      <c r="AV446" s="13" t="s">
        <v>141</v>
      </c>
      <c r="AW446" s="13" t="s">
        <v>36</v>
      </c>
      <c r="AX446" s="13" t="s">
        <v>85</v>
      </c>
      <c r="AY446" s="248" t="s">
        <v>134</v>
      </c>
    </row>
    <row r="447" spans="2:65" s="1" customFormat="1" ht="16.5" customHeight="1">
      <c r="B447" s="37"/>
      <c r="C447" s="203" t="s">
        <v>1184</v>
      </c>
      <c r="D447" s="203" t="s">
        <v>136</v>
      </c>
      <c r="E447" s="204" t="s">
        <v>1185</v>
      </c>
      <c r="F447" s="205" t="s">
        <v>1186</v>
      </c>
      <c r="G447" s="206" t="s">
        <v>184</v>
      </c>
      <c r="H447" s="207">
        <v>24</v>
      </c>
      <c r="I447" s="208"/>
      <c r="J447" s="207">
        <f>ROUND(I447*H447,2)</f>
        <v>0</v>
      </c>
      <c r="K447" s="205" t="s">
        <v>140</v>
      </c>
      <c r="L447" s="42"/>
      <c r="M447" s="209" t="s">
        <v>27</v>
      </c>
      <c r="N447" s="210" t="s">
        <v>48</v>
      </c>
      <c r="O447" s="78"/>
      <c r="P447" s="211">
        <f>O447*H447</f>
        <v>0</v>
      </c>
      <c r="Q447" s="211">
        <v>0.00088</v>
      </c>
      <c r="R447" s="211">
        <f>Q447*H447</f>
        <v>0.02112</v>
      </c>
      <c r="S447" s="211">
        <v>0</v>
      </c>
      <c r="T447" s="212">
        <f>S447*H447</f>
        <v>0</v>
      </c>
      <c r="AR447" s="16" t="s">
        <v>141</v>
      </c>
      <c r="AT447" s="16" t="s">
        <v>136</v>
      </c>
      <c r="AU447" s="16" t="s">
        <v>87</v>
      </c>
      <c r="AY447" s="16" t="s">
        <v>134</v>
      </c>
      <c r="BE447" s="213">
        <f>IF(N447="základní",J447,0)</f>
        <v>0</v>
      </c>
      <c r="BF447" s="213">
        <f>IF(N447="snížená",J447,0)</f>
        <v>0</v>
      </c>
      <c r="BG447" s="213">
        <f>IF(N447="zákl. přenesená",J447,0)</f>
        <v>0</v>
      </c>
      <c r="BH447" s="213">
        <f>IF(N447="sníž. přenesená",J447,0)</f>
        <v>0</v>
      </c>
      <c r="BI447" s="213">
        <f>IF(N447="nulová",J447,0)</f>
        <v>0</v>
      </c>
      <c r="BJ447" s="16" t="s">
        <v>85</v>
      </c>
      <c r="BK447" s="213">
        <f>ROUND(I447*H447,2)</f>
        <v>0</v>
      </c>
      <c r="BL447" s="16" t="s">
        <v>141</v>
      </c>
      <c r="BM447" s="16" t="s">
        <v>1187</v>
      </c>
    </row>
    <row r="448" spans="2:47" s="1" customFormat="1" ht="12">
      <c r="B448" s="37"/>
      <c r="C448" s="38"/>
      <c r="D448" s="214" t="s">
        <v>143</v>
      </c>
      <c r="E448" s="38"/>
      <c r="F448" s="215" t="s">
        <v>1188</v>
      </c>
      <c r="G448" s="38"/>
      <c r="H448" s="38"/>
      <c r="I448" s="129"/>
      <c r="J448" s="38"/>
      <c r="K448" s="38"/>
      <c r="L448" s="42"/>
      <c r="M448" s="216"/>
      <c r="N448" s="78"/>
      <c r="O448" s="78"/>
      <c r="P448" s="78"/>
      <c r="Q448" s="78"/>
      <c r="R448" s="78"/>
      <c r="S448" s="78"/>
      <c r="T448" s="79"/>
      <c r="AT448" s="16" t="s">
        <v>143</v>
      </c>
      <c r="AU448" s="16" t="s">
        <v>87</v>
      </c>
    </row>
    <row r="449" spans="2:51" s="11" customFormat="1" ht="12">
      <c r="B449" s="217"/>
      <c r="C449" s="218"/>
      <c r="D449" s="214" t="s">
        <v>145</v>
      </c>
      <c r="E449" s="219" t="s">
        <v>27</v>
      </c>
      <c r="F449" s="220" t="s">
        <v>1189</v>
      </c>
      <c r="G449" s="218"/>
      <c r="H449" s="221">
        <v>24</v>
      </c>
      <c r="I449" s="222"/>
      <c r="J449" s="218"/>
      <c r="K449" s="218"/>
      <c r="L449" s="223"/>
      <c r="M449" s="224"/>
      <c r="N449" s="225"/>
      <c r="O449" s="225"/>
      <c r="P449" s="225"/>
      <c r="Q449" s="225"/>
      <c r="R449" s="225"/>
      <c r="S449" s="225"/>
      <c r="T449" s="226"/>
      <c r="AT449" s="227" t="s">
        <v>145</v>
      </c>
      <c r="AU449" s="227" t="s">
        <v>87</v>
      </c>
      <c r="AV449" s="11" t="s">
        <v>87</v>
      </c>
      <c r="AW449" s="11" t="s">
        <v>36</v>
      </c>
      <c r="AX449" s="11" t="s">
        <v>77</v>
      </c>
      <c r="AY449" s="227" t="s">
        <v>134</v>
      </c>
    </row>
    <row r="450" spans="2:51" s="12" customFormat="1" ht="12">
      <c r="B450" s="228"/>
      <c r="C450" s="229"/>
      <c r="D450" s="214" t="s">
        <v>145</v>
      </c>
      <c r="E450" s="230" t="s">
        <v>27</v>
      </c>
      <c r="F450" s="231" t="s">
        <v>147</v>
      </c>
      <c r="G450" s="229"/>
      <c r="H450" s="230" t="s">
        <v>27</v>
      </c>
      <c r="I450" s="232"/>
      <c r="J450" s="229"/>
      <c r="K450" s="229"/>
      <c r="L450" s="233"/>
      <c r="M450" s="234"/>
      <c r="N450" s="235"/>
      <c r="O450" s="235"/>
      <c r="P450" s="235"/>
      <c r="Q450" s="235"/>
      <c r="R450" s="235"/>
      <c r="S450" s="235"/>
      <c r="T450" s="236"/>
      <c r="AT450" s="237" t="s">
        <v>145</v>
      </c>
      <c r="AU450" s="237" t="s">
        <v>87</v>
      </c>
      <c r="AV450" s="12" t="s">
        <v>85</v>
      </c>
      <c r="AW450" s="12" t="s">
        <v>36</v>
      </c>
      <c r="AX450" s="12" t="s">
        <v>77</v>
      </c>
      <c r="AY450" s="237" t="s">
        <v>134</v>
      </c>
    </row>
    <row r="451" spans="2:51" s="13" customFormat="1" ht="12">
      <c r="B451" s="238"/>
      <c r="C451" s="239"/>
      <c r="D451" s="214" t="s">
        <v>145</v>
      </c>
      <c r="E451" s="240" t="s">
        <v>27</v>
      </c>
      <c r="F451" s="241" t="s">
        <v>148</v>
      </c>
      <c r="G451" s="239"/>
      <c r="H451" s="242">
        <v>24</v>
      </c>
      <c r="I451" s="243"/>
      <c r="J451" s="239"/>
      <c r="K451" s="239"/>
      <c r="L451" s="244"/>
      <c r="M451" s="245"/>
      <c r="N451" s="246"/>
      <c r="O451" s="246"/>
      <c r="P451" s="246"/>
      <c r="Q451" s="246"/>
      <c r="R451" s="246"/>
      <c r="S451" s="246"/>
      <c r="T451" s="247"/>
      <c r="AT451" s="248" t="s">
        <v>145</v>
      </c>
      <c r="AU451" s="248" t="s">
        <v>87</v>
      </c>
      <c r="AV451" s="13" t="s">
        <v>141</v>
      </c>
      <c r="AW451" s="13" t="s">
        <v>36</v>
      </c>
      <c r="AX451" s="13" t="s">
        <v>85</v>
      </c>
      <c r="AY451" s="248" t="s">
        <v>134</v>
      </c>
    </row>
    <row r="452" spans="2:65" s="1" customFormat="1" ht="16.5" customHeight="1">
      <c r="B452" s="37"/>
      <c r="C452" s="203" t="s">
        <v>1190</v>
      </c>
      <c r="D452" s="203" t="s">
        <v>136</v>
      </c>
      <c r="E452" s="204" t="s">
        <v>1191</v>
      </c>
      <c r="F452" s="205" t="s">
        <v>1192</v>
      </c>
      <c r="G452" s="206" t="s">
        <v>184</v>
      </c>
      <c r="H452" s="207">
        <v>24</v>
      </c>
      <c r="I452" s="208"/>
      <c r="J452" s="207">
        <f>ROUND(I452*H452,2)</f>
        <v>0</v>
      </c>
      <c r="K452" s="205" t="s">
        <v>140</v>
      </c>
      <c r="L452" s="42"/>
      <c r="M452" s="209" t="s">
        <v>27</v>
      </c>
      <c r="N452" s="210" t="s">
        <v>48</v>
      </c>
      <c r="O452" s="78"/>
      <c r="P452" s="211">
        <f>O452*H452</f>
        <v>0</v>
      </c>
      <c r="Q452" s="211">
        <v>0</v>
      </c>
      <c r="R452" s="211">
        <f>Q452*H452</f>
        <v>0</v>
      </c>
      <c r="S452" s="211">
        <v>0</v>
      </c>
      <c r="T452" s="212">
        <f>S452*H452</f>
        <v>0</v>
      </c>
      <c r="AR452" s="16" t="s">
        <v>141</v>
      </c>
      <c r="AT452" s="16" t="s">
        <v>136</v>
      </c>
      <c r="AU452" s="16" t="s">
        <v>87</v>
      </c>
      <c r="AY452" s="16" t="s">
        <v>134</v>
      </c>
      <c r="BE452" s="213">
        <f>IF(N452="základní",J452,0)</f>
        <v>0</v>
      </c>
      <c r="BF452" s="213">
        <f>IF(N452="snížená",J452,0)</f>
        <v>0</v>
      </c>
      <c r="BG452" s="213">
        <f>IF(N452="zákl. přenesená",J452,0)</f>
        <v>0</v>
      </c>
      <c r="BH452" s="213">
        <f>IF(N452="sníž. přenesená",J452,0)</f>
        <v>0</v>
      </c>
      <c r="BI452" s="213">
        <f>IF(N452="nulová",J452,0)</f>
        <v>0</v>
      </c>
      <c r="BJ452" s="16" t="s">
        <v>85</v>
      </c>
      <c r="BK452" s="213">
        <f>ROUND(I452*H452,2)</f>
        <v>0</v>
      </c>
      <c r="BL452" s="16" t="s">
        <v>141</v>
      </c>
      <c r="BM452" s="16" t="s">
        <v>1193</v>
      </c>
    </row>
    <row r="453" spans="2:47" s="1" customFormat="1" ht="12">
      <c r="B453" s="37"/>
      <c r="C453" s="38"/>
      <c r="D453" s="214" t="s">
        <v>143</v>
      </c>
      <c r="E453" s="38"/>
      <c r="F453" s="215" t="s">
        <v>1188</v>
      </c>
      <c r="G453" s="38"/>
      <c r="H453" s="38"/>
      <c r="I453" s="129"/>
      <c r="J453" s="38"/>
      <c r="K453" s="38"/>
      <c r="L453" s="42"/>
      <c r="M453" s="216"/>
      <c r="N453" s="78"/>
      <c r="O453" s="78"/>
      <c r="P453" s="78"/>
      <c r="Q453" s="78"/>
      <c r="R453" s="78"/>
      <c r="S453" s="78"/>
      <c r="T453" s="79"/>
      <c r="AT453" s="16" t="s">
        <v>143</v>
      </c>
      <c r="AU453" s="16" t="s">
        <v>87</v>
      </c>
    </row>
    <row r="454" spans="2:65" s="1" customFormat="1" ht="16.5" customHeight="1">
      <c r="B454" s="37"/>
      <c r="C454" s="203" t="s">
        <v>1194</v>
      </c>
      <c r="D454" s="203" t="s">
        <v>136</v>
      </c>
      <c r="E454" s="204" t="s">
        <v>1195</v>
      </c>
      <c r="F454" s="205" t="s">
        <v>1196</v>
      </c>
      <c r="G454" s="206" t="s">
        <v>184</v>
      </c>
      <c r="H454" s="207">
        <v>12.8</v>
      </c>
      <c r="I454" s="208"/>
      <c r="J454" s="207">
        <f>ROUND(I454*H454,2)</f>
        <v>0</v>
      </c>
      <c r="K454" s="205" t="s">
        <v>140</v>
      </c>
      <c r="L454" s="42"/>
      <c r="M454" s="209" t="s">
        <v>27</v>
      </c>
      <c r="N454" s="210" t="s">
        <v>48</v>
      </c>
      <c r="O454" s="78"/>
      <c r="P454" s="211">
        <f>O454*H454</f>
        <v>0</v>
      </c>
      <c r="Q454" s="211">
        <v>0.12</v>
      </c>
      <c r="R454" s="211">
        <f>Q454*H454</f>
        <v>1.536</v>
      </c>
      <c r="S454" s="211">
        <v>2.49</v>
      </c>
      <c r="T454" s="212">
        <f>S454*H454</f>
        <v>31.872000000000003</v>
      </c>
      <c r="AR454" s="16" t="s">
        <v>141</v>
      </c>
      <c r="AT454" s="16" t="s">
        <v>136</v>
      </c>
      <c r="AU454" s="16" t="s">
        <v>87</v>
      </c>
      <c r="AY454" s="16" t="s">
        <v>134</v>
      </c>
      <c r="BE454" s="213">
        <f>IF(N454="základní",J454,0)</f>
        <v>0</v>
      </c>
      <c r="BF454" s="213">
        <f>IF(N454="snížená",J454,0)</f>
        <v>0</v>
      </c>
      <c r="BG454" s="213">
        <f>IF(N454="zákl. přenesená",J454,0)</f>
        <v>0</v>
      </c>
      <c r="BH454" s="213">
        <f>IF(N454="sníž. přenesená",J454,0)</f>
        <v>0</v>
      </c>
      <c r="BI454" s="213">
        <f>IF(N454="nulová",J454,0)</f>
        <v>0</v>
      </c>
      <c r="BJ454" s="16" t="s">
        <v>85</v>
      </c>
      <c r="BK454" s="213">
        <f>ROUND(I454*H454,2)</f>
        <v>0</v>
      </c>
      <c r="BL454" s="16" t="s">
        <v>141</v>
      </c>
      <c r="BM454" s="16" t="s">
        <v>1197</v>
      </c>
    </row>
    <row r="455" spans="2:47" s="1" customFormat="1" ht="12">
      <c r="B455" s="37"/>
      <c r="C455" s="38"/>
      <c r="D455" s="214" t="s">
        <v>143</v>
      </c>
      <c r="E455" s="38"/>
      <c r="F455" s="215" t="s">
        <v>1198</v>
      </c>
      <c r="G455" s="38"/>
      <c r="H455" s="38"/>
      <c r="I455" s="129"/>
      <c r="J455" s="38"/>
      <c r="K455" s="38"/>
      <c r="L455" s="42"/>
      <c r="M455" s="216"/>
      <c r="N455" s="78"/>
      <c r="O455" s="78"/>
      <c r="P455" s="78"/>
      <c r="Q455" s="78"/>
      <c r="R455" s="78"/>
      <c r="S455" s="78"/>
      <c r="T455" s="79"/>
      <c r="AT455" s="16" t="s">
        <v>143</v>
      </c>
      <c r="AU455" s="16" t="s">
        <v>87</v>
      </c>
    </row>
    <row r="456" spans="2:51" s="11" customFormat="1" ht="12">
      <c r="B456" s="217"/>
      <c r="C456" s="218"/>
      <c r="D456" s="214" t="s">
        <v>145</v>
      </c>
      <c r="E456" s="219" t="s">
        <v>27</v>
      </c>
      <c r="F456" s="220" t="s">
        <v>1199</v>
      </c>
      <c r="G456" s="218"/>
      <c r="H456" s="221">
        <v>12.8</v>
      </c>
      <c r="I456" s="222"/>
      <c r="J456" s="218"/>
      <c r="K456" s="218"/>
      <c r="L456" s="223"/>
      <c r="M456" s="224"/>
      <c r="N456" s="225"/>
      <c r="O456" s="225"/>
      <c r="P456" s="225"/>
      <c r="Q456" s="225"/>
      <c r="R456" s="225"/>
      <c r="S456" s="225"/>
      <c r="T456" s="226"/>
      <c r="AT456" s="227" t="s">
        <v>145</v>
      </c>
      <c r="AU456" s="227" t="s">
        <v>87</v>
      </c>
      <c r="AV456" s="11" t="s">
        <v>87</v>
      </c>
      <c r="AW456" s="11" t="s">
        <v>36</v>
      </c>
      <c r="AX456" s="11" t="s">
        <v>77</v>
      </c>
      <c r="AY456" s="227" t="s">
        <v>134</v>
      </c>
    </row>
    <row r="457" spans="2:51" s="12" customFormat="1" ht="12">
      <c r="B457" s="228"/>
      <c r="C457" s="229"/>
      <c r="D457" s="214" t="s">
        <v>145</v>
      </c>
      <c r="E457" s="230" t="s">
        <v>27</v>
      </c>
      <c r="F457" s="231" t="s">
        <v>147</v>
      </c>
      <c r="G457" s="229"/>
      <c r="H457" s="230" t="s">
        <v>27</v>
      </c>
      <c r="I457" s="232"/>
      <c r="J457" s="229"/>
      <c r="K457" s="229"/>
      <c r="L457" s="233"/>
      <c r="M457" s="234"/>
      <c r="N457" s="235"/>
      <c r="O457" s="235"/>
      <c r="P457" s="235"/>
      <c r="Q457" s="235"/>
      <c r="R457" s="235"/>
      <c r="S457" s="235"/>
      <c r="T457" s="236"/>
      <c r="AT457" s="237" t="s">
        <v>145</v>
      </c>
      <c r="AU457" s="237" t="s">
        <v>87</v>
      </c>
      <c r="AV457" s="12" t="s">
        <v>85</v>
      </c>
      <c r="AW457" s="12" t="s">
        <v>36</v>
      </c>
      <c r="AX457" s="12" t="s">
        <v>77</v>
      </c>
      <c r="AY457" s="237" t="s">
        <v>134</v>
      </c>
    </row>
    <row r="458" spans="2:51" s="13" customFormat="1" ht="12">
      <c r="B458" s="238"/>
      <c r="C458" s="239"/>
      <c r="D458" s="214" t="s">
        <v>145</v>
      </c>
      <c r="E458" s="240" t="s">
        <v>27</v>
      </c>
      <c r="F458" s="241" t="s">
        <v>148</v>
      </c>
      <c r="G458" s="239"/>
      <c r="H458" s="242">
        <v>12.8</v>
      </c>
      <c r="I458" s="243"/>
      <c r="J458" s="239"/>
      <c r="K458" s="239"/>
      <c r="L458" s="244"/>
      <c r="M458" s="245"/>
      <c r="N458" s="246"/>
      <c r="O458" s="246"/>
      <c r="P458" s="246"/>
      <c r="Q458" s="246"/>
      <c r="R458" s="246"/>
      <c r="S458" s="246"/>
      <c r="T458" s="247"/>
      <c r="AT458" s="248" t="s">
        <v>145</v>
      </c>
      <c r="AU458" s="248" t="s">
        <v>87</v>
      </c>
      <c r="AV458" s="13" t="s">
        <v>141</v>
      </c>
      <c r="AW458" s="13" t="s">
        <v>36</v>
      </c>
      <c r="AX458" s="13" t="s">
        <v>85</v>
      </c>
      <c r="AY458" s="248" t="s">
        <v>134</v>
      </c>
    </row>
    <row r="459" spans="2:65" s="1" customFormat="1" ht="16.5" customHeight="1">
      <c r="B459" s="37"/>
      <c r="C459" s="203" t="s">
        <v>1200</v>
      </c>
      <c r="D459" s="203" t="s">
        <v>136</v>
      </c>
      <c r="E459" s="204" t="s">
        <v>1201</v>
      </c>
      <c r="F459" s="205" t="s">
        <v>1202</v>
      </c>
      <c r="G459" s="206" t="s">
        <v>184</v>
      </c>
      <c r="H459" s="207">
        <v>11.2</v>
      </c>
      <c r="I459" s="208"/>
      <c r="J459" s="207">
        <f>ROUND(I459*H459,2)</f>
        <v>0</v>
      </c>
      <c r="K459" s="205" t="s">
        <v>140</v>
      </c>
      <c r="L459" s="42"/>
      <c r="M459" s="209" t="s">
        <v>27</v>
      </c>
      <c r="N459" s="210" t="s">
        <v>48</v>
      </c>
      <c r="O459" s="78"/>
      <c r="P459" s="211">
        <f>O459*H459</f>
        <v>0</v>
      </c>
      <c r="Q459" s="211">
        <v>0.12</v>
      </c>
      <c r="R459" s="211">
        <f>Q459*H459</f>
        <v>1.3439999999999999</v>
      </c>
      <c r="S459" s="211">
        <v>2.49</v>
      </c>
      <c r="T459" s="212">
        <f>S459*H459</f>
        <v>27.888</v>
      </c>
      <c r="AR459" s="16" t="s">
        <v>141</v>
      </c>
      <c r="AT459" s="16" t="s">
        <v>136</v>
      </c>
      <c r="AU459" s="16" t="s">
        <v>87</v>
      </c>
      <c r="AY459" s="16" t="s">
        <v>134</v>
      </c>
      <c r="BE459" s="213">
        <f>IF(N459="základní",J459,0)</f>
        <v>0</v>
      </c>
      <c r="BF459" s="213">
        <f>IF(N459="snížená",J459,0)</f>
        <v>0</v>
      </c>
      <c r="BG459" s="213">
        <f>IF(N459="zákl. přenesená",J459,0)</f>
        <v>0</v>
      </c>
      <c r="BH459" s="213">
        <f>IF(N459="sníž. přenesená",J459,0)</f>
        <v>0</v>
      </c>
      <c r="BI459" s="213">
        <f>IF(N459="nulová",J459,0)</f>
        <v>0</v>
      </c>
      <c r="BJ459" s="16" t="s">
        <v>85</v>
      </c>
      <c r="BK459" s="213">
        <f>ROUND(I459*H459,2)</f>
        <v>0</v>
      </c>
      <c r="BL459" s="16" t="s">
        <v>141</v>
      </c>
      <c r="BM459" s="16" t="s">
        <v>1203</v>
      </c>
    </row>
    <row r="460" spans="2:47" s="1" customFormat="1" ht="12">
      <c r="B460" s="37"/>
      <c r="C460" s="38"/>
      <c r="D460" s="214" t="s">
        <v>143</v>
      </c>
      <c r="E460" s="38"/>
      <c r="F460" s="215" t="s">
        <v>1198</v>
      </c>
      <c r="G460" s="38"/>
      <c r="H460" s="38"/>
      <c r="I460" s="129"/>
      <c r="J460" s="38"/>
      <c r="K460" s="38"/>
      <c r="L460" s="42"/>
      <c r="M460" s="216"/>
      <c r="N460" s="78"/>
      <c r="O460" s="78"/>
      <c r="P460" s="78"/>
      <c r="Q460" s="78"/>
      <c r="R460" s="78"/>
      <c r="S460" s="78"/>
      <c r="T460" s="79"/>
      <c r="AT460" s="16" t="s">
        <v>143</v>
      </c>
      <c r="AU460" s="16" t="s">
        <v>87</v>
      </c>
    </row>
    <row r="461" spans="2:51" s="11" customFormat="1" ht="12">
      <c r="B461" s="217"/>
      <c r="C461" s="218"/>
      <c r="D461" s="214" t="s">
        <v>145</v>
      </c>
      <c r="E461" s="219" t="s">
        <v>27</v>
      </c>
      <c r="F461" s="220" t="s">
        <v>1204</v>
      </c>
      <c r="G461" s="218"/>
      <c r="H461" s="221">
        <v>11.2</v>
      </c>
      <c r="I461" s="222"/>
      <c r="J461" s="218"/>
      <c r="K461" s="218"/>
      <c r="L461" s="223"/>
      <c r="M461" s="224"/>
      <c r="N461" s="225"/>
      <c r="O461" s="225"/>
      <c r="P461" s="225"/>
      <c r="Q461" s="225"/>
      <c r="R461" s="225"/>
      <c r="S461" s="225"/>
      <c r="T461" s="226"/>
      <c r="AT461" s="227" t="s">
        <v>145</v>
      </c>
      <c r="AU461" s="227" t="s">
        <v>87</v>
      </c>
      <c r="AV461" s="11" t="s">
        <v>87</v>
      </c>
      <c r="AW461" s="11" t="s">
        <v>36</v>
      </c>
      <c r="AX461" s="11" t="s">
        <v>77</v>
      </c>
      <c r="AY461" s="227" t="s">
        <v>134</v>
      </c>
    </row>
    <row r="462" spans="2:51" s="12" customFormat="1" ht="12">
      <c r="B462" s="228"/>
      <c r="C462" s="229"/>
      <c r="D462" s="214" t="s">
        <v>145</v>
      </c>
      <c r="E462" s="230" t="s">
        <v>27</v>
      </c>
      <c r="F462" s="231" t="s">
        <v>1205</v>
      </c>
      <c r="G462" s="229"/>
      <c r="H462" s="230" t="s">
        <v>27</v>
      </c>
      <c r="I462" s="232"/>
      <c r="J462" s="229"/>
      <c r="K462" s="229"/>
      <c r="L462" s="233"/>
      <c r="M462" s="234"/>
      <c r="N462" s="235"/>
      <c r="O462" s="235"/>
      <c r="P462" s="235"/>
      <c r="Q462" s="235"/>
      <c r="R462" s="235"/>
      <c r="S462" s="235"/>
      <c r="T462" s="236"/>
      <c r="AT462" s="237" t="s">
        <v>145</v>
      </c>
      <c r="AU462" s="237" t="s">
        <v>87</v>
      </c>
      <c r="AV462" s="12" t="s">
        <v>85</v>
      </c>
      <c r="AW462" s="12" t="s">
        <v>36</v>
      </c>
      <c r="AX462" s="12" t="s">
        <v>77</v>
      </c>
      <c r="AY462" s="237" t="s">
        <v>134</v>
      </c>
    </row>
    <row r="463" spans="2:51" s="13" customFormat="1" ht="12">
      <c r="B463" s="238"/>
      <c r="C463" s="239"/>
      <c r="D463" s="214" t="s">
        <v>145</v>
      </c>
      <c r="E463" s="240" t="s">
        <v>27</v>
      </c>
      <c r="F463" s="241" t="s">
        <v>148</v>
      </c>
      <c r="G463" s="239"/>
      <c r="H463" s="242">
        <v>11.2</v>
      </c>
      <c r="I463" s="243"/>
      <c r="J463" s="239"/>
      <c r="K463" s="239"/>
      <c r="L463" s="244"/>
      <c r="M463" s="245"/>
      <c r="N463" s="246"/>
      <c r="O463" s="246"/>
      <c r="P463" s="246"/>
      <c r="Q463" s="246"/>
      <c r="R463" s="246"/>
      <c r="S463" s="246"/>
      <c r="T463" s="247"/>
      <c r="AT463" s="248" t="s">
        <v>145</v>
      </c>
      <c r="AU463" s="248" t="s">
        <v>87</v>
      </c>
      <c r="AV463" s="13" t="s">
        <v>141</v>
      </c>
      <c r="AW463" s="13" t="s">
        <v>36</v>
      </c>
      <c r="AX463" s="13" t="s">
        <v>85</v>
      </c>
      <c r="AY463" s="248" t="s">
        <v>134</v>
      </c>
    </row>
    <row r="464" spans="2:65" s="1" customFormat="1" ht="16.5" customHeight="1">
      <c r="B464" s="37"/>
      <c r="C464" s="203" t="s">
        <v>1206</v>
      </c>
      <c r="D464" s="203" t="s">
        <v>136</v>
      </c>
      <c r="E464" s="204" t="s">
        <v>1207</v>
      </c>
      <c r="F464" s="205" t="s">
        <v>1208</v>
      </c>
      <c r="G464" s="206" t="s">
        <v>184</v>
      </c>
      <c r="H464" s="207">
        <v>7.5</v>
      </c>
      <c r="I464" s="208"/>
      <c r="J464" s="207">
        <f>ROUND(I464*H464,2)</f>
        <v>0</v>
      </c>
      <c r="K464" s="205" t="s">
        <v>140</v>
      </c>
      <c r="L464" s="42"/>
      <c r="M464" s="209" t="s">
        <v>27</v>
      </c>
      <c r="N464" s="210" t="s">
        <v>48</v>
      </c>
      <c r="O464" s="78"/>
      <c r="P464" s="211">
        <f>O464*H464</f>
        <v>0</v>
      </c>
      <c r="Q464" s="211">
        <v>0.12171</v>
      </c>
      <c r="R464" s="211">
        <f>Q464*H464</f>
        <v>0.912825</v>
      </c>
      <c r="S464" s="211">
        <v>2.4</v>
      </c>
      <c r="T464" s="212">
        <f>S464*H464</f>
        <v>18</v>
      </c>
      <c r="AR464" s="16" t="s">
        <v>141</v>
      </c>
      <c r="AT464" s="16" t="s">
        <v>136</v>
      </c>
      <c r="AU464" s="16" t="s">
        <v>87</v>
      </c>
      <c r="AY464" s="16" t="s">
        <v>134</v>
      </c>
      <c r="BE464" s="213">
        <f>IF(N464="základní",J464,0)</f>
        <v>0</v>
      </c>
      <c r="BF464" s="213">
        <f>IF(N464="snížená",J464,0)</f>
        <v>0</v>
      </c>
      <c r="BG464" s="213">
        <f>IF(N464="zákl. přenesená",J464,0)</f>
        <v>0</v>
      </c>
      <c r="BH464" s="213">
        <f>IF(N464="sníž. přenesená",J464,0)</f>
        <v>0</v>
      </c>
      <c r="BI464" s="213">
        <f>IF(N464="nulová",J464,0)</f>
        <v>0</v>
      </c>
      <c r="BJ464" s="16" t="s">
        <v>85</v>
      </c>
      <c r="BK464" s="213">
        <f>ROUND(I464*H464,2)</f>
        <v>0</v>
      </c>
      <c r="BL464" s="16" t="s">
        <v>141</v>
      </c>
      <c r="BM464" s="16" t="s">
        <v>1209</v>
      </c>
    </row>
    <row r="465" spans="2:47" s="1" customFormat="1" ht="12">
      <c r="B465" s="37"/>
      <c r="C465" s="38"/>
      <c r="D465" s="214" t="s">
        <v>143</v>
      </c>
      <c r="E465" s="38"/>
      <c r="F465" s="215" t="s">
        <v>1198</v>
      </c>
      <c r="G465" s="38"/>
      <c r="H465" s="38"/>
      <c r="I465" s="129"/>
      <c r="J465" s="38"/>
      <c r="K465" s="38"/>
      <c r="L465" s="42"/>
      <c r="M465" s="216"/>
      <c r="N465" s="78"/>
      <c r="O465" s="78"/>
      <c r="P465" s="78"/>
      <c r="Q465" s="78"/>
      <c r="R465" s="78"/>
      <c r="S465" s="78"/>
      <c r="T465" s="79"/>
      <c r="AT465" s="16" t="s">
        <v>143</v>
      </c>
      <c r="AU465" s="16" t="s">
        <v>87</v>
      </c>
    </row>
    <row r="466" spans="2:51" s="11" customFormat="1" ht="12">
      <c r="B466" s="217"/>
      <c r="C466" s="218"/>
      <c r="D466" s="214" t="s">
        <v>145</v>
      </c>
      <c r="E466" s="219" t="s">
        <v>27</v>
      </c>
      <c r="F466" s="220" t="s">
        <v>1210</v>
      </c>
      <c r="G466" s="218"/>
      <c r="H466" s="221">
        <v>7.5</v>
      </c>
      <c r="I466" s="222"/>
      <c r="J466" s="218"/>
      <c r="K466" s="218"/>
      <c r="L466" s="223"/>
      <c r="M466" s="224"/>
      <c r="N466" s="225"/>
      <c r="O466" s="225"/>
      <c r="P466" s="225"/>
      <c r="Q466" s="225"/>
      <c r="R466" s="225"/>
      <c r="S466" s="225"/>
      <c r="T466" s="226"/>
      <c r="AT466" s="227" t="s">
        <v>145</v>
      </c>
      <c r="AU466" s="227" t="s">
        <v>87</v>
      </c>
      <c r="AV466" s="11" t="s">
        <v>87</v>
      </c>
      <c r="AW466" s="11" t="s">
        <v>36</v>
      </c>
      <c r="AX466" s="11" t="s">
        <v>77</v>
      </c>
      <c r="AY466" s="227" t="s">
        <v>134</v>
      </c>
    </row>
    <row r="467" spans="2:51" s="12" customFormat="1" ht="12">
      <c r="B467" s="228"/>
      <c r="C467" s="229"/>
      <c r="D467" s="214" t="s">
        <v>145</v>
      </c>
      <c r="E467" s="230" t="s">
        <v>27</v>
      </c>
      <c r="F467" s="231" t="s">
        <v>1211</v>
      </c>
      <c r="G467" s="229"/>
      <c r="H467" s="230" t="s">
        <v>27</v>
      </c>
      <c r="I467" s="232"/>
      <c r="J467" s="229"/>
      <c r="K467" s="229"/>
      <c r="L467" s="233"/>
      <c r="M467" s="234"/>
      <c r="N467" s="235"/>
      <c r="O467" s="235"/>
      <c r="P467" s="235"/>
      <c r="Q467" s="235"/>
      <c r="R467" s="235"/>
      <c r="S467" s="235"/>
      <c r="T467" s="236"/>
      <c r="AT467" s="237" t="s">
        <v>145</v>
      </c>
      <c r="AU467" s="237" t="s">
        <v>87</v>
      </c>
      <c r="AV467" s="12" t="s">
        <v>85</v>
      </c>
      <c r="AW467" s="12" t="s">
        <v>36</v>
      </c>
      <c r="AX467" s="12" t="s">
        <v>77</v>
      </c>
      <c r="AY467" s="237" t="s">
        <v>134</v>
      </c>
    </row>
    <row r="468" spans="2:51" s="13" customFormat="1" ht="12">
      <c r="B468" s="238"/>
      <c r="C468" s="239"/>
      <c r="D468" s="214" t="s">
        <v>145</v>
      </c>
      <c r="E468" s="240" t="s">
        <v>27</v>
      </c>
      <c r="F468" s="241" t="s">
        <v>148</v>
      </c>
      <c r="G468" s="239"/>
      <c r="H468" s="242">
        <v>7.5</v>
      </c>
      <c r="I468" s="243"/>
      <c r="J468" s="239"/>
      <c r="K468" s="239"/>
      <c r="L468" s="244"/>
      <c r="M468" s="245"/>
      <c r="N468" s="246"/>
      <c r="O468" s="246"/>
      <c r="P468" s="246"/>
      <c r="Q468" s="246"/>
      <c r="R468" s="246"/>
      <c r="S468" s="246"/>
      <c r="T468" s="247"/>
      <c r="AT468" s="248" t="s">
        <v>145</v>
      </c>
      <c r="AU468" s="248" t="s">
        <v>87</v>
      </c>
      <c r="AV468" s="13" t="s">
        <v>141</v>
      </c>
      <c r="AW468" s="13" t="s">
        <v>36</v>
      </c>
      <c r="AX468" s="13" t="s">
        <v>85</v>
      </c>
      <c r="AY468" s="248" t="s">
        <v>134</v>
      </c>
    </row>
    <row r="469" spans="2:65" s="1" customFormat="1" ht="16.5" customHeight="1">
      <c r="B469" s="37"/>
      <c r="C469" s="203" t="s">
        <v>1212</v>
      </c>
      <c r="D469" s="203" t="s">
        <v>136</v>
      </c>
      <c r="E469" s="204" t="s">
        <v>1213</v>
      </c>
      <c r="F469" s="205" t="s">
        <v>1214</v>
      </c>
      <c r="G469" s="206" t="s">
        <v>402</v>
      </c>
      <c r="H469" s="207">
        <v>9</v>
      </c>
      <c r="I469" s="208"/>
      <c r="J469" s="207">
        <f>ROUND(I469*H469,2)</f>
        <v>0</v>
      </c>
      <c r="K469" s="205" t="s">
        <v>27</v>
      </c>
      <c r="L469" s="42"/>
      <c r="M469" s="209" t="s">
        <v>27</v>
      </c>
      <c r="N469" s="210" t="s">
        <v>48</v>
      </c>
      <c r="O469" s="78"/>
      <c r="P469" s="211">
        <f>O469*H469</f>
        <v>0</v>
      </c>
      <c r="Q469" s="211">
        <v>0</v>
      </c>
      <c r="R469" s="211">
        <f>Q469*H469</f>
        <v>0</v>
      </c>
      <c r="S469" s="211">
        <v>0.05</v>
      </c>
      <c r="T469" s="212">
        <f>S469*H469</f>
        <v>0.45</v>
      </c>
      <c r="AR469" s="16" t="s">
        <v>141</v>
      </c>
      <c r="AT469" s="16" t="s">
        <v>136</v>
      </c>
      <c r="AU469" s="16" t="s">
        <v>87</v>
      </c>
      <c r="AY469" s="16" t="s">
        <v>134</v>
      </c>
      <c r="BE469" s="213">
        <f>IF(N469="základní",J469,0)</f>
        <v>0</v>
      </c>
      <c r="BF469" s="213">
        <f>IF(N469="snížená",J469,0)</f>
        <v>0</v>
      </c>
      <c r="BG469" s="213">
        <f>IF(N469="zákl. přenesená",J469,0)</f>
        <v>0</v>
      </c>
      <c r="BH469" s="213">
        <f>IF(N469="sníž. přenesená",J469,0)</f>
        <v>0</v>
      </c>
      <c r="BI469" s="213">
        <f>IF(N469="nulová",J469,0)</f>
        <v>0</v>
      </c>
      <c r="BJ469" s="16" t="s">
        <v>85</v>
      </c>
      <c r="BK469" s="213">
        <f>ROUND(I469*H469,2)</f>
        <v>0</v>
      </c>
      <c r="BL469" s="16" t="s">
        <v>141</v>
      </c>
      <c r="BM469" s="16" t="s">
        <v>1215</v>
      </c>
    </row>
    <row r="470" spans="2:51" s="11" customFormat="1" ht="12">
      <c r="B470" s="217"/>
      <c r="C470" s="218"/>
      <c r="D470" s="214" t="s">
        <v>145</v>
      </c>
      <c r="E470" s="219" t="s">
        <v>27</v>
      </c>
      <c r="F470" s="220" t="s">
        <v>188</v>
      </c>
      <c r="G470" s="218"/>
      <c r="H470" s="221">
        <v>9</v>
      </c>
      <c r="I470" s="222"/>
      <c r="J470" s="218"/>
      <c r="K470" s="218"/>
      <c r="L470" s="223"/>
      <c r="M470" s="224"/>
      <c r="N470" s="225"/>
      <c r="O470" s="225"/>
      <c r="P470" s="225"/>
      <c r="Q470" s="225"/>
      <c r="R470" s="225"/>
      <c r="S470" s="225"/>
      <c r="T470" s="226"/>
      <c r="AT470" s="227" t="s">
        <v>145</v>
      </c>
      <c r="AU470" s="227" t="s">
        <v>87</v>
      </c>
      <c r="AV470" s="11" t="s">
        <v>87</v>
      </c>
      <c r="AW470" s="11" t="s">
        <v>36</v>
      </c>
      <c r="AX470" s="11" t="s">
        <v>77</v>
      </c>
      <c r="AY470" s="227" t="s">
        <v>134</v>
      </c>
    </row>
    <row r="471" spans="2:51" s="12" customFormat="1" ht="12">
      <c r="B471" s="228"/>
      <c r="C471" s="229"/>
      <c r="D471" s="214" t="s">
        <v>145</v>
      </c>
      <c r="E471" s="230" t="s">
        <v>27</v>
      </c>
      <c r="F471" s="231" t="s">
        <v>147</v>
      </c>
      <c r="G471" s="229"/>
      <c r="H471" s="230" t="s">
        <v>27</v>
      </c>
      <c r="I471" s="232"/>
      <c r="J471" s="229"/>
      <c r="K471" s="229"/>
      <c r="L471" s="233"/>
      <c r="M471" s="234"/>
      <c r="N471" s="235"/>
      <c r="O471" s="235"/>
      <c r="P471" s="235"/>
      <c r="Q471" s="235"/>
      <c r="R471" s="235"/>
      <c r="S471" s="235"/>
      <c r="T471" s="236"/>
      <c r="AT471" s="237" t="s">
        <v>145</v>
      </c>
      <c r="AU471" s="237" t="s">
        <v>87</v>
      </c>
      <c r="AV471" s="12" t="s">
        <v>85</v>
      </c>
      <c r="AW471" s="12" t="s">
        <v>36</v>
      </c>
      <c r="AX471" s="12" t="s">
        <v>77</v>
      </c>
      <c r="AY471" s="237" t="s">
        <v>134</v>
      </c>
    </row>
    <row r="472" spans="2:51" s="13" customFormat="1" ht="12">
      <c r="B472" s="238"/>
      <c r="C472" s="239"/>
      <c r="D472" s="214" t="s">
        <v>145</v>
      </c>
      <c r="E472" s="240" t="s">
        <v>27</v>
      </c>
      <c r="F472" s="241" t="s">
        <v>148</v>
      </c>
      <c r="G472" s="239"/>
      <c r="H472" s="242">
        <v>9</v>
      </c>
      <c r="I472" s="243"/>
      <c r="J472" s="239"/>
      <c r="K472" s="239"/>
      <c r="L472" s="244"/>
      <c r="M472" s="245"/>
      <c r="N472" s="246"/>
      <c r="O472" s="246"/>
      <c r="P472" s="246"/>
      <c r="Q472" s="246"/>
      <c r="R472" s="246"/>
      <c r="S472" s="246"/>
      <c r="T472" s="247"/>
      <c r="AT472" s="248" t="s">
        <v>145</v>
      </c>
      <c r="AU472" s="248" t="s">
        <v>87</v>
      </c>
      <c r="AV472" s="13" t="s">
        <v>141</v>
      </c>
      <c r="AW472" s="13" t="s">
        <v>36</v>
      </c>
      <c r="AX472" s="13" t="s">
        <v>85</v>
      </c>
      <c r="AY472" s="248" t="s">
        <v>134</v>
      </c>
    </row>
    <row r="473" spans="2:63" s="10" customFormat="1" ht="22.8" customHeight="1">
      <c r="B473" s="187"/>
      <c r="C473" s="188"/>
      <c r="D473" s="189" t="s">
        <v>76</v>
      </c>
      <c r="E473" s="201" t="s">
        <v>531</v>
      </c>
      <c r="F473" s="201" t="s">
        <v>532</v>
      </c>
      <c r="G473" s="188"/>
      <c r="H473" s="188"/>
      <c r="I473" s="191"/>
      <c r="J473" s="202">
        <f>BK473</f>
        <v>0</v>
      </c>
      <c r="K473" s="188"/>
      <c r="L473" s="193"/>
      <c r="M473" s="194"/>
      <c r="N473" s="195"/>
      <c r="O473" s="195"/>
      <c r="P473" s="196">
        <f>SUM(P474:P526)</f>
        <v>0</v>
      </c>
      <c r="Q473" s="195"/>
      <c r="R473" s="196">
        <f>SUM(R474:R526)</f>
        <v>0</v>
      </c>
      <c r="S473" s="195"/>
      <c r="T473" s="197">
        <f>SUM(T474:T526)</f>
        <v>0</v>
      </c>
      <c r="AR473" s="198" t="s">
        <v>85</v>
      </c>
      <c r="AT473" s="199" t="s">
        <v>76</v>
      </c>
      <c r="AU473" s="199" t="s">
        <v>85</v>
      </c>
      <c r="AY473" s="198" t="s">
        <v>134</v>
      </c>
      <c r="BK473" s="200">
        <f>SUM(BK474:BK526)</f>
        <v>0</v>
      </c>
    </row>
    <row r="474" spans="2:65" s="1" customFormat="1" ht="22.5" customHeight="1">
      <c r="B474" s="37"/>
      <c r="C474" s="203" t="s">
        <v>1216</v>
      </c>
      <c r="D474" s="203" t="s">
        <v>136</v>
      </c>
      <c r="E474" s="204" t="s">
        <v>1217</v>
      </c>
      <c r="F474" s="205" t="s">
        <v>1218</v>
      </c>
      <c r="G474" s="206" t="s">
        <v>244</v>
      </c>
      <c r="H474" s="207">
        <v>0.45</v>
      </c>
      <c r="I474" s="208"/>
      <c r="J474" s="207">
        <f>ROUND(I474*H474,2)</f>
        <v>0</v>
      </c>
      <c r="K474" s="205" t="s">
        <v>140</v>
      </c>
      <c r="L474" s="42"/>
      <c r="M474" s="209" t="s">
        <v>27</v>
      </c>
      <c r="N474" s="210" t="s">
        <v>48</v>
      </c>
      <c r="O474" s="78"/>
      <c r="P474" s="211">
        <f>O474*H474</f>
        <v>0</v>
      </c>
      <c r="Q474" s="211">
        <v>0</v>
      </c>
      <c r="R474" s="211">
        <f>Q474*H474</f>
        <v>0</v>
      </c>
      <c r="S474" s="211">
        <v>0</v>
      </c>
      <c r="T474" s="212">
        <f>S474*H474</f>
        <v>0</v>
      </c>
      <c r="AR474" s="16" t="s">
        <v>141</v>
      </c>
      <c r="AT474" s="16" t="s">
        <v>136</v>
      </c>
      <c r="AU474" s="16" t="s">
        <v>87</v>
      </c>
      <c r="AY474" s="16" t="s">
        <v>134</v>
      </c>
      <c r="BE474" s="213">
        <f>IF(N474="základní",J474,0)</f>
        <v>0</v>
      </c>
      <c r="BF474" s="213">
        <f>IF(N474="snížená",J474,0)</f>
        <v>0</v>
      </c>
      <c r="BG474" s="213">
        <f>IF(N474="zákl. přenesená",J474,0)</f>
        <v>0</v>
      </c>
      <c r="BH474" s="213">
        <f>IF(N474="sníž. přenesená",J474,0)</f>
        <v>0</v>
      </c>
      <c r="BI474" s="213">
        <f>IF(N474="nulová",J474,0)</f>
        <v>0</v>
      </c>
      <c r="BJ474" s="16" t="s">
        <v>85</v>
      </c>
      <c r="BK474" s="213">
        <f>ROUND(I474*H474,2)</f>
        <v>0</v>
      </c>
      <c r="BL474" s="16" t="s">
        <v>141</v>
      </c>
      <c r="BM474" s="16" t="s">
        <v>1219</v>
      </c>
    </row>
    <row r="475" spans="2:47" s="1" customFormat="1" ht="12">
      <c r="B475" s="37"/>
      <c r="C475" s="38"/>
      <c r="D475" s="214" t="s">
        <v>143</v>
      </c>
      <c r="E475" s="38"/>
      <c r="F475" s="215" t="s">
        <v>1220</v>
      </c>
      <c r="G475" s="38"/>
      <c r="H475" s="38"/>
      <c r="I475" s="129"/>
      <c r="J475" s="38"/>
      <c r="K475" s="38"/>
      <c r="L475" s="42"/>
      <c r="M475" s="216"/>
      <c r="N475" s="78"/>
      <c r="O475" s="78"/>
      <c r="P475" s="78"/>
      <c r="Q475" s="78"/>
      <c r="R475" s="78"/>
      <c r="S475" s="78"/>
      <c r="T475" s="79"/>
      <c r="AT475" s="16" t="s">
        <v>143</v>
      </c>
      <c r="AU475" s="16" t="s">
        <v>87</v>
      </c>
    </row>
    <row r="476" spans="2:51" s="11" customFormat="1" ht="12">
      <c r="B476" s="217"/>
      <c r="C476" s="218"/>
      <c r="D476" s="214" t="s">
        <v>145</v>
      </c>
      <c r="E476" s="219" t="s">
        <v>27</v>
      </c>
      <c r="F476" s="220" t="s">
        <v>1221</v>
      </c>
      <c r="G476" s="218"/>
      <c r="H476" s="221">
        <v>0.45</v>
      </c>
      <c r="I476" s="222"/>
      <c r="J476" s="218"/>
      <c r="K476" s="218"/>
      <c r="L476" s="223"/>
      <c r="M476" s="224"/>
      <c r="N476" s="225"/>
      <c r="O476" s="225"/>
      <c r="P476" s="225"/>
      <c r="Q476" s="225"/>
      <c r="R476" s="225"/>
      <c r="S476" s="225"/>
      <c r="T476" s="226"/>
      <c r="AT476" s="227" t="s">
        <v>145</v>
      </c>
      <c r="AU476" s="227" t="s">
        <v>87</v>
      </c>
      <c r="AV476" s="11" t="s">
        <v>87</v>
      </c>
      <c r="AW476" s="11" t="s">
        <v>36</v>
      </c>
      <c r="AX476" s="11" t="s">
        <v>77</v>
      </c>
      <c r="AY476" s="227" t="s">
        <v>134</v>
      </c>
    </row>
    <row r="477" spans="2:51" s="13" customFormat="1" ht="12">
      <c r="B477" s="238"/>
      <c r="C477" s="239"/>
      <c r="D477" s="214" t="s">
        <v>145</v>
      </c>
      <c r="E477" s="240" t="s">
        <v>27</v>
      </c>
      <c r="F477" s="241" t="s">
        <v>148</v>
      </c>
      <c r="G477" s="239"/>
      <c r="H477" s="242">
        <v>0.45</v>
      </c>
      <c r="I477" s="243"/>
      <c r="J477" s="239"/>
      <c r="K477" s="239"/>
      <c r="L477" s="244"/>
      <c r="M477" s="245"/>
      <c r="N477" s="246"/>
      <c r="O477" s="246"/>
      <c r="P477" s="246"/>
      <c r="Q477" s="246"/>
      <c r="R477" s="246"/>
      <c r="S477" s="246"/>
      <c r="T477" s="247"/>
      <c r="AT477" s="248" t="s">
        <v>145</v>
      </c>
      <c r="AU477" s="248" t="s">
        <v>87</v>
      </c>
      <c r="AV477" s="13" t="s">
        <v>141</v>
      </c>
      <c r="AW477" s="13" t="s">
        <v>36</v>
      </c>
      <c r="AX477" s="13" t="s">
        <v>85</v>
      </c>
      <c r="AY477" s="248" t="s">
        <v>134</v>
      </c>
    </row>
    <row r="478" spans="2:65" s="1" customFormat="1" ht="22.5" customHeight="1">
      <c r="B478" s="37"/>
      <c r="C478" s="203" t="s">
        <v>1222</v>
      </c>
      <c r="D478" s="203" t="s">
        <v>136</v>
      </c>
      <c r="E478" s="204" t="s">
        <v>1223</v>
      </c>
      <c r="F478" s="205" t="s">
        <v>1224</v>
      </c>
      <c r="G478" s="206" t="s">
        <v>244</v>
      </c>
      <c r="H478" s="207">
        <v>78.21</v>
      </c>
      <c r="I478" s="208"/>
      <c r="J478" s="207">
        <f>ROUND(I478*H478,2)</f>
        <v>0</v>
      </c>
      <c r="K478" s="205" t="s">
        <v>140</v>
      </c>
      <c r="L478" s="42"/>
      <c r="M478" s="209" t="s">
        <v>27</v>
      </c>
      <c r="N478" s="210" t="s">
        <v>48</v>
      </c>
      <c r="O478" s="78"/>
      <c r="P478" s="211">
        <f>O478*H478</f>
        <v>0</v>
      </c>
      <c r="Q478" s="211">
        <v>0</v>
      </c>
      <c r="R478" s="211">
        <f>Q478*H478</f>
        <v>0</v>
      </c>
      <c r="S478" s="211">
        <v>0</v>
      </c>
      <c r="T478" s="212">
        <f>S478*H478</f>
        <v>0</v>
      </c>
      <c r="AR478" s="16" t="s">
        <v>141</v>
      </c>
      <c r="AT478" s="16" t="s">
        <v>136</v>
      </c>
      <c r="AU478" s="16" t="s">
        <v>87</v>
      </c>
      <c r="AY478" s="16" t="s">
        <v>134</v>
      </c>
      <c r="BE478" s="213">
        <f>IF(N478="základní",J478,0)</f>
        <v>0</v>
      </c>
      <c r="BF478" s="213">
        <f>IF(N478="snížená",J478,0)</f>
        <v>0</v>
      </c>
      <c r="BG478" s="213">
        <f>IF(N478="zákl. přenesená",J478,0)</f>
        <v>0</v>
      </c>
      <c r="BH478" s="213">
        <f>IF(N478="sníž. přenesená",J478,0)</f>
        <v>0</v>
      </c>
      <c r="BI478" s="213">
        <f>IF(N478="nulová",J478,0)</f>
        <v>0</v>
      </c>
      <c r="BJ478" s="16" t="s">
        <v>85</v>
      </c>
      <c r="BK478" s="213">
        <f>ROUND(I478*H478,2)</f>
        <v>0</v>
      </c>
      <c r="BL478" s="16" t="s">
        <v>141</v>
      </c>
      <c r="BM478" s="16" t="s">
        <v>1225</v>
      </c>
    </row>
    <row r="479" spans="2:47" s="1" customFormat="1" ht="12">
      <c r="B479" s="37"/>
      <c r="C479" s="38"/>
      <c r="D479" s="214" t="s">
        <v>143</v>
      </c>
      <c r="E479" s="38"/>
      <c r="F479" s="215" t="s">
        <v>1226</v>
      </c>
      <c r="G479" s="38"/>
      <c r="H479" s="38"/>
      <c r="I479" s="129"/>
      <c r="J479" s="38"/>
      <c r="K479" s="38"/>
      <c r="L479" s="42"/>
      <c r="M479" s="216"/>
      <c r="N479" s="78"/>
      <c r="O479" s="78"/>
      <c r="P479" s="78"/>
      <c r="Q479" s="78"/>
      <c r="R479" s="78"/>
      <c r="S479" s="78"/>
      <c r="T479" s="79"/>
      <c r="AT479" s="16" t="s">
        <v>143</v>
      </c>
      <c r="AU479" s="16" t="s">
        <v>87</v>
      </c>
    </row>
    <row r="480" spans="2:51" s="11" customFormat="1" ht="12">
      <c r="B480" s="217"/>
      <c r="C480" s="218"/>
      <c r="D480" s="214" t="s">
        <v>145</v>
      </c>
      <c r="E480" s="219" t="s">
        <v>27</v>
      </c>
      <c r="F480" s="220" t="s">
        <v>1227</v>
      </c>
      <c r="G480" s="218"/>
      <c r="H480" s="221">
        <v>31.87</v>
      </c>
      <c r="I480" s="222"/>
      <c r="J480" s="218"/>
      <c r="K480" s="218"/>
      <c r="L480" s="223"/>
      <c r="M480" s="224"/>
      <c r="N480" s="225"/>
      <c r="O480" s="225"/>
      <c r="P480" s="225"/>
      <c r="Q480" s="225"/>
      <c r="R480" s="225"/>
      <c r="S480" s="225"/>
      <c r="T480" s="226"/>
      <c r="AT480" s="227" t="s">
        <v>145</v>
      </c>
      <c r="AU480" s="227" t="s">
        <v>87</v>
      </c>
      <c r="AV480" s="11" t="s">
        <v>87</v>
      </c>
      <c r="AW480" s="11" t="s">
        <v>36</v>
      </c>
      <c r="AX480" s="11" t="s">
        <v>77</v>
      </c>
      <c r="AY480" s="227" t="s">
        <v>134</v>
      </c>
    </row>
    <row r="481" spans="2:51" s="11" customFormat="1" ht="12">
      <c r="B481" s="217"/>
      <c r="C481" s="218"/>
      <c r="D481" s="214" t="s">
        <v>145</v>
      </c>
      <c r="E481" s="219" t="s">
        <v>27</v>
      </c>
      <c r="F481" s="220" t="s">
        <v>1228</v>
      </c>
      <c r="G481" s="218"/>
      <c r="H481" s="221">
        <v>27.89</v>
      </c>
      <c r="I481" s="222"/>
      <c r="J481" s="218"/>
      <c r="K481" s="218"/>
      <c r="L481" s="223"/>
      <c r="M481" s="224"/>
      <c r="N481" s="225"/>
      <c r="O481" s="225"/>
      <c r="P481" s="225"/>
      <c r="Q481" s="225"/>
      <c r="R481" s="225"/>
      <c r="S481" s="225"/>
      <c r="T481" s="226"/>
      <c r="AT481" s="227" t="s">
        <v>145</v>
      </c>
      <c r="AU481" s="227" t="s">
        <v>87</v>
      </c>
      <c r="AV481" s="11" t="s">
        <v>87</v>
      </c>
      <c r="AW481" s="11" t="s">
        <v>36</v>
      </c>
      <c r="AX481" s="11" t="s">
        <v>77</v>
      </c>
      <c r="AY481" s="227" t="s">
        <v>134</v>
      </c>
    </row>
    <row r="482" spans="2:51" s="12" customFormat="1" ht="12">
      <c r="B482" s="228"/>
      <c r="C482" s="229"/>
      <c r="D482" s="214" t="s">
        <v>145</v>
      </c>
      <c r="E482" s="230" t="s">
        <v>27</v>
      </c>
      <c r="F482" s="231" t="s">
        <v>1229</v>
      </c>
      <c r="G482" s="229"/>
      <c r="H482" s="230" t="s">
        <v>27</v>
      </c>
      <c r="I482" s="232"/>
      <c r="J482" s="229"/>
      <c r="K482" s="229"/>
      <c r="L482" s="233"/>
      <c r="M482" s="234"/>
      <c r="N482" s="235"/>
      <c r="O482" s="235"/>
      <c r="P482" s="235"/>
      <c r="Q482" s="235"/>
      <c r="R482" s="235"/>
      <c r="S482" s="235"/>
      <c r="T482" s="236"/>
      <c r="AT482" s="237" t="s">
        <v>145</v>
      </c>
      <c r="AU482" s="237" t="s">
        <v>87</v>
      </c>
      <c r="AV482" s="12" t="s">
        <v>85</v>
      </c>
      <c r="AW482" s="12" t="s">
        <v>36</v>
      </c>
      <c r="AX482" s="12" t="s">
        <v>77</v>
      </c>
      <c r="AY482" s="237" t="s">
        <v>134</v>
      </c>
    </row>
    <row r="483" spans="2:51" s="11" customFormat="1" ht="12">
      <c r="B483" s="217"/>
      <c r="C483" s="218"/>
      <c r="D483" s="214" t="s">
        <v>145</v>
      </c>
      <c r="E483" s="219" t="s">
        <v>27</v>
      </c>
      <c r="F483" s="220" t="s">
        <v>1230</v>
      </c>
      <c r="G483" s="218"/>
      <c r="H483" s="221">
        <v>18</v>
      </c>
      <c r="I483" s="222"/>
      <c r="J483" s="218"/>
      <c r="K483" s="218"/>
      <c r="L483" s="223"/>
      <c r="M483" s="224"/>
      <c r="N483" s="225"/>
      <c r="O483" s="225"/>
      <c r="P483" s="225"/>
      <c r="Q483" s="225"/>
      <c r="R483" s="225"/>
      <c r="S483" s="225"/>
      <c r="T483" s="226"/>
      <c r="AT483" s="227" t="s">
        <v>145</v>
      </c>
      <c r="AU483" s="227" t="s">
        <v>87</v>
      </c>
      <c r="AV483" s="11" t="s">
        <v>87</v>
      </c>
      <c r="AW483" s="11" t="s">
        <v>36</v>
      </c>
      <c r="AX483" s="11" t="s">
        <v>77</v>
      </c>
      <c r="AY483" s="227" t="s">
        <v>134</v>
      </c>
    </row>
    <row r="484" spans="2:51" s="12" customFormat="1" ht="12">
      <c r="B484" s="228"/>
      <c r="C484" s="229"/>
      <c r="D484" s="214" t="s">
        <v>145</v>
      </c>
      <c r="E484" s="230" t="s">
        <v>27</v>
      </c>
      <c r="F484" s="231" t="s">
        <v>1231</v>
      </c>
      <c r="G484" s="229"/>
      <c r="H484" s="230" t="s">
        <v>27</v>
      </c>
      <c r="I484" s="232"/>
      <c r="J484" s="229"/>
      <c r="K484" s="229"/>
      <c r="L484" s="233"/>
      <c r="M484" s="234"/>
      <c r="N484" s="235"/>
      <c r="O484" s="235"/>
      <c r="P484" s="235"/>
      <c r="Q484" s="235"/>
      <c r="R484" s="235"/>
      <c r="S484" s="235"/>
      <c r="T484" s="236"/>
      <c r="AT484" s="237" t="s">
        <v>145</v>
      </c>
      <c r="AU484" s="237" t="s">
        <v>87</v>
      </c>
      <c r="AV484" s="12" t="s">
        <v>85</v>
      </c>
      <c r="AW484" s="12" t="s">
        <v>36</v>
      </c>
      <c r="AX484" s="12" t="s">
        <v>77</v>
      </c>
      <c r="AY484" s="237" t="s">
        <v>134</v>
      </c>
    </row>
    <row r="485" spans="2:51" s="11" customFormat="1" ht="12">
      <c r="B485" s="217"/>
      <c r="C485" s="218"/>
      <c r="D485" s="214" t="s">
        <v>145</v>
      </c>
      <c r="E485" s="219" t="s">
        <v>27</v>
      </c>
      <c r="F485" s="220" t="s">
        <v>1221</v>
      </c>
      <c r="G485" s="218"/>
      <c r="H485" s="221">
        <v>0.45</v>
      </c>
      <c r="I485" s="222"/>
      <c r="J485" s="218"/>
      <c r="K485" s="218"/>
      <c r="L485" s="223"/>
      <c r="M485" s="224"/>
      <c r="N485" s="225"/>
      <c r="O485" s="225"/>
      <c r="P485" s="225"/>
      <c r="Q485" s="225"/>
      <c r="R485" s="225"/>
      <c r="S485" s="225"/>
      <c r="T485" s="226"/>
      <c r="AT485" s="227" t="s">
        <v>145</v>
      </c>
      <c r="AU485" s="227" t="s">
        <v>87</v>
      </c>
      <c r="AV485" s="11" t="s">
        <v>87</v>
      </c>
      <c r="AW485" s="11" t="s">
        <v>36</v>
      </c>
      <c r="AX485" s="11" t="s">
        <v>77</v>
      </c>
      <c r="AY485" s="227" t="s">
        <v>134</v>
      </c>
    </row>
    <row r="486" spans="2:51" s="12" customFormat="1" ht="12">
      <c r="B486" s="228"/>
      <c r="C486" s="229"/>
      <c r="D486" s="214" t="s">
        <v>145</v>
      </c>
      <c r="E486" s="230" t="s">
        <v>27</v>
      </c>
      <c r="F486" s="231" t="s">
        <v>1232</v>
      </c>
      <c r="G486" s="229"/>
      <c r="H486" s="230" t="s">
        <v>27</v>
      </c>
      <c r="I486" s="232"/>
      <c r="J486" s="229"/>
      <c r="K486" s="229"/>
      <c r="L486" s="233"/>
      <c r="M486" s="234"/>
      <c r="N486" s="235"/>
      <c r="O486" s="235"/>
      <c r="P486" s="235"/>
      <c r="Q486" s="235"/>
      <c r="R486" s="235"/>
      <c r="S486" s="235"/>
      <c r="T486" s="236"/>
      <c r="AT486" s="237" t="s">
        <v>145</v>
      </c>
      <c r="AU486" s="237" t="s">
        <v>87</v>
      </c>
      <c r="AV486" s="12" t="s">
        <v>85</v>
      </c>
      <c r="AW486" s="12" t="s">
        <v>36</v>
      </c>
      <c r="AX486" s="12" t="s">
        <v>77</v>
      </c>
      <c r="AY486" s="237" t="s">
        <v>134</v>
      </c>
    </row>
    <row r="487" spans="2:51" s="13" customFormat="1" ht="12">
      <c r="B487" s="238"/>
      <c r="C487" s="239"/>
      <c r="D487" s="214" t="s">
        <v>145</v>
      </c>
      <c r="E487" s="240" t="s">
        <v>27</v>
      </c>
      <c r="F487" s="241" t="s">
        <v>148</v>
      </c>
      <c r="G487" s="239"/>
      <c r="H487" s="242">
        <v>78.21000000000001</v>
      </c>
      <c r="I487" s="243"/>
      <c r="J487" s="239"/>
      <c r="K487" s="239"/>
      <c r="L487" s="244"/>
      <c r="M487" s="245"/>
      <c r="N487" s="246"/>
      <c r="O487" s="246"/>
      <c r="P487" s="246"/>
      <c r="Q487" s="246"/>
      <c r="R487" s="246"/>
      <c r="S487" s="246"/>
      <c r="T487" s="247"/>
      <c r="AT487" s="248" t="s">
        <v>145</v>
      </c>
      <c r="AU487" s="248" t="s">
        <v>87</v>
      </c>
      <c r="AV487" s="13" t="s">
        <v>141</v>
      </c>
      <c r="AW487" s="13" t="s">
        <v>36</v>
      </c>
      <c r="AX487" s="13" t="s">
        <v>85</v>
      </c>
      <c r="AY487" s="248" t="s">
        <v>134</v>
      </c>
    </row>
    <row r="488" spans="2:65" s="1" customFormat="1" ht="22.5" customHeight="1">
      <c r="B488" s="37"/>
      <c r="C488" s="203" t="s">
        <v>993</v>
      </c>
      <c r="D488" s="203" t="s">
        <v>136</v>
      </c>
      <c r="E488" s="204" t="s">
        <v>1233</v>
      </c>
      <c r="F488" s="205" t="s">
        <v>1234</v>
      </c>
      <c r="G488" s="206" t="s">
        <v>244</v>
      </c>
      <c r="H488" s="207">
        <v>1094.94</v>
      </c>
      <c r="I488" s="208"/>
      <c r="J488" s="207">
        <f>ROUND(I488*H488,2)</f>
        <v>0</v>
      </c>
      <c r="K488" s="205" t="s">
        <v>140</v>
      </c>
      <c r="L488" s="42"/>
      <c r="M488" s="209" t="s">
        <v>27</v>
      </c>
      <c r="N488" s="210" t="s">
        <v>48</v>
      </c>
      <c r="O488" s="78"/>
      <c r="P488" s="211">
        <f>O488*H488</f>
        <v>0</v>
      </c>
      <c r="Q488" s="211">
        <v>0</v>
      </c>
      <c r="R488" s="211">
        <f>Q488*H488</f>
        <v>0</v>
      </c>
      <c r="S488" s="211">
        <v>0</v>
      </c>
      <c r="T488" s="212">
        <f>S488*H488</f>
        <v>0</v>
      </c>
      <c r="AR488" s="16" t="s">
        <v>141</v>
      </c>
      <c r="AT488" s="16" t="s">
        <v>136</v>
      </c>
      <c r="AU488" s="16" t="s">
        <v>87</v>
      </c>
      <c r="AY488" s="16" t="s">
        <v>134</v>
      </c>
      <c r="BE488" s="213">
        <f>IF(N488="základní",J488,0)</f>
        <v>0</v>
      </c>
      <c r="BF488" s="213">
        <f>IF(N488="snížená",J488,0)</f>
        <v>0</v>
      </c>
      <c r="BG488" s="213">
        <f>IF(N488="zákl. přenesená",J488,0)</f>
        <v>0</v>
      </c>
      <c r="BH488" s="213">
        <f>IF(N488="sníž. přenesená",J488,0)</f>
        <v>0</v>
      </c>
      <c r="BI488" s="213">
        <f>IF(N488="nulová",J488,0)</f>
        <v>0</v>
      </c>
      <c r="BJ488" s="16" t="s">
        <v>85</v>
      </c>
      <c r="BK488" s="213">
        <f>ROUND(I488*H488,2)</f>
        <v>0</v>
      </c>
      <c r="BL488" s="16" t="s">
        <v>141</v>
      </c>
      <c r="BM488" s="16" t="s">
        <v>1235</v>
      </c>
    </row>
    <row r="489" spans="2:47" s="1" customFormat="1" ht="12">
      <c r="B489" s="37"/>
      <c r="C489" s="38"/>
      <c r="D489" s="214" t="s">
        <v>143</v>
      </c>
      <c r="E489" s="38"/>
      <c r="F489" s="215" t="s">
        <v>1226</v>
      </c>
      <c r="G489" s="38"/>
      <c r="H489" s="38"/>
      <c r="I489" s="129"/>
      <c r="J489" s="38"/>
      <c r="K489" s="38"/>
      <c r="L489" s="42"/>
      <c r="M489" s="216"/>
      <c r="N489" s="78"/>
      <c r="O489" s="78"/>
      <c r="P489" s="78"/>
      <c r="Q489" s="78"/>
      <c r="R489" s="78"/>
      <c r="S489" s="78"/>
      <c r="T489" s="79"/>
      <c r="AT489" s="16" t="s">
        <v>143</v>
      </c>
      <c r="AU489" s="16" t="s">
        <v>87</v>
      </c>
    </row>
    <row r="490" spans="2:51" s="11" customFormat="1" ht="12">
      <c r="B490" s="217"/>
      <c r="C490" s="218"/>
      <c r="D490" s="214" t="s">
        <v>145</v>
      </c>
      <c r="E490" s="219" t="s">
        <v>27</v>
      </c>
      <c r="F490" s="220" t="s">
        <v>1236</v>
      </c>
      <c r="G490" s="218"/>
      <c r="H490" s="221">
        <v>1094.94</v>
      </c>
      <c r="I490" s="222"/>
      <c r="J490" s="218"/>
      <c r="K490" s="218"/>
      <c r="L490" s="223"/>
      <c r="M490" s="224"/>
      <c r="N490" s="225"/>
      <c r="O490" s="225"/>
      <c r="P490" s="225"/>
      <c r="Q490" s="225"/>
      <c r="R490" s="225"/>
      <c r="S490" s="225"/>
      <c r="T490" s="226"/>
      <c r="AT490" s="227" t="s">
        <v>145</v>
      </c>
      <c r="AU490" s="227" t="s">
        <v>87</v>
      </c>
      <c r="AV490" s="11" t="s">
        <v>87</v>
      </c>
      <c r="AW490" s="11" t="s">
        <v>36</v>
      </c>
      <c r="AX490" s="11" t="s">
        <v>77</v>
      </c>
      <c r="AY490" s="227" t="s">
        <v>134</v>
      </c>
    </row>
    <row r="491" spans="2:51" s="13" customFormat="1" ht="12">
      <c r="B491" s="238"/>
      <c r="C491" s="239"/>
      <c r="D491" s="214" t="s">
        <v>145</v>
      </c>
      <c r="E491" s="240" t="s">
        <v>27</v>
      </c>
      <c r="F491" s="241" t="s">
        <v>148</v>
      </c>
      <c r="G491" s="239"/>
      <c r="H491" s="242">
        <v>1094.94</v>
      </c>
      <c r="I491" s="243"/>
      <c r="J491" s="239"/>
      <c r="K491" s="239"/>
      <c r="L491" s="244"/>
      <c r="M491" s="245"/>
      <c r="N491" s="246"/>
      <c r="O491" s="246"/>
      <c r="P491" s="246"/>
      <c r="Q491" s="246"/>
      <c r="R491" s="246"/>
      <c r="S491" s="246"/>
      <c r="T491" s="247"/>
      <c r="AT491" s="248" t="s">
        <v>145</v>
      </c>
      <c r="AU491" s="248" t="s">
        <v>87</v>
      </c>
      <c r="AV491" s="13" t="s">
        <v>141</v>
      </c>
      <c r="AW491" s="13" t="s">
        <v>36</v>
      </c>
      <c r="AX491" s="13" t="s">
        <v>85</v>
      </c>
      <c r="AY491" s="248" t="s">
        <v>134</v>
      </c>
    </row>
    <row r="492" spans="2:65" s="1" customFormat="1" ht="16.5" customHeight="1">
      <c r="B492" s="37"/>
      <c r="C492" s="203" t="s">
        <v>1237</v>
      </c>
      <c r="D492" s="203" t="s">
        <v>136</v>
      </c>
      <c r="E492" s="204" t="s">
        <v>1238</v>
      </c>
      <c r="F492" s="205" t="s">
        <v>1239</v>
      </c>
      <c r="G492" s="206" t="s">
        <v>244</v>
      </c>
      <c r="H492" s="207">
        <v>78.21</v>
      </c>
      <c r="I492" s="208"/>
      <c r="J492" s="207">
        <f>ROUND(I492*H492,2)</f>
        <v>0</v>
      </c>
      <c r="K492" s="205" t="s">
        <v>140</v>
      </c>
      <c r="L492" s="42"/>
      <c r="M492" s="209" t="s">
        <v>27</v>
      </c>
      <c r="N492" s="210" t="s">
        <v>48</v>
      </c>
      <c r="O492" s="78"/>
      <c r="P492" s="211">
        <f>O492*H492</f>
        <v>0</v>
      </c>
      <c r="Q492" s="211">
        <v>0</v>
      </c>
      <c r="R492" s="211">
        <f>Q492*H492</f>
        <v>0</v>
      </c>
      <c r="S492" s="211">
        <v>0</v>
      </c>
      <c r="T492" s="212">
        <f>S492*H492</f>
        <v>0</v>
      </c>
      <c r="AR492" s="16" t="s">
        <v>141</v>
      </c>
      <c r="AT492" s="16" t="s">
        <v>136</v>
      </c>
      <c r="AU492" s="16" t="s">
        <v>87</v>
      </c>
      <c r="AY492" s="16" t="s">
        <v>134</v>
      </c>
      <c r="BE492" s="213">
        <f>IF(N492="základní",J492,0)</f>
        <v>0</v>
      </c>
      <c r="BF492" s="213">
        <f>IF(N492="snížená",J492,0)</f>
        <v>0</v>
      </c>
      <c r="BG492" s="213">
        <f>IF(N492="zákl. přenesená",J492,0)</f>
        <v>0</v>
      </c>
      <c r="BH492" s="213">
        <f>IF(N492="sníž. přenesená",J492,0)</f>
        <v>0</v>
      </c>
      <c r="BI492" s="213">
        <f>IF(N492="nulová",J492,0)</f>
        <v>0</v>
      </c>
      <c r="BJ492" s="16" t="s">
        <v>85</v>
      </c>
      <c r="BK492" s="213">
        <f>ROUND(I492*H492,2)</f>
        <v>0</v>
      </c>
      <c r="BL492" s="16" t="s">
        <v>141</v>
      </c>
      <c r="BM492" s="16" t="s">
        <v>1240</v>
      </c>
    </row>
    <row r="493" spans="2:51" s="11" customFormat="1" ht="12">
      <c r="B493" s="217"/>
      <c r="C493" s="218"/>
      <c r="D493" s="214" t="s">
        <v>145</v>
      </c>
      <c r="E493" s="219" t="s">
        <v>27</v>
      </c>
      <c r="F493" s="220" t="s">
        <v>1241</v>
      </c>
      <c r="G493" s="218"/>
      <c r="H493" s="221">
        <v>78.21</v>
      </c>
      <c r="I493" s="222"/>
      <c r="J493" s="218"/>
      <c r="K493" s="218"/>
      <c r="L493" s="223"/>
      <c r="M493" s="224"/>
      <c r="N493" s="225"/>
      <c r="O493" s="225"/>
      <c r="P493" s="225"/>
      <c r="Q493" s="225"/>
      <c r="R493" s="225"/>
      <c r="S493" s="225"/>
      <c r="T493" s="226"/>
      <c r="AT493" s="227" t="s">
        <v>145</v>
      </c>
      <c r="AU493" s="227" t="s">
        <v>87</v>
      </c>
      <c r="AV493" s="11" t="s">
        <v>87</v>
      </c>
      <c r="AW493" s="11" t="s">
        <v>36</v>
      </c>
      <c r="AX493" s="11" t="s">
        <v>77</v>
      </c>
      <c r="AY493" s="227" t="s">
        <v>134</v>
      </c>
    </row>
    <row r="494" spans="2:51" s="13" customFormat="1" ht="12">
      <c r="B494" s="238"/>
      <c r="C494" s="239"/>
      <c r="D494" s="214" t="s">
        <v>145</v>
      </c>
      <c r="E494" s="240" t="s">
        <v>27</v>
      </c>
      <c r="F494" s="241" t="s">
        <v>148</v>
      </c>
      <c r="G494" s="239"/>
      <c r="H494" s="242">
        <v>78.21</v>
      </c>
      <c r="I494" s="243"/>
      <c r="J494" s="239"/>
      <c r="K494" s="239"/>
      <c r="L494" s="244"/>
      <c r="M494" s="245"/>
      <c r="N494" s="246"/>
      <c r="O494" s="246"/>
      <c r="P494" s="246"/>
      <c r="Q494" s="246"/>
      <c r="R494" s="246"/>
      <c r="S494" s="246"/>
      <c r="T494" s="247"/>
      <c r="AT494" s="248" t="s">
        <v>145</v>
      </c>
      <c r="AU494" s="248" t="s">
        <v>87</v>
      </c>
      <c r="AV494" s="13" t="s">
        <v>141</v>
      </c>
      <c r="AW494" s="13" t="s">
        <v>36</v>
      </c>
      <c r="AX494" s="13" t="s">
        <v>85</v>
      </c>
      <c r="AY494" s="248" t="s">
        <v>134</v>
      </c>
    </row>
    <row r="495" spans="2:65" s="1" customFormat="1" ht="16.5" customHeight="1">
      <c r="B495" s="37"/>
      <c r="C495" s="203" t="s">
        <v>1242</v>
      </c>
      <c r="D495" s="203" t="s">
        <v>136</v>
      </c>
      <c r="E495" s="204" t="s">
        <v>534</v>
      </c>
      <c r="F495" s="205" t="s">
        <v>535</v>
      </c>
      <c r="G495" s="206" t="s">
        <v>244</v>
      </c>
      <c r="H495" s="207">
        <v>35.7</v>
      </c>
      <c r="I495" s="208"/>
      <c r="J495" s="207">
        <f>ROUND(I495*H495,2)</f>
        <v>0</v>
      </c>
      <c r="K495" s="205" t="s">
        <v>140</v>
      </c>
      <c r="L495" s="42"/>
      <c r="M495" s="209" t="s">
        <v>27</v>
      </c>
      <c r="N495" s="210" t="s">
        <v>48</v>
      </c>
      <c r="O495" s="78"/>
      <c r="P495" s="211">
        <f>O495*H495</f>
        <v>0</v>
      </c>
      <c r="Q495" s="211">
        <v>0</v>
      </c>
      <c r="R495" s="211">
        <f>Q495*H495</f>
        <v>0</v>
      </c>
      <c r="S495" s="211">
        <v>0</v>
      </c>
      <c r="T495" s="212">
        <f>S495*H495</f>
        <v>0</v>
      </c>
      <c r="AR495" s="16" t="s">
        <v>141</v>
      </c>
      <c r="AT495" s="16" t="s">
        <v>136</v>
      </c>
      <c r="AU495" s="16" t="s">
        <v>87</v>
      </c>
      <c r="AY495" s="16" t="s">
        <v>134</v>
      </c>
      <c r="BE495" s="213">
        <f>IF(N495="základní",J495,0)</f>
        <v>0</v>
      </c>
      <c r="BF495" s="213">
        <f>IF(N495="snížená",J495,0)</f>
        <v>0</v>
      </c>
      <c r="BG495" s="213">
        <f>IF(N495="zákl. přenesená",J495,0)</f>
        <v>0</v>
      </c>
      <c r="BH495" s="213">
        <f>IF(N495="sníž. přenesená",J495,0)</f>
        <v>0</v>
      </c>
      <c r="BI495" s="213">
        <f>IF(N495="nulová",J495,0)</f>
        <v>0</v>
      </c>
      <c r="BJ495" s="16" t="s">
        <v>85</v>
      </c>
      <c r="BK495" s="213">
        <f>ROUND(I495*H495,2)</f>
        <v>0</v>
      </c>
      <c r="BL495" s="16" t="s">
        <v>141</v>
      </c>
      <c r="BM495" s="16" t="s">
        <v>1243</v>
      </c>
    </row>
    <row r="496" spans="2:47" s="1" customFormat="1" ht="12">
      <c r="B496" s="37"/>
      <c r="C496" s="38"/>
      <c r="D496" s="214" t="s">
        <v>143</v>
      </c>
      <c r="E496" s="38"/>
      <c r="F496" s="215" t="s">
        <v>537</v>
      </c>
      <c r="G496" s="38"/>
      <c r="H496" s="38"/>
      <c r="I496" s="129"/>
      <c r="J496" s="38"/>
      <c r="K496" s="38"/>
      <c r="L496" s="42"/>
      <c r="M496" s="216"/>
      <c r="N496" s="78"/>
      <c r="O496" s="78"/>
      <c r="P496" s="78"/>
      <c r="Q496" s="78"/>
      <c r="R496" s="78"/>
      <c r="S496" s="78"/>
      <c r="T496" s="79"/>
      <c r="AT496" s="16" t="s">
        <v>143</v>
      </c>
      <c r="AU496" s="16" t="s">
        <v>87</v>
      </c>
    </row>
    <row r="497" spans="2:51" s="11" customFormat="1" ht="12">
      <c r="B497" s="217"/>
      <c r="C497" s="218"/>
      <c r="D497" s="214" t="s">
        <v>145</v>
      </c>
      <c r="E497" s="219" t="s">
        <v>27</v>
      </c>
      <c r="F497" s="220" t="s">
        <v>1244</v>
      </c>
      <c r="G497" s="218"/>
      <c r="H497" s="221">
        <v>20.3</v>
      </c>
      <c r="I497" s="222"/>
      <c r="J497" s="218"/>
      <c r="K497" s="218"/>
      <c r="L497" s="223"/>
      <c r="M497" s="224"/>
      <c r="N497" s="225"/>
      <c r="O497" s="225"/>
      <c r="P497" s="225"/>
      <c r="Q497" s="225"/>
      <c r="R497" s="225"/>
      <c r="S497" s="225"/>
      <c r="T497" s="226"/>
      <c r="AT497" s="227" t="s">
        <v>145</v>
      </c>
      <c r="AU497" s="227" t="s">
        <v>87</v>
      </c>
      <c r="AV497" s="11" t="s">
        <v>87</v>
      </c>
      <c r="AW497" s="11" t="s">
        <v>36</v>
      </c>
      <c r="AX497" s="11" t="s">
        <v>77</v>
      </c>
      <c r="AY497" s="227" t="s">
        <v>134</v>
      </c>
    </row>
    <row r="498" spans="2:51" s="12" customFormat="1" ht="12">
      <c r="B498" s="228"/>
      <c r="C498" s="229"/>
      <c r="D498" s="214" t="s">
        <v>145</v>
      </c>
      <c r="E498" s="230" t="s">
        <v>27</v>
      </c>
      <c r="F498" s="231" t="s">
        <v>1245</v>
      </c>
      <c r="G498" s="229"/>
      <c r="H498" s="230" t="s">
        <v>27</v>
      </c>
      <c r="I498" s="232"/>
      <c r="J498" s="229"/>
      <c r="K498" s="229"/>
      <c r="L498" s="233"/>
      <c r="M498" s="234"/>
      <c r="N498" s="235"/>
      <c r="O498" s="235"/>
      <c r="P498" s="235"/>
      <c r="Q498" s="235"/>
      <c r="R498" s="235"/>
      <c r="S498" s="235"/>
      <c r="T498" s="236"/>
      <c r="AT498" s="237" t="s">
        <v>145</v>
      </c>
      <c r="AU498" s="237" t="s">
        <v>87</v>
      </c>
      <c r="AV498" s="12" t="s">
        <v>85</v>
      </c>
      <c r="AW498" s="12" t="s">
        <v>36</v>
      </c>
      <c r="AX498" s="12" t="s">
        <v>77</v>
      </c>
      <c r="AY498" s="237" t="s">
        <v>134</v>
      </c>
    </row>
    <row r="499" spans="2:51" s="11" customFormat="1" ht="12">
      <c r="B499" s="217"/>
      <c r="C499" s="218"/>
      <c r="D499" s="214" t="s">
        <v>145</v>
      </c>
      <c r="E499" s="219" t="s">
        <v>27</v>
      </c>
      <c r="F499" s="220" t="s">
        <v>1246</v>
      </c>
      <c r="G499" s="218"/>
      <c r="H499" s="221">
        <v>15.4</v>
      </c>
      <c r="I499" s="222"/>
      <c r="J499" s="218"/>
      <c r="K499" s="218"/>
      <c r="L499" s="223"/>
      <c r="M499" s="224"/>
      <c r="N499" s="225"/>
      <c r="O499" s="225"/>
      <c r="P499" s="225"/>
      <c r="Q499" s="225"/>
      <c r="R499" s="225"/>
      <c r="S499" s="225"/>
      <c r="T499" s="226"/>
      <c r="AT499" s="227" t="s">
        <v>145</v>
      </c>
      <c r="AU499" s="227" t="s">
        <v>87</v>
      </c>
      <c r="AV499" s="11" t="s">
        <v>87</v>
      </c>
      <c r="AW499" s="11" t="s">
        <v>36</v>
      </c>
      <c r="AX499" s="11" t="s">
        <v>77</v>
      </c>
      <c r="AY499" s="227" t="s">
        <v>134</v>
      </c>
    </row>
    <row r="500" spans="2:51" s="12" customFormat="1" ht="12">
      <c r="B500" s="228"/>
      <c r="C500" s="229"/>
      <c r="D500" s="214" t="s">
        <v>145</v>
      </c>
      <c r="E500" s="230" t="s">
        <v>27</v>
      </c>
      <c r="F500" s="231" t="s">
        <v>1247</v>
      </c>
      <c r="G500" s="229"/>
      <c r="H500" s="230" t="s">
        <v>27</v>
      </c>
      <c r="I500" s="232"/>
      <c r="J500" s="229"/>
      <c r="K500" s="229"/>
      <c r="L500" s="233"/>
      <c r="M500" s="234"/>
      <c r="N500" s="235"/>
      <c r="O500" s="235"/>
      <c r="P500" s="235"/>
      <c r="Q500" s="235"/>
      <c r="R500" s="235"/>
      <c r="S500" s="235"/>
      <c r="T500" s="236"/>
      <c r="AT500" s="237" t="s">
        <v>145</v>
      </c>
      <c r="AU500" s="237" t="s">
        <v>87</v>
      </c>
      <c r="AV500" s="12" t="s">
        <v>85</v>
      </c>
      <c r="AW500" s="12" t="s">
        <v>36</v>
      </c>
      <c r="AX500" s="12" t="s">
        <v>77</v>
      </c>
      <c r="AY500" s="237" t="s">
        <v>134</v>
      </c>
    </row>
    <row r="501" spans="2:51" s="13" customFormat="1" ht="12">
      <c r="B501" s="238"/>
      <c r="C501" s="239"/>
      <c r="D501" s="214" t="s">
        <v>145</v>
      </c>
      <c r="E501" s="240" t="s">
        <v>27</v>
      </c>
      <c r="F501" s="241" t="s">
        <v>148</v>
      </c>
      <c r="G501" s="239"/>
      <c r="H501" s="242">
        <v>35.7</v>
      </c>
      <c r="I501" s="243"/>
      <c r="J501" s="239"/>
      <c r="K501" s="239"/>
      <c r="L501" s="244"/>
      <c r="M501" s="245"/>
      <c r="N501" s="246"/>
      <c r="O501" s="246"/>
      <c r="P501" s="246"/>
      <c r="Q501" s="246"/>
      <c r="R501" s="246"/>
      <c r="S501" s="246"/>
      <c r="T501" s="247"/>
      <c r="AT501" s="248" t="s">
        <v>145</v>
      </c>
      <c r="AU501" s="248" t="s">
        <v>87</v>
      </c>
      <c r="AV501" s="13" t="s">
        <v>141</v>
      </c>
      <c r="AW501" s="13" t="s">
        <v>36</v>
      </c>
      <c r="AX501" s="13" t="s">
        <v>85</v>
      </c>
      <c r="AY501" s="248" t="s">
        <v>134</v>
      </c>
    </row>
    <row r="502" spans="2:65" s="1" customFormat="1" ht="22.5" customHeight="1">
      <c r="B502" s="37"/>
      <c r="C502" s="203" t="s">
        <v>1248</v>
      </c>
      <c r="D502" s="203" t="s">
        <v>136</v>
      </c>
      <c r="E502" s="204" t="s">
        <v>538</v>
      </c>
      <c r="F502" s="205" t="s">
        <v>539</v>
      </c>
      <c r="G502" s="206" t="s">
        <v>244</v>
      </c>
      <c r="H502" s="207">
        <v>499.8</v>
      </c>
      <c r="I502" s="208"/>
      <c r="J502" s="207">
        <f>ROUND(I502*H502,2)</f>
        <v>0</v>
      </c>
      <c r="K502" s="205" t="s">
        <v>140</v>
      </c>
      <c r="L502" s="42"/>
      <c r="M502" s="209" t="s">
        <v>27</v>
      </c>
      <c r="N502" s="210" t="s">
        <v>48</v>
      </c>
      <c r="O502" s="78"/>
      <c r="P502" s="211">
        <f>O502*H502</f>
        <v>0</v>
      </c>
      <c r="Q502" s="211">
        <v>0</v>
      </c>
      <c r="R502" s="211">
        <f>Q502*H502</f>
        <v>0</v>
      </c>
      <c r="S502" s="211">
        <v>0</v>
      </c>
      <c r="T502" s="212">
        <f>S502*H502</f>
        <v>0</v>
      </c>
      <c r="AR502" s="16" t="s">
        <v>141</v>
      </c>
      <c r="AT502" s="16" t="s">
        <v>136</v>
      </c>
      <c r="AU502" s="16" t="s">
        <v>87</v>
      </c>
      <c r="AY502" s="16" t="s">
        <v>134</v>
      </c>
      <c r="BE502" s="213">
        <f>IF(N502="základní",J502,0)</f>
        <v>0</v>
      </c>
      <c r="BF502" s="213">
        <f>IF(N502="snížená",J502,0)</f>
        <v>0</v>
      </c>
      <c r="BG502" s="213">
        <f>IF(N502="zákl. přenesená",J502,0)</f>
        <v>0</v>
      </c>
      <c r="BH502" s="213">
        <f>IF(N502="sníž. přenesená",J502,0)</f>
        <v>0</v>
      </c>
      <c r="BI502" s="213">
        <f>IF(N502="nulová",J502,0)</f>
        <v>0</v>
      </c>
      <c r="BJ502" s="16" t="s">
        <v>85</v>
      </c>
      <c r="BK502" s="213">
        <f>ROUND(I502*H502,2)</f>
        <v>0</v>
      </c>
      <c r="BL502" s="16" t="s">
        <v>141</v>
      </c>
      <c r="BM502" s="16" t="s">
        <v>1249</v>
      </c>
    </row>
    <row r="503" spans="2:47" s="1" customFormat="1" ht="12">
      <c r="B503" s="37"/>
      <c r="C503" s="38"/>
      <c r="D503" s="214" t="s">
        <v>143</v>
      </c>
      <c r="E503" s="38"/>
      <c r="F503" s="215" t="s">
        <v>537</v>
      </c>
      <c r="G503" s="38"/>
      <c r="H503" s="38"/>
      <c r="I503" s="129"/>
      <c r="J503" s="38"/>
      <c r="K503" s="38"/>
      <c r="L503" s="42"/>
      <c r="M503" s="216"/>
      <c r="N503" s="78"/>
      <c r="O503" s="78"/>
      <c r="P503" s="78"/>
      <c r="Q503" s="78"/>
      <c r="R503" s="78"/>
      <c r="S503" s="78"/>
      <c r="T503" s="79"/>
      <c r="AT503" s="16" t="s">
        <v>143</v>
      </c>
      <c r="AU503" s="16" t="s">
        <v>87</v>
      </c>
    </row>
    <row r="504" spans="2:51" s="11" customFormat="1" ht="12">
      <c r="B504" s="217"/>
      <c r="C504" s="218"/>
      <c r="D504" s="214" t="s">
        <v>145</v>
      </c>
      <c r="E504" s="219" t="s">
        <v>27</v>
      </c>
      <c r="F504" s="220" t="s">
        <v>1250</v>
      </c>
      <c r="G504" s="218"/>
      <c r="H504" s="221">
        <v>499.8</v>
      </c>
      <c r="I504" s="222"/>
      <c r="J504" s="218"/>
      <c r="K504" s="218"/>
      <c r="L504" s="223"/>
      <c r="M504" s="224"/>
      <c r="N504" s="225"/>
      <c r="O504" s="225"/>
      <c r="P504" s="225"/>
      <c r="Q504" s="225"/>
      <c r="R504" s="225"/>
      <c r="S504" s="225"/>
      <c r="T504" s="226"/>
      <c r="AT504" s="227" t="s">
        <v>145</v>
      </c>
      <c r="AU504" s="227" t="s">
        <v>87</v>
      </c>
      <c r="AV504" s="11" t="s">
        <v>87</v>
      </c>
      <c r="AW504" s="11" t="s">
        <v>36</v>
      </c>
      <c r="AX504" s="11" t="s">
        <v>77</v>
      </c>
      <c r="AY504" s="227" t="s">
        <v>134</v>
      </c>
    </row>
    <row r="505" spans="2:51" s="13" customFormat="1" ht="12">
      <c r="B505" s="238"/>
      <c r="C505" s="239"/>
      <c r="D505" s="214" t="s">
        <v>145</v>
      </c>
      <c r="E505" s="240" t="s">
        <v>27</v>
      </c>
      <c r="F505" s="241" t="s">
        <v>148</v>
      </c>
      <c r="G505" s="239"/>
      <c r="H505" s="242">
        <v>499.8</v>
      </c>
      <c r="I505" s="243"/>
      <c r="J505" s="239"/>
      <c r="K505" s="239"/>
      <c r="L505" s="244"/>
      <c r="M505" s="245"/>
      <c r="N505" s="246"/>
      <c r="O505" s="246"/>
      <c r="P505" s="246"/>
      <c r="Q505" s="246"/>
      <c r="R505" s="246"/>
      <c r="S505" s="246"/>
      <c r="T505" s="247"/>
      <c r="AT505" s="248" t="s">
        <v>145</v>
      </c>
      <c r="AU505" s="248" t="s">
        <v>87</v>
      </c>
      <c r="AV505" s="13" t="s">
        <v>141</v>
      </c>
      <c r="AW505" s="13" t="s">
        <v>36</v>
      </c>
      <c r="AX505" s="13" t="s">
        <v>85</v>
      </c>
      <c r="AY505" s="248" t="s">
        <v>134</v>
      </c>
    </row>
    <row r="506" spans="2:65" s="1" customFormat="1" ht="16.5" customHeight="1">
      <c r="B506" s="37"/>
      <c r="C506" s="203" t="s">
        <v>386</v>
      </c>
      <c r="D506" s="203" t="s">
        <v>136</v>
      </c>
      <c r="E506" s="204" t="s">
        <v>543</v>
      </c>
      <c r="F506" s="205" t="s">
        <v>544</v>
      </c>
      <c r="G506" s="206" t="s">
        <v>244</v>
      </c>
      <c r="H506" s="207">
        <v>35.7</v>
      </c>
      <c r="I506" s="208"/>
      <c r="J506" s="207">
        <f>ROUND(I506*H506,2)</f>
        <v>0</v>
      </c>
      <c r="K506" s="205" t="s">
        <v>140</v>
      </c>
      <c r="L506" s="42"/>
      <c r="M506" s="209" t="s">
        <v>27</v>
      </c>
      <c r="N506" s="210" t="s">
        <v>48</v>
      </c>
      <c r="O506" s="78"/>
      <c r="P506" s="211">
        <f>O506*H506</f>
        <v>0</v>
      </c>
      <c r="Q506" s="211">
        <v>0</v>
      </c>
      <c r="R506" s="211">
        <f>Q506*H506</f>
        <v>0</v>
      </c>
      <c r="S506" s="211">
        <v>0</v>
      </c>
      <c r="T506" s="212">
        <f>S506*H506</f>
        <v>0</v>
      </c>
      <c r="AR506" s="16" t="s">
        <v>141</v>
      </c>
      <c r="AT506" s="16" t="s">
        <v>136</v>
      </c>
      <c r="AU506" s="16" t="s">
        <v>87</v>
      </c>
      <c r="AY506" s="16" t="s">
        <v>134</v>
      </c>
      <c r="BE506" s="213">
        <f>IF(N506="základní",J506,0)</f>
        <v>0</v>
      </c>
      <c r="BF506" s="213">
        <f>IF(N506="snížená",J506,0)</f>
        <v>0</v>
      </c>
      <c r="BG506" s="213">
        <f>IF(N506="zákl. přenesená",J506,0)</f>
        <v>0</v>
      </c>
      <c r="BH506" s="213">
        <f>IF(N506="sníž. přenesená",J506,0)</f>
        <v>0</v>
      </c>
      <c r="BI506" s="213">
        <f>IF(N506="nulová",J506,0)</f>
        <v>0</v>
      </c>
      <c r="BJ506" s="16" t="s">
        <v>85</v>
      </c>
      <c r="BK506" s="213">
        <f>ROUND(I506*H506,2)</f>
        <v>0</v>
      </c>
      <c r="BL506" s="16" t="s">
        <v>141</v>
      </c>
      <c r="BM506" s="16" t="s">
        <v>1251</v>
      </c>
    </row>
    <row r="507" spans="2:47" s="1" customFormat="1" ht="12">
      <c r="B507" s="37"/>
      <c r="C507" s="38"/>
      <c r="D507" s="214" t="s">
        <v>143</v>
      </c>
      <c r="E507" s="38"/>
      <c r="F507" s="215" t="s">
        <v>546</v>
      </c>
      <c r="G507" s="38"/>
      <c r="H507" s="38"/>
      <c r="I507" s="129"/>
      <c r="J507" s="38"/>
      <c r="K507" s="38"/>
      <c r="L507" s="42"/>
      <c r="M507" s="216"/>
      <c r="N507" s="78"/>
      <c r="O507" s="78"/>
      <c r="P507" s="78"/>
      <c r="Q507" s="78"/>
      <c r="R507" s="78"/>
      <c r="S507" s="78"/>
      <c r="T507" s="79"/>
      <c r="AT507" s="16" t="s">
        <v>143</v>
      </c>
      <c r="AU507" s="16" t="s">
        <v>87</v>
      </c>
    </row>
    <row r="508" spans="2:51" s="11" customFormat="1" ht="12">
      <c r="B508" s="217"/>
      <c r="C508" s="218"/>
      <c r="D508" s="214" t="s">
        <v>145</v>
      </c>
      <c r="E508" s="219" t="s">
        <v>27</v>
      </c>
      <c r="F508" s="220" t="s">
        <v>1252</v>
      </c>
      <c r="G508" s="218"/>
      <c r="H508" s="221">
        <v>35.7</v>
      </c>
      <c r="I508" s="222"/>
      <c r="J508" s="218"/>
      <c r="K508" s="218"/>
      <c r="L508" s="223"/>
      <c r="M508" s="224"/>
      <c r="N508" s="225"/>
      <c r="O508" s="225"/>
      <c r="P508" s="225"/>
      <c r="Q508" s="225"/>
      <c r="R508" s="225"/>
      <c r="S508" s="225"/>
      <c r="T508" s="226"/>
      <c r="AT508" s="227" t="s">
        <v>145</v>
      </c>
      <c r="AU508" s="227" t="s">
        <v>87</v>
      </c>
      <c r="AV508" s="11" t="s">
        <v>87</v>
      </c>
      <c r="AW508" s="11" t="s">
        <v>36</v>
      </c>
      <c r="AX508" s="11" t="s">
        <v>77</v>
      </c>
      <c r="AY508" s="227" t="s">
        <v>134</v>
      </c>
    </row>
    <row r="509" spans="2:51" s="13" customFormat="1" ht="12">
      <c r="B509" s="238"/>
      <c r="C509" s="239"/>
      <c r="D509" s="214" t="s">
        <v>145</v>
      </c>
      <c r="E509" s="240" t="s">
        <v>27</v>
      </c>
      <c r="F509" s="241" t="s">
        <v>148</v>
      </c>
      <c r="G509" s="239"/>
      <c r="H509" s="242">
        <v>35.7</v>
      </c>
      <c r="I509" s="243"/>
      <c r="J509" s="239"/>
      <c r="K509" s="239"/>
      <c r="L509" s="244"/>
      <c r="M509" s="245"/>
      <c r="N509" s="246"/>
      <c r="O509" s="246"/>
      <c r="P509" s="246"/>
      <c r="Q509" s="246"/>
      <c r="R509" s="246"/>
      <c r="S509" s="246"/>
      <c r="T509" s="247"/>
      <c r="AT509" s="248" t="s">
        <v>145</v>
      </c>
      <c r="AU509" s="248" t="s">
        <v>87</v>
      </c>
      <c r="AV509" s="13" t="s">
        <v>141</v>
      </c>
      <c r="AW509" s="13" t="s">
        <v>36</v>
      </c>
      <c r="AX509" s="13" t="s">
        <v>85</v>
      </c>
      <c r="AY509" s="248" t="s">
        <v>134</v>
      </c>
    </row>
    <row r="510" spans="2:65" s="1" customFormat="1" ht="16.5" customHeight="1">
      <c r="B510" s="37"/>
      <c r="C510" s="203" t="s">
        <v>180</v>
      </c>
      <c r="D510" s="203" t="s">
        <v>136</v>
      </c>
      <c r="E510" s="204" t="s">
        <v>1253</v>
      </c>
      <c r="F510" s="205" t="s">
        <v>1254</v>
      </c>
      <c r="G510" s="206" t="s">
        <v>244</v>
      </c>
      <c r="H510" s="207">
        <v>59.76</v>
      </c>
      <c r="I510" s="208"/>
      <c r="J510" s="207">
        <f>ROUND(I510*H510,2)</f>
        <v>0</v>
      </c>
      <c r="K510" s="205" t="s">
        <v>140</v>
      </c>
      <c r="L510" s="42"/>
      <c r="M510" s="209" t="s">
        <v>27</v>
      </c>
      <c r="N510" s="210" t="s">
        <v>48</v>
      </c>
      <c r="O510" s="78"/>
      <c r="P510" s="211">
        <f>O510*H510</f>
        <v>0</v>
      </c>
      <c r="Q510" s="211">
        <v>0</v>
      </c>
      <c r="R510" s="211">
        <f>Q510*H510</f>
        <v>0</v>
      </c>
      <c r="S510" s="211">
        <v>0</v>
      </c>
      <c r="T510" s="212">
        <f>S510*H510</f>
        <v>0</v>
      </c>
      <c r="AR510" s="16" t="s">
        <v>141</v>
      </c>
      <c r="AT510" s="16" t="s">
        <v>136</v>
      </c>
      <c r="AU510" s="16" t="s">
        <v>87</v>
      </c>
      <c r="AY510" s="16" t="s">
        <v>134</v>
      </c>
      <c r="BE510" s="213">
        <f>IF(N510="základní",J510,0)</f>
        <v>0</v>
      </c>
      <c r="BF510" s="213">
        <f>IF(N510="snížená",J510,0)</f>
        <v>0</v>
      </c>
      <c r="BG510" s="213">
        <f>IF(N510="zákl. přenesená",J510,0)</f>
        <v>0</v>
      </c>
      <c r="BH510" s="213">
        <f>IF(N510="sníž. přenesená",J510,0)</f>
        <v>0</v>
      </c>
      <c r="BI510" s="213">
        <f>IF(N510="nulová",J510,0)</f>
        <v>0</v>
      </c>
      <c r="BJ510" s="16" t="s">
        <v>85</v>
      </c>
      <c r="BK510" s="213">
        <f>ROUND(I510*H510,2)</f>
        <v>0</v>
      </c>
      <c r="BL510" s="16" t="s">
        <v>141</v>
      </c>
      <c r="BM510" s="16" t="s">
        <v>1255</v>
      </c>
    </row>
    <row r="511" spans="2:47" s="1" customFormat="1" ht="12">
      <c r="B511" s="37"/>
      <c r="C511" s="38"/>
      <c r="D511" s="214" t="s">
        <v>143</v>
      </c>
      <c r="E511" s="38"/>
      <c r="F511" s="215" t="s">
        <v>551</v>
      </c>
      <c r="G511" s="38"/>
      <c r="H511" s="38"/>
      <c r="I511" s="129"/>
      <c r="J511" s="38"/>
      <c r="K511" s="38"/>
      <c r="L511" s="42"/>
      <c r="M511" s="216"/>
      <c r="N511" s="78"/>
      <c r="O511" s="78"/>
      <c r="P511" s="78"/>
      <c r="Q511" s="78"/>
      <c r="R511" s="78"/>
      <c r="S511" s="78"/>
      <c r="T511" s="79"/>
      <c r="AT511" s="16" t="s">
        <v>143</v>
      </c>
      <c r="AU511" s="16" t="s">
        <v>87</v>
      </c>
    </row>
    <row r="512" spans="2:51" s="11" customFormat="1" ht="12">
      <c r="B512" s="217"/>
      <c r="C512" s="218"/>
      <c r="D512" s="214" t="s">
        <v>145</v>
      </c>
      <c r="E512" s="219" t="s">
        <v>27</v>
      </c>
      <c r="F512" s="220" t="s">
        <v>1227</v>
      </c>
      <c r="G512" s="218"/>
      <c r="H512" s="221">
        <v>31.87</v>
      </c>
      <c r="I512" s="222"/>
      <c r="J512" s="218"/>
      <c r="K512" s="218"/>
      <c r="L512" s="223"/>
      <c r="M512" s="224"/>
      <c r="N512" s="225"/>
      <c r="O512" s="225"/>
      <c r="P512" s="225"/>
      <c r="Q512" s="225"/>
      <c r="R512" s="225"/>
      <c r="S512" s="225"/>
      <c r="T512" s="226"/>
      <c r="AT512" s="227" t="s">
        <v>145</v>
      </c>
      <c r="AU512" s="227" t="s">
        <v>87</v>
      </c>
      <c r="AV512" s="11" t="s">
        <v>87</v>
      </c>
      <c r="AW512" s="11" t="s">
        <v>36</v>
      </c>
      <c r="AX512" s="11" t="s">
        <v>77</v>
      </c>
      <c r="AY512" s="227" t="s">
        <v>134</v>
      </c>
    </row>
    <row r="513" spans="2:51" s="11" customFormat="1" ht="12">
      <c r="B513" s="217"/>
      <c r="C513" s="218"/>
      <c r="D513" s="214" t="s">
        <v>145</v>
      </c>
      <c r="E513" s="219" t="s">
        <v>27</v>
      </c>
      <c r="F513" s="220" t="s">
        <v>1228</v>
      </c>
      <c r="G513" s="218"/>
      <c r="H513" s="221">
        <v>27.89</v>
      </c>
      <c r="I513" s="222"/>
      <c r="J513" s="218"/>
      <c r="K513" s="218"/>
      <c r="L513" s="223"/>
      <c r="M513" s="224"/>
      <c r="N513" s="225"/>
      <c r="O513" s="225"/>
      <c r="P513" s="225"/>
      <c r="Q513" s="225"/>
      <c r="R513" s="225"/>
      <c r="S513" s="225"/>
      <c r="T513" s="226"/>
      <c r="AT513" s="227" t="s">
        <v>145</v>
      </c>
      <c r="AU513" s="227" t="s">
        <v>87</v>
      </c>
      <c r="AV513" s="11" t="s">
        <v>87</v>
      </c>
      <c r="AW513" s="11" t="s">
        <v>36</v>
      </c>
      <c r="AX513" s="11" t="s">
        <v>77</v>
      </c>
      <c r="AY513" s="227" t="s">
        <v>134</v>
      </c>
    </row>
    <row r="514" spans="2:51" s="13" customFormat="1" ht="12">
      <c r="B514" s="238"/>
      <c r="C514" s="239"/>
      <c r="D514" s="214" t="s">
        <v>145</v>
      </c>
      <c r="E514" s="240" t="s">
        <v>27</v>
      </c>
      <c r="F514" s="241" t="s">
        <v>148</v>
      </c>
      <c r="G514" s="239"/>
      <c r="H514" s="242">
        <v>59.760000000000005</v>
      </c>
      <c r="I514" s="243"/>
      <c r="J514" s="239"/>
      <c r="K514" s="239"/>
      <c r="L514" s="244"/>
      <c r="M514" s="245"/>
      <c r="N514" s="246"/>
      <c r="O514" s="246"/>
      <c r="P514" s="246"/>
      <c r="Q514" s="246"/>
      <c r="R514" s="246"/>
      <c r="S514" s="246"/>
      <c r="T514" s="247"/>
      <c r="AT514" s="248" t="s">
        <v>145</v>
      </c>
      <c r="AU514" s="248" t="s">
        <v>87</v>
      </c>
      <c r="AV514" s="13" t="s">
        <v>141</v>
      </c>
      <c r="AW514" s="13" t="s">
        <v>36</v>
      </c>
      <c r="AX514" s="13" t="s">
        <v>85</v>
      </c>
      <c r="AY514" s="248" t="s">
        <v>134</v>
      </c>
    </row>
    <row r="515" spans="2:65" s="1" customFormat="1" ht="22.5" customHeight="1">
      <c r="B515" s="37"/>
      <c r="C515" s="203" t="s">
        <v>1256</v>
      </c>
      <c r="D515" s="203" t="s">
        <v>136</v>
      </c>
      <c r="E515" s="204" t="s">
        <v>1257</v>
      </c>
      <c r="F515" s="205" t="s">
        <v>1258</v>
      </c>
      <c r="G515" s="206" t="s">
        <v>244</v>
      </c>
      <c r="H515" s="207">
        <v>18</v>
      </c>
      <c r="I515" s="208"/>
      <c r="J515" s="207">
        <f>ROUND(I515*H515,2)</f>
        <v>0</v>
      </c>
      <c r="K515" s="205" t="s">
        <v>140</v>
      </c>
      <c r="L515" s="42"/>
      <c r="M515" s="209" t="s">
        <v>27</v>
      </c>
      <c r="N515" s="210" t="s">
        <v>48</v>
      </c>
      <c r="O515" s="78"/>
      <c r="P515" s="211">
        <f>O515*H515</f>
        <v>0</v>
      </c>
      <c r="Q515" s="211">
        <v>0</v>
      </c>
      <c r="R515" s="211">
        <f>Q515*H515</f>
        <v>0</v>
      </c>
      <c r="S515" s="211">
        <v>0</v>
      </c>
      <c r="T515" s="212">
        <f>S515*H515</f>
        <v>0</v>
      </c>
      <c r="AR515" s="16" t="s">
        <v>141</v>
      </c>
      <c r="AT515" s="16" t="s">
        <v>136</v>
      </c>
      <c r="AU515" s="16" t="s">
        <v>87</v>
      </c>
      <c r="AY515" s="16" t="s">
        <v>134</v>
      </c>
      <c r="BE515" s="213">
        <f>IF(N515="základní",J515,0)</f>
        <v>0</v>
      </c>
      <c r="BF515" s="213">
        <f>IF(N515="snížená",J515,0)</f>
        <v>0</v>
      </c>
      <c r="BG515" s="213">
        <f>IF(N515="zákl. přenesená",J515,0)</f>
        <v>0</v>
      </c>
      <c r="BH515" s="213">
        <f>IF(N515="sníž. přenesená",J515,0)</f>
        <v>0</v>
      </c>
      <c r="BI515" s="213">
        <f>IF(N515="nulová",J515,0)</f>
        <v>0</v>
      </c>
      <c r="BJ515" s="16" t="s">
        <v>85</v>
      </c>
      <c r="BK515" s="213">
        <f>ROUND(I515*H515,2)</f>
        <v>0</v>
      </c>
      <c r="BL515" s="16" t="s">
        <v>141</v>
      </c>
      <c r="BM515" s="16" t="s">
        <v>1259</v>
      </c>
    </row>
    <row r="516" spans="2:47" s="1" customFormat="1" ht="12">
      <c r="B516" s="37"/>
      <c r="C516" s="38"/>
      <c r="D516" s="214" t="s">
        <v>143</v>
      </c>
      <c r="E516" s="38"/>
      <c r="F516" s="215" t="s">
        <v>551</v>
      </c>
      <c r="G516" s="38"/>
      <c r="H516" s="38"/>
      <c r="I516" s="129"/>
      <c r="J516" s="38"/>
      <c r="K516" s="38"/>
      <c r="L516" s="42"/>
      <c r="M516" s="216"/>
      <c r="N516" s="78"/>
      <c r="O516" s="78"/>
      <c r="P516" s="78"/>
      <c r="Q516" s="78"/>
      <c r="R516" s="78"/>
      <c r="S516" s="78"/>
      <c r="T516" s="79"/>
      <c r="AT516" s="16" t="s">
        <v>143</v>
      </c>
      <c r="AU516" s="16" t="s">
        <v>87</v>
      </c>
    </row>
    <row r="517" spans="2:51" s="11" customFormat="1" ht="12">
      <c r="B517" s="217"/>
      <c r="C517" s="218"/>
      <c r="D517" s="214" t="s">
        <v>145</v>
      </c>
      <c r="E517" s="219" t="s">
        <v>27</v>
      </c>
      <c r="F517" s="220" t="s">
        <v>1230</v>
      </c>
      <c r="G517" s="218"/>
      <c r="H517" s="221">
        <v>18</v>
      </c>
      <c r="I517" s="222"/>
      <c r="J517" s="218"/>
      <c r="K517" s="218"/>
      <c r="L517" s="223"/>
      <c r="M517" s="224"/>
      <c r="N517" s="225"/>
      <c r="O517" s="225"/>
      <c r="P517" s="225"/>
      <c r="Q517" s="225"/>
      <c r="R517" s="225"/>
      <c r="S517" s="225"/>
      <c r="T517" s="226"/>
      <c r="AT517" s="227" t="s">
        <v>145</v>
      </c>
      <c r="AU517" s="227" t="s">
        <v>87</v>
      </c>
      <c r="AV517" s="11" t="s">
        <v>87</v>
      </c>
      <c r="AW517" s="11" t="s">
        <v>36</v>
      </c>
      <c r="AX517" s="11" t="s">
        <v>77</v>
      </c>
      <c r="AY517" s="227" t="s">
        <v>134</v>
      </c>
    </row>
    <row r="518" spans="2:51" s="13" customFormat="1" ht="12">
      <c r="B518" s="238"/>
      <c r="C518" s="239"/>
      <c r="D518" s="214" t="s">
        <v>145</v>
      </c>
      <c r="E518" s="240" t="s">
        <v>27</v>
      </c>
      <c r="F518" s="241" t="s">
        <v>148</v>
      </c>
      <c r="G518" s="239"/>
      <c r="H518" s="242">
        <v>18</v>
      </c>
      <c r="I518" s="243"/>
      <c r="J518" s="239"/>
      <c r="K518" s="239"/>
      <c r="L518" s="244"/>
      <c r="M518" s="245"/>
      <c r="N518" s="246"/>
      <c r="O518" s="246"/>
      <c r="P518" s="246"/>
      <c r="Q518" s="246"/>
      <c r="R518" s="246"/>
      <c r="S518" s="246"/>
      <c r="T518" s="247"/>
      <c r="AT518" s="248" t="s">
        <v>145</v>
      </c>
      <c r="AU518" s="248" t="s">
        <v>87</v>
      </c>
      <c r="AV518" s="13" t="s">
        <v>141</v>
      </c>
      <c r="AW518" s="13" t="s">
        <v>36</v>
      </c>
      <c r="AX518" s="13" t="s">
        <v>85</v>
      </c>
      <c r="AY518" s="248" t="s">
        <v>134</v>
      </c>
    </row>
    <row r="519" spans="2:65" s="1" customFormat="1" ht="22.5" customHeight="1">
      <c r="B519" s="37"/>
      <c r="C519" s="203" t="s">
        <v>1260</v>
      </c>
      <c r="D519" s="203" t="s">
        <v>136</v>
      </c>
      <c r="E519" s="204" t="s">
        <v>548</v>
      </c>
      <c r="F519" s="205" t="s">
        <v>549</v>
      </c>
      <c r="G519" s="206" t="s">
        <v>244</v>
      </c>
      <c r="H519" s="207">
        <v>15.4</v>
      </c>
      <c r="I519" s="208"/>
      <c r="J519" s="207">
        <f>ROUND(I519*H519,2)</f>
        <v>0</v>
      </c>
      <c r="K519" s="205" t="s">
        <v>140</v>
      </c>
      <c r="L519" s="42"/>
      <c r="M519" s="209" t="s">
        <v>27</v>
      </c>
      <c r="N519" s="210" t="s">
        <v>48</v>
      </c>
      <c r="O519" s="78"/>
      <c r="P519" s="211">
        <f>O519*H519</f>
        <v>0</v>
      </c>
      <c r="Q519" s="211">
        <v>0</v>
      </c>
      <c r="R519" s="211">
        <f>Q519*H519</f>
        <v>0</v>
      </c>
      <c r="S519" s="211">
        <v>0</v>
      </c>
      <c r="T519" s="212">
        <f>S519*H519</f>
        <v>0</v>
      </c>
      <c r="AR519" s="16" t="s">
        <v>141</v>
      </c>
      <c r="AT519" s="16" t="s">
        <v>136</v>
      </c>
      <c r="AU519" s="16" t="s">
        <v>87</v>
      </c>
      <c r="AY519" s="16" t="s">
        <v>134</v>
      </c>
      <c r="BE519" s="213">
        <f>IF(N519="základní",J519,0)</f>
        <v>0</v>
      </c>
      <c r="BF519" s="213">
        <f>IF(N519="snížená",J519,0)</f>
        <v>0</v>
      </c>
      <c r="BG519" s="213">
        <f>IF(N519="zákl. přenesená",J519,0)</f>
        <v>0</v>
      </c>
      <c r="BH519" s="213">
        <f>IF(N519="sníž. přenesená",J519,0)</f>
        <v>0</v>
      </c>
      <c r="BI519" s="213">
        <f>IF(N519="nulová",J519,0)</f>
        <v>0</v>
      </c>
      <c r="BJ519" s="16" t="s">
        <v>85</v>
      </c>
      <c r="BK519" s="213">
        <f>ROUND(I519*H519,2)</f>
        <v>0</v>
      </c>
      <c r="BL519" s="16" t="s">
        <v>141</v>
      </c>
      <c r="BM519" s="16" t="s">
        <v>1261</v>
      </c>
    </row>
    <row r="520" spans="2:47" s="1" customFormat="1" ht="12">
      <c r="B520" s="37"/>
      <c r="C520" s="38"/>
      <c r="D520" s="214" t="s">
        <v>143</v>
      </c>
      <c r="E520" s="38"/>
      <c r="F520" s="215" t="s">
        <v>551</v>
      </c>
      <c r="G520" s="38"/>
      <c r="H520" s="38"/>
      <c r="I520" s="129"/>
      <c r="J520" s="38"/>
      <c r="K520" s="38"/>
      <c r="L520" s="42"/>
      <c r="M520" s="216"/>
      <c r="N520" s="78"/>
      <c r="O520" s="78"/>
      <c r="P520" s="78"/>
      <c r="Q520" s="78"/>
      <c r="R520" s="78"/>
      <c r="S520" s="78"/>
      <c r="T520" s="79"/>
      <c r="AT520" s="16" t="s">
        <v>143</v>
      </c>
      <c r="AU520" s="16" t="s">
        <v>87</v>
      </c>
    </row>
    <row r="521" spans="2:51" s="11" customFormat="1" ht="12">
      <c r="B521" s="217"/>
      <c r="C521" s="218"/>
      <c r="D521" s="214" t="s">
        <v>145</v>
      </c>
      <c r="E521" s="219" t="s">
        <v>27</v>
      </c>
      <c r="F521" s="220" t="s">
        <v>1246</v>
      </c>
      <c r="G521" s="218"/>
      <c r="H521" s="221">
        <v>15.4</v>
      </c>
      <c r="I521" s="222"/>
      <c r="J521" s="218"/>
      <c r="K521" s="218"/>
      <c r="L521" s="223"/>
      <c r="M521" s="224"/>
      <c r="N521" s="225"/>
      <c r="O521" s="225"/>
      <c r="P521" s="225"/>
      <c r="Q521" s="225"/>
      <c r="R521" s="225"/>
      <c r="S521" s="225"/>
      <c r="T521" s="226"/>
      <c r="AT521" s="227" t="s">
        <v>145</v>
      </c>
      <c r="AU521" s="227" t="s">
        <v>87</v>
      </c>
      <c r="AV521" s="11" t="s">
        <v>87</v>
      </c>
      <c r="AW521" s="11" t="s">
        <v>36</v>
      </c>
      <c r="AX521" s="11" t="s">
        <v>77</v>
      </c>
      <c r="AY521" s="227" t="s">
        <v>134</v>
      </c>
    </row>
    <row r="522" spans="2:51" s="13" customFormat="1" ht="12">
      <c r="B522" s="238"/>
      <c r="C522" s="239"/>
      <c r="D522" s="214" t="s">
        <v>145</v>
      </c>
      <c r="E522" s="240" t="s">
        <v>27</v>
      </c>
      <c r="F522" s="241" t="s">
        <v>148</v>
      </c>
      <c r="G522" s="239"/>
      <c r="H522" s="242">
        <v>15.4</v>
      </c>
      <c r="I522" s="243"/>
      <c r="J522" s="239"/>
      <c r="K522" s="239"/>
      <c r="L522" s="244"/>
      <c r="M522" s="245"/>
      <c r="N522" s="246"/>
      <c r="O522" s="246"/>
      <c r="P522" s="246"/>
      <c r="Q522" s="246"/>
      <c r="R522" s="246"/>
      <c r="S522" s="246"/>
      <c r="T522" s="247"/>
      <c r="AT522" s="248" t="s">
        <v>145</v>
      </c>
      <c r="AU522" s="248" t="s">
        <v>87</v>
      </c>
      <c r="AV522" s="13" t="s">
        <v>141</v>
      </c>
      <c r="AW522" s="13" t="s">
        <v>36</v>
      </c>
      <c r="AX522" s="13" t="s">
        <v>85</v>
      </c>
      <c r="AY522" s="248" t="s">
        <v>134</v>
      </c>
    </row>
    <row r="523" spans="2:65" s="1" customFormat="1" ht="22.5" customHeight="1">
      <c r="B523" s="37"/>
      <c r="C523" s="203" t="s">
        <v>1262</v>
      </c>
      <c r="D523" s="203" t="s">
        <v>136</v>
      </c>
      <c r="E523" s="204" t="s">
        <v>559</v>
      </c>
      <c r="F523" s="205" t="s">
        <v>243</v>
      </c>
      <c r="G523" s="206" t="s">
        <v>244</v>
      </c>
      <c r="H523" s="207">
        <v>20.3</v>
      </c>
      <c r="I523" s="208"/>
      <c r="J523" s="207">
        <f>ROUND(I523*H523,2)</f>
        <v>0</v>
      </c>
      <c r="K523" s="205" t="s">
        <v>140</v>
      </c>
      <c r="L523" s="42"/>
      <c r="M523" s="209" t="s">
        <v>27</v>
      </c>
      <c r="N523" s="210" t="s">
        <v>48</v>
      </c>
      <c r="O523" s="78"/>
      <c r="P523" s="211">
        <f>O523*H523</f>
        <v>0</v>
      </c>
      <c r="Q523" s="211">
        <v>0</v>
      </c>
      <c r="R523" s="211">
        <f>Q523*H523</f>
        <v>0</v>
      </c>
      <c r="S523" s="211">
        <v>0</v>
      </c>
      <c r="T523" s="212">
        <f>S523*H523</f>
        <v>0</v>
      </c>
      <c r="AR523" s="16" t="s">
        <v>141</v>
      </c>
      <c r="AT523" s="16" t="s">
        <v>136</v>
      </c>
      <c r="AU523" s="16" t="s">
        <v>87</v>
      </c>
      <c r="AY523" s="16" t="s">
        <v>134</v>
      </c>
      <c r="BE523" s="213">
        <f>IF(N523="základní",J523,0)</f>
        <v>0</v>
      </c>
      <c r="BF523" s="213">
        <f>IF(N523="snížená",J523,0)</f>
        <v>0</v>
      </c>
      <c r="BG523" s="213">
        <f>IF(N523="zákl. přenesená",J523,0)</f>
        <v>0</v>
      </c>
      <c r="BH523" s="213">
        <f>IF(N523="sníž. přenesená",J523,0)</f>
        <v>0</v>
      </c>
      <c r="BI523" s="213">
        <f>IF(N523="nulová",J523,0)</f>
        <v>0</v>
      </c>
      <c r="BJ523" s="16" t="s">
        <v>85</v>
      </c>
      <c r="BK523" s="213">
        <f>ROUND(I523*H523,2)</f>
        <v>0</v>
      </c>
      <c r="BL523" s="16" t="s">
        <v>141</v>
      </c>
      <c r="BM523" s="16" t="s">
        <v>1263</v>
      </c>
    </row>
    <row r="524" spans="2:47" s="1" customFormat="1" ht="12">
      <c r="B524" s="37"/>
      <c r="C524" s="38"/>
      <c r="D524" s="214" t="s">
        <v>143</v>
      </c>
      <c r="E524" s="38"/>
      <c r="F524" s="215" t="s">
        <v>551</v>
      </c>
      <c r="G524" s="38"/>
      <c r="H524" s="38"/>
      <c r="I524" s="129"/>
      <c r="J524" s="38"/>
      <c r="K524" s="38"/>
      <c r="L524" s="42"/>
      <c r="M524" s="216"/>
      <c r="N524" s="78"/>
      <c r="O524" s="78"/>
      <c r="P524" s="78"/>
      <c r="Q524" s="78"/>
      <c r="R524" s="78"/>
      <c r="S524" s="78"/>
      <c r="T524" s="79"/>
      <c r="AT524" s="16" t="s">
        <v>143</v>
      </c>
      <c r="AU524" s="16" t="s">
        <v>87</v>
      </c>
    </row>
    <row r="525" spans="2:51" s="11" customFormat="1" ht="12">
      <c r="B525" s="217"/>
      <c r="C525" s="218"/>
      <c r="D525" s="214" t="s">
        <v>145</v>
      </c>
      <c r="E525" s="219" t="s">
        <v>27</v>
      </c>
      <c r="F525" s="220" t="s">
        <v>1244</v>
      </c>
      <c r="G525" s="218"/>
      <c r="H525" s="221">
        <v>20.3</v>
      </c>
      <c r="I525" s="222"/>
      <c r="J525" s="218"/>
      <c r="K525" s="218"/>
      <c r="L525" s="223"/>
      <c r="M525" s="224"/>
      <c r="N525" s="225"/>
      <c r="O525" s="225"/>
      <c r="P525" s="225"/>
      <c r="Q525" s="225"/>
      <c r="R525" s="225"/>
      <c r="S525" s="225"/>
      <c r="T525" s="226"/>
      <c r="AT525" s="227" t="s">
        <v>145</v>
      </c>
      <c r="AU525" s="227" t="s">
        <v>87</v>
      </c>
      <c r="AV525" s="11" t="s">
        <v>87</v>
      </c>
      <c r="AW525" s="11" t="s">
        <v>36</v>
      </c>
      <c r="AX525" s="11" t="s">
        <v>77</v>
      </c>
      <c r="AY525" s="227" t="s">
        <v>134</v>
      </c>
    </row>
    <row r="526" spans="2:51" s="13" customFormat="1" ht="12">
      <c r="B526" s="238"/>
      <c r="C526" s="239"/>
      <c r="D526" s="214" t="s">
        <v>145</v>
      </c>
      <c r="E526" s="240" t="s">
        <v>27</v>
      </c>
      <c r="F526" s="241" t="s">
        <v>148</v>
      </c>
      <c r="G526" s="239"/>
      <c r="H526" s="242">
        <v>20.3</v>
      </c>
      <c r="I526" s="243"/>
      <c r="J526" s="239"/>
      <c r="K526" s="239"/>
      <c r="L526" s="244"/>
      <c r="M526" s="245"/>
      <c r="N526" s="246"/>
      <c r="O526" s="246"/>
      <c r="P526" s="246"/>
      <c r="Q526" s="246"/>
      <c r="R526" s="246"/>
      <c r="S526" s="246"/>
      <c r="T526" s="247"/>
      <c r="AT526" s="248" t="s">
        <v>145</v>
      </c>
      <c r="AU526" s="248" t="s">
        <v>87</v>
      </c>
      <c r="AV526" s="13" t="s">
        <v>141</v>
      </c>
      <c r="AW526" s="13" t="s">
        <v>36</v>
      </c>
      <c r="AX526" s="13" t="s">
        <v>85</v>
      </c>
      <c r="AY526" s="248" t="s">
        <v>134</v>
      </c>
    </row>
    <row r="527" spans="2:63" s="10" customFormat="1" ht="22.8" customHeight="1">
      <c r="B527" s="187"/>
      <c r="C527" s="188"/>
      <c r="D527" s="189" t="s">
        <v>76</v>
      </c>
      <c r="E527" s="201" t="s">
        <v>562</v>
      </c>
      <c r="F527" s="201" t="s">
        <v>563</v>
      </c>
      <c r="G527" s="188"/>
      <c r="H527" s="188"/>
      <c r="I527" s="191"/>
      <c r="J527" s="202">
        <f>BK527</f>
        <v>0</v>
      </c>
      <c r="K527" s="188"/>
      <c r="L527" s="193"/>
      <c r="M527" s="194"/>
      <c r="N527" s="195"/>
      <c r="O527" s="195"/>
      <c r="P527" s="196">
        <f>SUM(P528:P529)</f>
        <v>0</v>
      </c>
      <c r="Q527" s="195"/>
      <c r="R527" s="196">
        <f>SUM(R528:R529)</f>
        <v>0</v>
      </c>
      <c r="S527" s="195"/>
      <c r="T527" s="197">
        <f>SUM(T528:T529)</f>
        <v>0</v>
      </c>
      <c r="AR527" s="198" t="s">
        <v>85</v>
      </c>
      <c r="AT527" s="199" t="s">
        <v>76</v>
      </c>
      <c r="AU527" s="199" t="s">
        <v>85</v>
      </c>
      <c r="AY527" s="198" t="s">
        <v>134</v>
      </c>
      <c r="BK527" s="200">
        <f>SUM(BK528:BK529)</f>
        <v>0</v>
      </c>
    </row>
    <row r="528" spans="2:65" s="1" customFormat="1" ht="22.5" customHeight="1">
      <c r="B528" s="37"/>
      <c r="C528" s="203" t="s">
        <v>1264</v>
      </c>
      <c r="D528" s="203" t="s">
        <v>136</v>
      </c>
      <c r="E528" s="204" t="s">
        <v>881</v>
      </c>
      <c r="F528" s="205" t="s">
        <v>882</v>
      </c>
      <c r="G528" s="206" t="s">
        <v>244</v>
      </c>
      <c r="H528" s="207">
        <v>242.03</v>
      </c>
      <c r="I528" s="208"/>
      <c r="J528" s="207">
        <f>ROUND(I528*H528,2)</f>
        <v>0</v>
      </c>
      <c r="K528" s="205" t="s">
        <v>140</v>
      </c>
      <c r="L528" s="42"/>
      <c r="M528" s="209" t="s">
        <v>27</v>
      </c>
      <c r="N528" s="210" t="s">
        <v>48</v>
      </c>
      <c r="O528" s="78"/>
      <c r="P528" s="211">
        <f>O528*H528</f>
        <v>0</v>
      </c>
      <c r="Q528" s="211">
        <v>0</v>
      </c>
      <c r="R528" s="211">
        <f>Q528*H528</f>
        <v>0</v>
      </c>
      <c r="S528" s="211">
        <v>0</v>
      </c>
      <c r="T528" s="212">
        <f>S528*H528</f>
        <v>0</v>
      </c>
      <c r="AR528" s="16" t="s">
        <v>141</v>
      </c>
      <c r="AT528" s="16" t="s">
        <v>136</v>
      </c>
      <c r="AU528" s="16" t="s">
        <v>87</v>
      </c>
      <c r="AY528" s="16" t="s">
        <v>134</v>
      </c>
      <c r="BE528" s="213">
        <f>IF(N528="základní",J528,0)</f>
        <v>0</v>
      </c>
      <c r="BF528" s="213">
        <f>IF(N528="snížená",J528,0)</f>
        <v>0</v>
      </c>
      <c r="BG528" s="213">
        <f>IF(N528="zákl. přenesená",J528,0)</f>
        <v>0</v>
      </c>
      <c r="BH528" s="213">
        <f>IF(N528="sníž. přenesená",J528,0)</f>
        <v>0</v>
      </c>
      <c r="BI528" s="213">
        <f>IF(N528="nulová",J528,0)</f>
        <v>0</v>
      </c>
      <c r="BJ528" s="16" t="s">
        <v>85</v>
      </c>
      <c r="BK528" s="213">
        <f>ROUND(I528*H528,2)</f>
        <v>0</v>
      </c>
      <c r="BL528" s="16" t="s">
        <v>141</v>
      </c>
      <c r="BM528" s="16" t="s">
        <v>1265</v>
      </c>
    </row>
    <row r="529" spans="2:47" s="1" customFormat="1" ht="12">
      <c r="B529" s="37"/>
      <c r="C529" s="38"/>
      <c r="D529" s="214" t="s">
        <v>143</v>
      </c>
      <c r="E529" s="38"/>
      <c r="F529" s="215" t="s">
        <v>884</v>
      </c>
      <c r="G529" s="38"/>
      <c r="H529" s="38"/>
      <c r="I529" s="129"/>
      <c r="J529" s="38"/>
      <c r="K529" s="38"/>
      <c r="L529" s="42"/>
      <c r="M529" s="216"/>
      <c r="N529" s="78"/>
      <c r="O529" s="78"/>
      <c r="P529" s="78"/>
      <c r="Q529" s="78"/>
      <c r="R529" s="78"/>
      <c r="S529" s="78"/>
      <c r="T529" s="79"/>
      <c r="AT529" s="16" t="s">
        <v>143</v>
      </c>
      <c r="AU529" s="16" t="s">
        <v>87</v>
      </c>
    </row>
    <row r="530" spans="2:63" s="10" customFormat="1" ht="25.9" customHeight="1">
      <c r="B530" s="187"/>
      <c r="C530" s="188"/>
      <c r="D530" s="189" t="s">
        <v>76</v>
      </c>
      <c r="E530" s="190" t="s">
        <v>885</v>
      </c>
      <c r="F530" s="190" t="s">
        <v>886</v>
      </c>
      <c r="G530" s="188"/>
      <c r="H530" s="188"/>
      <c r="I530" s="191"/>
      <c r="J530" s="192">
        <f>BK530</f>
        <v>0</v>
      </c>
      <c r="K530" s="188"/>
      <c r="L530" s="193"/>
      <c r="M530" s="194"/>
      <c r="N530" s="195"/>
      <c r="O530" s="195"/>
      <c r="P530" s="196">
        <f>P531</f>
        <v>0</v>
      </c>
      <c r="Q530" s="195"/>
      <c r="R530" s="196">
        <f>R531</f>
        <v>0.40625400000000006</v>
      </c>
      <c r="S530" s="195"/>
      <c r="T530" s="197">
        <f>T531</f>
        <v>0</v>
      </c>
      <c r="AR530" s="198" t="s">
        <v>87</v>
      </c>
      <c r="AT530" s="199" t="s">
        <v>76</v>
      </c>
      <c r="AU530" s="199" t="s">
        <v>77</v>
      </c>
      <c r="AY530" s="198" t="s">
        <v>134</v>
      </c>
      <c r="BK530" s="200">
        <f>BK531</f>
        <v>0</v>
      </c>
    </row>
    <row r="531" spans="2:63" s="10" customFormat="1" ht="22.8" customHeight="1">
      <c r="B531" s="187"/>
      <c r="C531" s="188"/>
      <c r="D531" s="189" t="s">
        <v>76</v>
      </c>
      <c r="E531" s="201" t="s">
        <v>887</v>
      </c>
      <c r="F531" s="201" t="s">
        <v>888</v>
      </c>
      <c r="G531" s="188"/>
      <c r="H531" s="188"/>
      <c r="I531" s="191"/>
      <c r="J531" s="202">
        <f>BK531</f>
        <v>0</v>
      </c>
      <c r="K531" s="188"/>
      <c r="L531" s="193"/>
      <c r="M531" s="194"/>
      <c r="N531" s="195"/>
      <c r="O531" s="195"/>
      <c r="P531" s="196">
        <f>SUM(P532:P577)</f>
        <v>0</v>
      </c>
      <c r="Q531" s="195"/>
      <c r="R531" s="196">
        <f>SUM(R532:R577)</f>
        <v>0.40625400000000006</v>
      </c>
      <c r="S531" s="195"/>
      <c r="T531" s="197">
        <f>SUM(T532:T577)</f>
        <v>0</v>
      </c>
      <c r="AR531" s="198" t="s">
        <v>87</v>
      </c>
      <c r="AT531" s="199" t="s">
        <v>76</v>
      </c>
      <c r="AU531" s="199" t="s">
        <v>85</v>
      </c>
      <c r="AY531" s="198" t="s">
        <v>134</v>
      </c>
      <c r="BK531" s="200">
        <f>SUM(BK532:BK577)</f>
        <v>0</v>
      </c>
    </row>
    <row r="532" spans="2:65" s="1" customFormat="1" ht="16.5" customHeight="1">
      <c r="B532" s="37"/>
      <c r="C532" s="203" t="s">
        <v>1266</v>
      </c>
      <c r="D532" s="203" t="s">
        <v>136</v>
      </c>
      <c r="E532" s="204" t="s">
        <v>1267</v>
      </c>
      <c r="F532" s="205" t="s">
        <v>1268</v>
      </c>
      <c r="G532" s="206" t="s">
        <v>139</v>
      </c>
      <c r="H532" s="207">
        <v>62.58</v>
      </c>
      <c r="I532" s="208"/>
      <c r="J532" s="207">
        <f>ROUND(I532*H532,2)</f>
        <v>0</v>
      </c>
      <c r="K532" s="205" t="s">
        <v>140</v>
      </c>
      <c r="L532" s="42"/>
      <c r="M532" s="209" t="s">
        <v>27</v>
      </c>
      <c r="N532" s="210" t="s">
        <v>48</v>
      </c>
      <c r="O532" s="78"/>
      <c r="P532" s="211">
        <f>O532*H532</f>
        <v>0</v>
      </c>
      <c r="Q532" s="211">
        <v>0</v>
      </c>
      <c r="R532" s="211">
        <f>Q532*H532</f>
        <v>0</v>
      </c>
      <c r="S532" s="211">
        <v>0</v>
      </c>
      <c r="T532" s="212">
        <f>S532*H532</f>
        <v>0</v>
      </c>
      <c r="AR532" s="16" t="s">
        <v>230</v>
      </c>
      <c r="AT532" s="16" t="s">
        <v>136</v>
      </c>
      <c r="AU532" s="16" t="s">
        <v>87</v>
      </c>
      <c r="AY532" s="16" t="s">
        <v>134</v>
      </c>
      <c r="BE532" s="213">
        <f>IF(N532="základní",J532,0)</f>
        <v>0</v>
      </c>
      <c r="BF532" s="213">
        <f>IF(N532="snížená",J532,0)</f>
        <v>0</v>
      </c>
      <c r="BG532" s="213">
        <f>IF(N532="zákl. přenesená",J532,0)</f>
        <v>0</v>
      </c>
      <c r="BH532" s="213">
        <f>IF(N532="sníž. přenesená",J532,0)</f>
        <v>0</v>
      </c>
      <c r="BI532" s="213">
        <f>IF(N532="nulová",J532,0)</f>
        <v>0</v>
      </c>
      <c r="BJ532" s="16" t="s">
        <v>85</v>
      </c>
      <c r="BK532" s="213">
        <f>ROUND(I532*H532,2)</f>
        <v>0</v>
      </c>
      <c r="BL532" s="16" t="s">
        <v>230</v>
      </c>
      <c r="BM532" s="16" t="s">
        <v>1269</v>
      </c>
    </row>
    <row r="533" spans="2:47" s="1" customFormat="1" ht="12">
      <c r="B533" s="37"/>
      <c r="C533" s="38"/>
      <c r="D533" s="214" t="s">
        <v>143</v>
      </c>
      <c r="E533" s="38"/>
      <c r="F533" s="215" t="s">
        <v>1270</v>
      </c>
      <c r="G533" s="38"/>
      <c r="H533" s="38"/>
      <c r="I533" s="129"/>
      <c r="J533" s="38"/>
      <c r="K533" s="38"/>
      <c r="L533" s="42"/>
      <c r="M533" s="216"/>
      <c r="N533" s="78"/>
      <c r="O533" s="78"/>
      <c r="P533" s="78"/>
      <c r="Q533" s="78"/>
      <c r="R533" s="78"/>
      <c r="S533" s="78"/>
      <c r="T533" s="79"/>
      <c r="AT533" s="16" t="s">
        <v>143</v>
      </c>
      <c r="AU533" s="16" t="s">
        <v>87</v>
      </c>
    </row>
    <row r="534" spans="2:51" s="12" customFormat="1" ht="12">
      <c r="B534" s="228"/>
      <c r="C534" s="229"/>
      <c r="D534" s="214" t="s">
        <v>145</v>
      </c>
      <c r="E534" s="230" t="s">
        <v>27</v>
      </c>
      <c r="F534" s="231" t="s">
        <v>1271</v>
      </c>
      <c r="G534" s="229"/>
      <c r="H534" s="230" t="s">
        <v>27</v>
      </c>
      <c r="I534" s="232"/>
      <c r="J534" s="229"/>
      <c r="K534" s="229"/>
      <c r="L534" s="233"/>
      <c r="M534" s="234"/>
      <c r="N534" s="235"/>
      <c r="O534" s="235"/>
      <c r="P534" s="235"/>
      <c r="Q534" s="235"/>
      <c r="R534" s="235"/>
      <c r="S534" s="235"/>
      <c r="T534" s="236"/>
      <c r="AT534" s="237" t="s">
        <v>145</v>
      </c>
      <c r="AU534" s="237" t="s">
        <v>87</v>
      </c>
      <c r="AV534" s="12" t="s">
        <v>85</v>
      </c>
      <c r="AW534" s="12" t="s">
        <v>36</v>
      </c>
      <c r="AX534" s="12" t="s">
        <v>77</v>
      </c>
      <c r="AY534" s="237" t="s">
        <v>134</v>
      </c>
    </row>
    <row r="535" spans="2:51" s="11" customFormat="1" ht="12">
      <c r="B535" s="217"/>
      <c r="C535" s="218"/>
      <c r="D535" s="214" t="s">
        <v>145</v>
      </c>
      <c r="E535" s="219" t="s">
        <v>27</v>
      </c>
      <c r="F535" s="220" t="s">
        <v>1272</v>
      </c>
      <c r="G535" s="218"/>
      <c r="H535" s="221">
        <v>62.58</v>
      </c>
      <c r="I535" s="222"/>
      <c r="J535" s="218"/>
      <c r="K535" s="218"/>
      <c r="L535" s="223"/>
      <c r="M535" s="224"/>
      <c r="N535" s="225"/>
      <c r="O535" s="225"/>
      <c r="P535" s="225"/>
      <c r="Q535" s="225"/>
      <c r="R535" s="225"/>
      <c r="S535" s="225"/>
      <c r="T535" s="226"/>
      <c r="AT535" s="227" t="s">
        <v>145</v>
      </c>
      <c r="AU535" s="227" t="s">
        <v>87</v>
      </c>
      <c r="AV535" s="11" t="s">
        <v>87</v>
      </c>
      <c r="AW535" s="11" t="s">
        <v>36</v>
      </c>
      <c r="AX535" s="11" t="s">
        <v>77</v>
      </c>
      <c r="AY535" s="227" t="s">
        <v>134</v>
      </c>
    </row>
    <row r="536" spans="2:51" s="12" customFormat="1" ht="12">
      <c r="B536" s="228"/>
      <c r="C536" s="229"/>
      <c r="D536" s="214" t="s">
        <v>145</v>
      </c>
      <c r="E536" s="230" t="s">
        <v>27</v>
      </c>
      <c r="F536" s="231" t="s">
        <v>147</v>
      </c>
      <c r="G536" s="229"/>
      <c r="H536" s="230" t="s">
        <v>27</v>
      </c>
      <c r="I536" s="232"/>
      <c r="J536" s="229"/>
      <c r="K536" s="229"/>
      <c r="L536" s="233"/>
      <c r="M536" s="234"/>
      <c r="N536" s="235"/>
      <c r="O536" s="235"/>
      <c r="P536" s="235"/>
      <c r="Q536" s="235"/>
      <c r="R536" s="235"/>
      <c r="S536" s="235"/>
      <c r="T536" s="236"/>
      <c r="AT536" s="237" t="s">
        <v>145</v>
      </c>
      <c r="AU536" s="237" t="s">
        <v>87</v>
      </c>
      <c r="AV536" s="12" t="s">
        <v>85</v>
      </c>
      <c r="AW536" s="12" t="s">
        <v>36</v>
      </c>
      <c r="AX536" s="12" t="s">
        <v>77</v>
      </c>
      <c r="AY536" s="237" t="s">
        <v>134</v>
      </c>
    </row>
    <row r="537" spans="2:51" s="13" customFormat="1" ht="12">
      <c r="B537" s="238"/>
      <c r="C537" s="239"/>
      <c r="D537" s="214" t="s">
        <v>145</v>
      </c>
      <c r="E537" s="240" t="s">
        <v>27</v>
      </c>
      <c r="F537" s="241" t="s">
        <v>148</v>
      </c>
      <c r="G537" s="239"/>
      <c r="H537" s="242">
        <v>62.58</v>
      </c>
      <c r="I537" s="243"/>
      <c r="J537" s="239"/>
      <c r="K537" s="239"/>
      <c r="L537" s="244"/>
      <c r="M537" s="245"/>
      <c r="N537" s="246"/>
      <c r="O537" s="246"/>
      <c r="P537" s="246"/>
      <c r="Q537" s="246"/>
      <c r="R537" s="246"/>
      <c r="S537" s="246"/>
      <c r="T537" s="247"/>
      <c r="AT537" s="248" t="s">
        <v>145</v>
      </c>
      <c r="AU537" s="248" t="s">
        <v>87</v>
      </c>
      <c r="AV537" s="13" t="s">
        <v>141</v>
      </c>
      <c r="AW537" s="13" t="s">
        <v>36</v>
      </c>
      <c r="AX537" s="13" t="s">
        <v>85</v>
      </c>
      <c r="AY537" s="248" t="s">
        <v>134</v>
      </c>
    </row>
    <row r="538" spans="2:65" s="1" customFormat="1" ht="16.5" customHeight="1">
      <c r="B538" s="37"/>
      <c r="C538" s="249" t="s">
        <v>1273</v>
      </c>
      <c r="D538" s="249" t="s">
        <v>256</v>
      </c>
      <c r="E538" s="250" t="s">
        <v>894</v>
      </c>
      <c r="F538" s="251" t="s">
        <v>895</v>
      </c>
      <c r="G538" s="252" t="s">
        <v>244</v>
      </c>
      <c r="H538" s="253">
        <v>0.02</v>
      </c>
      <c r="I538" s="254"/>
      <c r="J538" s="253">
        <f>ROUND(I538*H538,2)</f>
        <v>0</v>
      </c>
      <c r="K538" s="251" t="s">
        <v>140</v>
      </c>
      <c r="L538" s="255"/>
      <c r="M538" s="256" t="s">
        <v>27</v>
      </c>
      <c r="N538" s="257" t="s">
        <v>48</v>
      </c>
      <c r="O538" s="78"/>
      <c r="P538" s="211">
        <f>O538*H538</f>
        <v>0</v>
      </c>
      <c r="Q538" s="211">
        <v>1</v>
      </c>
      <c r="R538" s="211">
        <f>Q538*H538</f>
        <v>0.02</v>
      </c>
      <c r="S538" s="211">
        <v>0</v>
      </c>
      <c r="T538" s="212">
        <f>S538*H538</f>
        <v>0</v>
      </c>
      <c r="AR538" s="16" t="s">
        <v>321</v>
      </c>
      <c r="AT538" s="16" t="s">
        <v>256</v>
      </c>
      <c r="AU538" s="16" t="s">
        <v>87</v>
      </c>
      <c r="AY538" s="16" t="s">
        <v>134</v>
      </c>
      <c r="BE538" s="213">
        <f>IF(N538="základní",J538,0)</f>
        <v>0</v>
      </c>
      <c r="BF538" s="213">
        <f>IF(N538="snížená",J538,0)</f>
        <v>0</v>
      </c>
      <c r="BG538" s="213">
        <f>IF(N538="zákl. přenesená",J538,0)</f>
        <v>0</v>
      </c>
      <c r="BH538" s="213">
        <f>IF(N538="sníž. přenesená",J538,0)</f>
        <v>0</v>
      </c>
      <c r="BI538" s="213">
        <f>IF(N538="nulová",J538,0)</f>
        <v>0</v>
      </c>
      <c r="BJ538" s="16" t="s">
        <v>85</v>
      </c>
      <c r="BK538" s="213">
        <f>ROUND(I538*H538,2)</f>
        <v>0</v>
      </c>
      <c r="BL538" s="16" t="s">
        <v>230</v>
      </c>
      <c r="BM538" s="16" t="s">
        <v>1274</v>
      </c>
    </row>
    <row r="539" spans="2:51" s="11" customFormat="1" ht="12">
      <c r="B539" s="217"/>
      <c r="C539" s="218"/>
      <c r="D539" s="214" t="s">
        <v>145</v>
      </c>
      <c r="E539" s="218"/>
      <c r="F539" s="220" t="s">
        <v>1275</v>
      </c>
      <c r="G539" s="218"/>
      <c r="H539" s="221">
        <v>0.02</v>
      </c>
      <c r="I539" s="222"/>
      <c r="J539" s="218"/>
      <c r="K539" s="218"/>
      <c r="L539" s="223"/>
      <c r="M539" s="224"/>
      <c r="N539" s="225"/>
      <c r="O539" s="225"/>
      <c r="P539" s="225"/>
      <c r="Q539" s="225"/>
      <c r="R539" s="225"/>
      <c r="S539" s="225"/>
      <c r="T539" s="226"/>
      <c r="AT539" s="227" t="s">
        <v>145</v>
      </c>
      <c r="AU539" s="227" t="s">
        <v>87</v>
      </c>
      <c r="AV539" s="11" t="s">
        <v>87</v>
      </c>
      <c r="AW539" s="11" t="s">
        <v>4</v>
      </c>
      <c r="AX539" s="11" t="s">
        <v>85</v>
      </c>
      <c r="AY539" s="227" t="s">
        <v>134</v>
      </c>
    </row>
    <row r="540" spans="2:65" s="1" customFormat="1" ht="16.5" customHeight="1">
      <c r="B540" s="37"/>
      <c r="C540" s="203" t="s">
        <v>1276</v>
      </c>
      <c r="D540" s="203" t="s">
        <v>136</v>
      </c>
      <c r="E540" s="204" t="s">
        <v>1277</v>
      </c>
      <c r="F540" s="205" t="s">
        <v>1278</v>
      </c>
      <c r="G540" s="206" t="s">
        <v>139</v>
      </c>
      <c r="H540" s="207">
        <v>125.16</v>
      </c>
      <c r="I540" s="208"/>
      <c r="J540" s="207">
        <f>ROUND(I540*H540,2)</f>
        <v>0</v>
      </c>
      <c r="K540" s="205" t="s">
        <v>140</v>
      </c>
      <c r="L540" s="42"/>
      <c r="M540" s="209" t="s">
        <v>27</v>
      </c>
      <c r="N540" s="210" t="s">
        <v>48</v>
      </c>
      <c r="O540" s="78"/>
      <c r="P540" s="211">
        <f>O540*H540</f>
        <v>0</v>
      </c>
      <c r="Q540" s="211">
        <v>0</v>
      </c>
      <c r="R540" s="211">
        <f>Q540*H540</f>
        <v>0</v>
      </c>
      <c r="S540" s="211">
        <v>0</v>
      </c>
      <c r="T540" s="212">
        <f>S540*H540</f>
        <v>0</v>
      </c>
      <c r="AR540" s="16" t="s">
        <v>230</v>
      </c>
      <c r="AT540" s="16" t="s">
        <v>136</v>
      </c>
      <c r="AU540" s="16" t="s">
        <v>87</v>
      </c>
      <c r="AY540" s="16" t="s">
        <v>134</v>
      </c>
      <c r="BE540" s="213">
        <f>IF(N540="základní",J540,0)</f>
        <v>0</v>
      </c>
      <c r="BF540" s="213">
        <f>IF(N540="snížená",J540,0)</f>
        <v>0</v>
      </c>
      <c r="BG540" s="213">
        <f>IF(N540="zákl. přenesená",J540,0)</f>
        <v>0</v>
      </c>
      <c r="BH540" s="213">
        <f>IF(N540="sníž. přenesená",J540,0)</f>
        <v>0</v>
      </c>
      <c r="BI540" s="213">
        <f>IF(N540="nulová",J540,0)</f>
        <v>0</v>
      </c>
      <c r="BJ540" s="16" t="s">
        <v>85</v>
      </c>
      <c r="BK540" s="213">
        <f>ROUND(I540*H540,2)</f>
        <v>0</v>
      </c>
      <c r="BL540" s="16" t="s">
        <v>230</v>
      </c>
      <c r="BM540" s="16" t="s">
        <v>1279</v>
      </c>
    </row>
    <row r="541" spans="2:47" s="1" customFormat="1" ht="12">
      <c r="B541" s="37"/>
      <c r="C541" s="38"/>
      <c r="D541" s="214" t="s">
        <v>143</v>
      </c>
      <c r="E541" s="38"/>
      <c r="F541" s="215" t="s">
        <v>1270</v>
      </c>
      <c r="G541" s="38"/>
      <c r="H541" s="38"/>
      <c r="I541" s="129"/>
      <c r="J541" s="38"/>
      <c r="K541" s="38"/>
      <c r="L541" s="42"/>
      <c r="M541" s="216"/>
      <c r="N541" s="78"/>
      <c r="O541" s="78"/>
      <c r="P541" s="78"/>
      <c r="Q541" s="78"/>
      <c r="R541" s="78"/>
      <c r="S541" s="78"/>
      <c r="T541" s="79"/>
      <c r="AT541" s="16" t="s">
        <v>143</v>
      </c>
      <c r="AU541" s="16" t="s">
        <v>87</v>
      </c>
    </row>
    <row r="542" spans="2:51" s="11" customFormat="1" ht="12">
      <c r="B542" s="217"/>
      <c r="C542" s="218"/>
      <c r="D542" s="214" t="s">
        <v>145</v>
      </c>
      <c r="E542" s="219" t="s">
        <v>27</v>
      </c>
      <c r="F542" s="220" t="s">
        <v>1280</v>
      </c>
      <c r="G542" s="218"/>
      <c r="H542" s="221">
        <v>125.16</v>
      </c>
      <c r="I542" s="222"/>
      <c r="J542" s="218"/>
      <c r="K542" s="218"/>
      <c r="L542" s="223"/>
      <c r="M542" s="224"/>
      <c r="N542" s="225"/>
      <c r="O542" s="225"/>
      <c r="P542" s="225"/>
      <c r="Q542" s="225"/>
      <c r="R542" s="225"/>
      <c r="S542" s="225"/>
      <c r="T542" s="226"/>
      <c r="AT542" s="227" t="s">
        <v>145</v>
      </c>
      <c r="AU542" s="227" t="s">
        <v>87</v>
      </c>
      <c r="AV542" s="11" t="s">
        <v>87</v>
      </c>
      <c r="AW542" s="11" t="s">
        <v>36</v>
      </c>
      <c r="AX542" s="11" t="s">
        <v>77</v>
      </c>
      <c r="AY542" s="227" t="s">
        <v>134</v>
      </c>
    </row>
    <row r="543" spans="2:51" s="12" customFormat="1" ht="12">
      <c r="B543" s="228"/>
      <c r="C543" s="229"/>
      <c r="D543" s="214" t="s">
        <v>145</v>
      </c>
      <c r="E543" s="230" t="s">
        <v>27</v>
      </c>
      <c r="F543" s="231" t="s">
        <v>1281</v>
      </c>
      <c r="G543" s="229"/>
      <c r="H543" s="230" t="s">
        <v>27</v>
      </c>
      <c r="I543" s="232"/>
      <c r="J543" s="229"/>
      <c r="K543" s="229"/>
      <c r="L543" s="233"/>
      <c r="M543" s="234"/>
      <c r="N543" s="235"/>
      <c r="O543" s="235"/>
      <c r="P543" s="235"/>
      <c r="Q543" s="235"/>
      <c r="R543" s="235"/>
      <c r="S543" s="235"/>
      <c r="T543" s="236"/>
      <c r="AT543" s="237" t="s">
        <v>145</v>
      </c>
      <c r="AU543" s="237" t="s">
        <v>87</v>
      </c>
      <c r="AV543" s="12" t="s">
        <v>85</v>
      </c>
      <c r="AW543" s="12" t="s">
        <v>36</v>
      </c>
      <c r="AX543" s="12" t="s">
        <v>77</v>
      </c>
      <c r="AY543" s="237" t="s">
        <v>134</v>
      </c>
    </row>
    <row r="544" spans="2:51" s="13" customFormat="1" ht="12">
      <c r="B544" s="238"/>
      <c r="C544" s="239"/>
      <c r="D544" s="214" t="s">
        <v>145</v>
      </c>
      <c r="E544" s="240" t="s">
        <v>27</v>
      </c>
      <c r="F544" s="241" t="s">
        <v>148</v>
      </c>
      <c r="G544" s="239"/>
      <c r="H544" s="242">
        <v>125.16</v>
      </c>
      <c r="I544" s="243"/>
      <c r="J544" s="239"/>
      <c r="K544" s="239"/>
      <c r="L544" s="244"/>
      <c r="M544" s="245"/>
      <c r="N544" s="246"/>
      <c r="O544" s="246"/>
      <c r="P544" s="246"/>
      <c r="Q544" s="246"/>
      <c r="R544" s="246"/>
      <c r="S544" s="246"/>
      <c r="T544" s="247"/>
      <c r="AT544" s="248" t="s">
        <v>145</v>
      </c>
      <c r="AU544" s="248" t="s">
        <v>87</v>
      </c>
      <c r="AV544" s="13" t="s">
        <v>141</v>
      </c>
      <c r="AW544" s="13" t="s">
        <v>36</v>
      </c>
      <c r="AX544" s="13" t="s">
        <v>85</v>
      </c>
      <c r="AY544" s="248" t="s">
        <v>134</v>
      </c>
    </row>
    <row r="545" spans="2:65" s="1" customFormat="1" ht="16.5" customHeight="1">
      <c r="B545" s="37"/>
      <c r="C545" s="249" t="s">
        <v>1282</v>
      </c>
      <c r="D545" s="249" t="s">
        <v>256</v>
      </c>
      <c r="E545" s="250" t="s">
        <v>903</v>
      </c>
      <c r="F545" s="251" t="s">
        <v>904</v>
      </c>
      <c r="G545" s="252" t="s">
        <v>244</v>
      </c>
      <c r="H545" s="253">
        <v>0.14</v>
      </c>
      <c r="I545" s="254"/>
      <c r="J545" s="253">
        <f>ROUND(I545*H545,2)</f>
        <v>0</v>
      </c>
      <c r="K545" s="251" t="s">
        <v>140</v>
      </c>
      <c r="L545" s="255"/>
      <c r="M545" s="256" t="s">
        <v>27</v>
      </c>
      <c r="N545" s="257" t="s">
        <v>48</v>
      </c>
      <c r="O545" s="78"/>
      <c r="P545" s="211">
        <f>O545*H545</f>
        <v>0</v>
      </c>
      <c r="Q545" s="211">
        <v>1</v>
      </c>
      <c r="R545" s="211">
        <f>Q545*H545</f>
        <v>0.14</v>
      </c>
      <c r="S545" s="211">
        <v>0</v>
      </c>
      <c r="T545" s="212">
        <f>S545*H545</f>
        <v>0</v>
      </c>
      <c r="AR545" s="16" t="s">
        <v>321</v>
      </c>
      <c r="AT545" s="16" t="s">
        <v>256</v>
      </c>
      <c r="AU545" s="16" t="s">
        <v>87</v>
      </c>
      <c r="AY545" s="16" t="s">
        <v>134</v>
      </c>
      <c r="BE545" s="213">
        <f>IF(N545="základní",J545,0)</f>
        <v>0</v>
      </c>
      <c r="BF545" s="213">
        <f>IF(N545="snížená",J545,0)</f>
        <v>0</v>
      </c>
      <c r="BG545" s="213">
        <f>IF(N545="zákl. přenesená",J545,0)</f>
        <v>0</v>
      </c>
      <c r="BH545" s="213">
        <f>IF(N545="sníž. přenesená",J545,0)</f>
        <v>0</v>
      </c>
      <c r="BI545" s="213">
        <f>IF(N545="nulová",J545,0)</f>
        <v>0</v>
      </c>
      <c r="BJ545" s="16" t="s">
        <v>85</v>
      </c>
      <c r="BK545" s="213">
        <f>ROUND(I545*H545,2)</f>
        <v>0</v>
      </c>
      <c r="BL545" s="16" t="s">
        <v>230</v>
      </c>
      <c r="BM545" s="16" t="s">
        <v>1283</v>
      </c>
    </row>
    <row r="546" spans="2:51" s="11" customFormat="1" ht="12">
      <c r="B546" s="217"/>
      <c r="C546" s="218"/>
      <c r="D546" s="214" t="s">
        <v>145</v>
      </c>
      <c r="E546" s="218"/>
      <c r="F546" s="220" t="s">
        <v>1284</v>
      </c>
      <c r="G546" s="218"/>
      <c r="H546" s="221">
        <v>0.14</v>
      </c>
      <c r="I546" s="222"/>
      <c r="J546" s="218"/>
      <c r="K546" s="218"/>
      <c r="L546" s="223"/>
      <c r="M546" s="224"/>
      <c r="N546" s="225"/>
      <c r="O546" s="225"/>
      <c r="P546" s="225"/>
      <c r="Q546" s="225"/>
      <c r="R546" s="225"/>
      <c r="S546" s="225"/>
      <c r="T546" s="226"/>
      <c r="AT546" s="227" t="s">
        <v>145</v>
      </c>
      <c r="AU546" s="227" t="s">
        <v>87</v>
      </c>
      <c r="AV546" s="11" t="s">
        <v>87</v>
      </c>
      <c r="AW546" s="11" t="s">
        <v>4</v>
      </c>
      <c r="AX546" s="11" t="s">
        <v>85</v>
      </c>
      <c r="AY546" s="227" t="s">
        <v>134</v>
      </c>
    </row>
    <row r="547" spans="2:65" s="1" customFormat="1" ht="22.5" customHeight="1">
      <c r="B547" s="37"/>
      <c r="C547" s="203" t="s">
        <v>1285</v>
      </c>
      <c r="D547" s="203" t="s">
        <v>136</v>
      </c>
      <c r="E547" s="204" t="s">
        <v>1286</v>
      </c>
      <c r="F547" s="205" t="s">
        <v>1287</v>
      </c>
      <c r="G547" s="206" t="s">
        <v>139</v>
      </c>
      <c r="H547" s="207">
        <v>40.8</v>
      </c>
      <c r="I547" s="208"/>
      <c r="J547" s="207">
        <f>ROUND(I547*H547,2)</f>
        <v>0</v>
      </c>
      <c r="K547" s="205" t="s">
        <v>140</v>
      </c>
      <c r="L547" s="42"/>
      <c r="M547" s="209" t="s">
        <v>27</v>
      </c>
      <c r="N547" s="210" t="s">
        <v>48</v>
      </c>
      <c r="O547" s="78"/>
      <c r="P547" s="211">
        <f>O547*H547</f>
        <v>0</v>
      </c>
      <c r="Q547" s="211">
        <v>0.00069</v>
      </c>
      <c r="R547" s="211">
        <f>Q547*H547</f>
        <v>0.028151999999999996</v>
      </c>
      <c r="S547" s="211">
        <v>0</v>
      </c>
      <c r="T547" s="212">
        <f>S547*H547</f>
        <v>0</v>
      </c>
      <c r="AR547" s="16" t="s">
        <v>230</v>
      </c>
      <c r="AT547" s="16" t="s">
        <v>136</v>
      </c>
      <c r="AU547" s="16" t="s">
        <v>87</v>
      </c>
      <c r="AY547" s="16" t="s">
        <v>134</v>
      </c>
      <c r="BE547" s="213">
        <f>IF(N547="základní",J547,0)</f>
        <v>0</v>
      </c>
      <c r="BF547" s="213">
        <f>IF(N547="snížená",J547,0)</f>
        <v>0</v>
      </c>
      <c r="BG547" s="213">
        <f>IF(N547="zákl. přenesená",J547,0)</f>
        <v>0</v>
      </c>
      <c r="BH547" s="213">
        <f>IF(N547="sníž. přenesená",J547,0)</f>
        <v>0</v>
      </c>
      <c r="BI547" s="213">
        <f>IF(N547="nulová",J547,0)</f>
        <v>0</v>
      </c>
      <c r="BJ547" s="16" t="s">
        <v>85</v>
      </c>
      <c r="BK547" s="213">
        <f>ROUND(I547*H547,2)</f>
        <v>0</v>
      </c>
      <c r="BL547" s="16" t="s">
        <v>230</v>
      </c>
      <c r="BM547" s="16" t="s">
        <v>1288</v>
      </c>
    </row>
    <row r="548" spans="2:51" s="11" customFormat="1" ht="12">
      <c r="B548" s="217"/>
      <c r="C548" s="218"/>
      <c r="D548" s="214" t="s">
        <v>145</v>
      </c>
      <c r="E548" s="219" t="s">
        <v>27</v>
      </c>
      <c r="F548" s="220" t="s">
        <v>1289</v>
      </c>
      <c r="G548" s="218"/>
      <c r="H548" s="221">
        <v>40.8</v>
      </c>
      <c r="I548" s="222"/>
      <c r="J548" s="218"/>
      <c r="K548" s="218"/>
      <c r="L548" s="223"/>
      <c r="M548" s="224"/>
      <c r="N548" s="225"/>
      <c r="O548" s="225"/>
      <c r="P548" s="225"/>
      <c r="Q548" s="225"/>
      <c r="R548" s="225"/>
      <c r="S548" s="225"/>
      <c r="T548" s="226"/>
      <c r="AT548" s="227" t="s">
        <v>145</v>
      </c>
      <c r="AU548" s="227" t="s">
        <v>87</v>
      </c>
      <c r="AV548" s="11" t="s">
        <v>87</v>
      </c>
      <c r="AW548" s="11" t="s">
        <v>36</v>
      </c>
      <c r="AX548" s="11" t="s">
        <v>77</v>
      </c>
      <c r="AY548" s="227" t="s">
        <v>134</v>
      </c>
    </row>
    <row r="549" spans="2:51" s="12" customFormat="1" ht="12">
      <c r="B549" s="228"/>
      <c r="C549" s="229"/>
      <c r="D549" s="214" t="s">
        <v>145</v>
      </c>
      <c r="E549" s="230" t="s">
        <v>27</v>
      </c>
      <c r="F549" s="231" t="s">
        <v>1290</v>
      </c>
      <c r="G549" s="229"/>
      <c r="H549" s="230" t="s">
        <v>27</v>
      </c>
      <c r="I549" s="232"/>
      <c r="J549" s="229"/>
      <c r="K549" s="229"/>
      <c r="L549" s="233"/>
      <c r="M549" s="234"/>
      <c r="N549" s="235"/>
      <c r="O549" s="235"/>
      <c r="P549" s="235"/>
      <c r="Q549" s="235"/>
      <c r="R549" s="235"/>
      <c r="S549" s="235"/>
      <c r="T549" s="236"/>
      <c r="AT549" s="237" t="s">
        <v>145</v>
      </c>
      <c r="AU549" s="237" t="s">
        <v>87</v>
      </c>
      <c r="AV549" s="12" t="s">
        <v>85</v>
      </c>
      <c r="AW549" s="12" t="s">
        <v>36</v>
      </c>
      <c r="AX549" s="12" t="s">
        <v>77</v>
      </c>
      <c r="AY549" s="237" t="s">
        <v>134</v>
      </c>
    </row>
    <row r="550" spans="2:51" s="13" customFormat="1" ht="12">
      <c r="B550" s="238"/>
      <c r="C550" s="239"/>
      <c r="D550" s="214" t="s">
        <v>145</v>
      </c>
      <c r="E550" s="240" t="s">
        <v>27</v>
      </c>
      <c r="F550" s="241" t="s">
        <v>148</v>
      </c>
      <c r="G550" s="239"/>
      <c r="H550" s="242">
        <v>40.8</v>
      </c>
      <c r="I550" s="243"/>
      <c r="J550" s="239"/>
      <c r="K550" s="239"/>
      <c r="L550" s="244"/>
      <c r="M550" s="245"/>
      <c r="N550" s="246"/>
      <c r="O550" s="246"/>
      <c r="P550" s="246"/>
      <c r="Q550" s="246"/>
      <c r="R550" s="246"/>
      <c r="S550" s="246"/>
      <c r="T550" s="247"/>
      <c r="AT550" s="248" t="s">
        <v>145</v>
      </c>
      <c r="AU550" s="248" t="s">
        <v>87</v>
      </c>
      <c r="AV550" s="13" t="s">
        <v>141</v>
      </c>
      <c r="AW550" s="13" t="s">
        <v>36</v>
      </c>
      <c r="AX550" s="13" t="s">
        <v>85</v>
      </c>
      <c r="AY550" s="248" t="s">
        <v>134</v>
      </c>
    </row>
    <row r="551" spans="2:65" s="1" customFormat="1" ht="16.5" customHeight="1">
      <c r="B551" s="37"/>
      <c r="C551" s="203" t="s">
        <v>1291</v>
      </c>
      <c r="D551" s="203" t="s">
        <v>136</v>
      </c>
      <c r="E551" s="204" t="s">
        <v>889</v>
      </c>
      <c r="F551" s="205" t="s">
        <v>890</v>
      </c>
      <c r="G551" s="206" t="s">
        <v>139</v>
      </c>
      <c r="H551" s="207">
        <v>36.45</v>
      </c>
      <c r="I551" s="208"/>
      <c r="J551" s="207">
        <f>ROUND(I551*H551,2)</f>
        <v>0</v>
      </c>
      <c r="K551" s="205" t="s">
        <v>140</v>
      </c>
      <c r="L551" s="42"/>
      <c r="M551" s="209" t="s">
        <v>27</v>
      </c>
      <c r="N551" s="210" t="s">
        <v>48</v>
      </c>
      <c r="O551" s="78"/>
      <c r="P551" s="211">
        <f>O551*H551</f>
        <v>0</v>
      </c>
      <c r="Q551" s="211">
        <v>0</v>
      </c>
      <c r="R551" s="211">
        <f>Q551*H551</f>
        <v>0</v>
      </c>
      <c r="S551" s="211">
        <v>0</v>
      </c>
      <c r="T551" s="212">
        <f>S551*H551</f>
        <v>0</v>
      </c>
      <c r="AR551" s="16" t="s">
        <v>230</v>
      </c>
      <c r="AT551" s="16" t="s">
        <v>136</v>
      </c>
      <c r="AU551" s="16" t="s">
        <v>87</v>
      </c>
      <c r="AY551" s="16" t="s">
        <v>134</v>
      </c>
      <c r="BE551" s="213">
        <f>IF(N551="základní",J551,0)</f>
        <v>0</v>
      </c>
      <c r="BF551" s="213">
        <f>IF(N551="snížená",J551,0)</f>
        <v>0</v>
      </c>
      <c r="BG551" s="213">
        <f>IF(N551="zákl. přenesená",J551,0)</f>
        <v>0</v>
      </c>
      <c r="BH551" s="213">
        <f>IF(N551="sníž. přenesená",J551,0)</f>
        <v>0</v>
      </c>
      <c r="BI551" s="213">
        <f>IF(N551="nulová",J551,0)</f>
        <v>0</v>
      </c>
      <c r="BJ551" s="16" t="s">
        <v>85</v>
      </c>
      <c r="BK551" s="213">
        <f>ROUND(I551*H551,2)</f>
        <v>0</v>
      </c>
      <c r="BL551" s="16" t="s">
        <v>230</v>
      </c>
      <c r="BM551" s="16" t="s">
        <v>1292</v>
      </c>
    </row>
    <row r="552" spans="2:51" s="11" customFormat="1" ht="12">
      <c r="B552" s="217"/>
      <c r="C552" s="218"/>
      <c r="D552" s="214" t="s">
        <v>145</v>
      </c>
      <c r="E552" s="219" t="s">
        <v>27</v>
      </c>
      <c r="F552" s="220" t="s">
        <v>1293</v>
      </c>
      <c r="G552" s="218"/>
      <c r="H552" s="221">
        <v>36.45</v>
      </c>
      <c r="I552" s="222"/>
      <c r="J552" s="218"/>
      <c r="K552" s="218"/>
      <c r="L552" s="223"/>
      <c r="M552" s="224"/>
      <c r="N552" s="225"/>
      <c r="O552" s="225"/>
      <c r="P552" s="225"/>
      <c r="Q552" s="225"/>
      <c r="R552" s="225"/>
      <c r="S552" s="225"/>
      <c r="T552" s="226"/>
      <c r="AT552" s="227" t="s">
        <v>145</v>
      </c>
      <c r="AU552" s="227" t="s">
        <v>87</v>
      </c>
      <c r="AV552" s="11" t="s">
        <v>87</v>
      </c>
      <c r="AW552" s="11" t="s">
        <v>36</v>
      </c>
      <c r="AX552" s="11" t="s">
        <v>77</v>
      </c>
      <c r="AY552" s="227" t="s">
        <v>134</v>
      </c>
    </row>
    <row r="553" spans="2:51" s="12" customFormat="1" ht="12">
      <c r="B553" s="228"/>
      <c r="C553" s="229"/>
      <c r="D553" s="214" t="s">
        <v>145</v>
      </c>
      <c r="E553" s="230" t="s">
        <v>27</v>
      </c>
      <c r="F553" s="231" t="s">
        <v>147</v>
      </c>
      <c r="G553" s="229"/>
      <c r="H553" s="230" t="s">
        <v>27</v>
      </c>
      <c r="I553" s="232"/>
      <c r="J553" s="229"/>
      <c r="K553" s="229"/>
      <c r="L553" s="233"/>
      <c r="M553" s="234"/>
      <c r="N553" s="235"/>
      <c r="O553" s="235"/>
      <c r="P553" s="235"/>
      <c r="Q553" s="235"/>
      <c r="R553" s="235"/>
      <c r="S553" s="235"/>
      <c r="T553" s="236"/>
      <c r="AT553" s="237" t="s">
        <v>145</v>
      </c>
      <c r="AU553" s="237" t="s">
        <v>87</v>
      </c>
      <c r="AV553" s="12" t="s">
        <v>85</v>
      </c>
      <c r="AW553" s="12" t="s">
        <v>36</v>
      </c>
      <c r="AX553" s="12" t="s">
        <v>77</v>
      </c>
      <c r="AY553" s="237" t="s">
        <v>134</v>
      </c>
    </row>
    <row r="554" spans="2:51" s="13" customFormat="1" ht="12">
      <c r="B554" s="238"/>
      <c r="C554" s="239"/>
      <c r="D554" s="214" t="s">
        <v>145</v>
      </c>
      <c r="E554" s="240" t="s">
        <v>27</v>
      </c>
      <c r="F554" s="241" t="s">
        <v>148</v>
      </c>
      <c r="G554" s="239"/>
      <c r="H554" s="242">
        <v>36.45</v>
      </c>
      <c r="I554" s="243"/>
      <c r="J554" s="239"/>
      <c r="K554" s="239"/>
      <c r="L554" s="244"/>
      <c r="M554" s="245"/>
      <c r="N554" s="246"/>
      <c r="O554" s="246"/>
      <c r="P554" s="246"/>
      <c r="Q554" s="246"/>
      <c r="R554" s="246"/>
      <c r="S554" s="246"/>
      <c r="T554" s="247"/>
      <c r="AT554" s="248" t="s">
        <v>145</v>
      </c>
      <c r="AU554" s="248" t="s">
        <v>87</v>
      </c>
      <c r="AV554" s="13" t="s">
        <v>141</v>
      </c>
      <c r="AW554" s="13" t="s">
        <v>36</v>
      </c>
      <c r="AX554" s="13" t="s">
        <v>85</v>
      </c>
      <c r="AY554" s="248" t="s">
        <v>134</v>
      </c>
    </row>
    <row r="555" spans="2:65" s="1" customFormat="1" ht="16.5" customHeight="1">
      <c r="B555" s="37"/>
      <c r="C555" s="249" t="s">
        <v>1294</v>
      </c>
      <c r="D555" s="249" t="s">
        <v>256</v>
      </c>
      <c r="E555" s="250" t="s">
        <v>894</v>
      </c>
      <c r="F555" s="251" t="s">
        <v>895</v>
      </c>
      <c r="G555" s="252" t="s">
        <v>244</v>
      </c>
      <c r="H555" s="253">
        <v>0.01</v>
      </c>
      <c r="I555" s="254"/>
      <c r="J555" s="253">
        <f>ROUND(I555*H555,2)</f>
        <v>0</v>
      </c>
      <c r="K555" s="251" t="s">
        <v>140</v>
      </c>
      <c r="L555" s="255"/>
      <c r="M555" s="256" t="s">
        <v>27</v>
      </c>
      <c r="N555" s="257" t="s">
        <v>48</v>
      </c>
      <c r="O555" s="78"/>
      <c r="P555" s="211">
        <f>O555*H555</f>
        <v>0</v>
      </c>
      <c r="Q555" s="211">
        <v>1</v>
      </c>
      <c r="R555" s="211">
        <f>Q555*H555</f>
        <v>0.01</v>
      </c>
      <c r="S555" s="211">
        <v>0</v>
      </c>
      <c r="T555" s="212">
        <f>S555*H555</f>
        <v>0</v>
      </c>
      <c r="AR555" s="16" t="s">
        <v>321</v>
      </c>
      <c r="AT555" s="16" t="s">
        <v>256</v>
      </c>
      <c r="AU555" s="16" t="s">
        <v>87</v>
      </c>
      <c r="AY555" s="16" t="s">
        <v>134</v>
      </c>
      <c r="BE555" s="213">
        <f>IF(N555="základní",J555,0)</f>
        <v>0</v>
      </c>
      <c r="BF555" s="213">
        <f>IF(N555="snížená",J555,0)</f>
        <v>0</v>
      </c>
      <c r="BG555" s="213">
        <f>IF(N555="zákl. přenesená",J555,0)</f>
        <v>0</v>
      </c>
      <c r="BH555" s="213">
        <f>IF(N555="sníž. přenesená",J555,0)</f>
        <v>0</v>
      </c>
      <c r="BI555" s="213">
        <f>IF(N555="nulová",J555,0)</f>
        <v>0</v>
      </c>
      <c r="BJ555" s="16" t="s">
        <v>85</v>
      </c>
      <c r="BK555" s="213">
        <f>ROUND(I555*H555,2)</f>
        <v>0</v>
      </c>
      <c r="BL555" s="16" t="s">
        <v>230</v>
      </c>
      <c r="BM555" s="16" t="s">
        <v>1295</v>
      </c>
    </row>
    <row r="556" spans="2:51" s="11" customFormat="1" ht="12">
      <c r="B556" s="217"/>
      <c r="C556" s="218"/>
      <c r="D556" s="214" t="s">
        <v>145</v>
      </c>
      <c r="E556" s="218"/>
      <c r="F556" s="220" t="s">
        <v>1296</v>
      </c>
      <c r="G556" s="218"/>
      <c r="H556" s="221">
        <v>0.01</v>
      </c>
      <c r="I556" s="222"/>
      <c r="J556" s="218"/>
      <c r="K556" s="218"/>
      <c r="L556" s="223"/>
      <c r="M556" s="224"/>
      <c r="N556" s="225"/>
      <c r="O556" s="225"/>
      <c r="P556" s="225"/>
      <c r="Q556" s="225"/>
      <c r="R556" s="225"/>
      <c r="S556" s="225"/>
      <c r="T556" s="226"/>
      <c r="AT556" s="227" t="s">
        <v>145</v>
      </c>
      <c r="AU556" s="227" t="s">
        <v>87</v>
      </c>
      <c r="AV556" s="11" t="s">
        <v>87</v>
      </c>
      <c r="AW556" s="11" t="s">
        <v>4</v>
      </c>
      <c r="AX556" s="11" t="s">
        <v>85</v>
      </c>
      <c r="AY556" s="227" t="s">
        <v>134</v>
      </c>
    </row>
    <row r="557" spans="2:65" s="1" customFormat="1" ht="16.5" customHeight="1">
      <c r="B557" s="37"/>
      <c r="C557" s="203" t="s">
        <v>1297</v>
      </c>
      <c r="D557" s="203" t="s">
        <v>136</v>
      </c>
      <c r="E557" s="204" t="s">
        <v>1298</v>
      </c>
      <c r="F557" s="205" t="s">
        <v>1299</v>
      </c>
      <c r="G557" s="206" t="s">
        <v>139</v>
      </c>
      <c r="H557" s="207">
        <v>36.45</v>
      </c>
      <c r="I557" s="208"/>
      <c r="J557" s="207">
        <f>ROUND(I557*H557,2)</f>
        <v>0</v>
      </c>
      <c r="K557" s="205" t="s">
        <v>140</v>
      </c>
      <c r="L557" s="42"/>
      <c r="M557" s="209" t="s">
        <v>27</v>
      </c>
      <c r="N557" s="210" t="s">
        <v>48</v>
      </c>
      <c r="O557" s="78"/>
      <c r="P557" s="211">
        <f>O557*H557</f>
        <v>0</v>
      </c>
      <c r="Q557" s="211">
        <v>6E-05</v>
      </c>
      <c r="R557" s="211">
        <f>Q557*H557</f>
        <v>0.002187</v>
      </c>
      <c r="S557" s="211">
        <v>0</v>
      </c>
      <c r="T557" s="212">
        <f>S557*H557</f>
        <v>0</v>
      </c>
      <c r="AR557" s="16" t="s">
        <v>230</v>
      </c>
      <c r="AT557" s="16" t="s">
        <v>136</v>
      </c>
      <c r="AU557" s="16" t="s">
        <v>87</v>
      </c>
      <c r="AY557" s="16" t="s">
        <v>134</v>
      </c>
      <c r="BE557" s="213">
        <f>IF(N557="základní",J557,0)</f>
        <v>0</v>
      </c>
      <c r="BF557" s="213">
        <f>IF(N557="snížená",J557,0)</f>
        <v>0</v>
      </c>
      <c r="BG557" s="213">
        <f>IF(N557="zákl. přenesená",J557,0)</f>
        <v>0</v>
      </c>
      <c r="BH557" s="213">
        <f>IF(N557="sníž. přenesená",J557,0)</f>
        <v>0</v>
      </c>
      <c r="BI557" s="213">
        <f>IF(N557="nulová",J557,0)</f>
        <v>0</v>
      </c>
      <c r="BJ557" s="16" t="s">
        <v>85</v>
      </c>
      <c r="BK557" s="213">
        <f>ROUND(I557*H557,2)</f>
        <v>0</v>
      </c>
      <c r="BL557" s="16" t="s">
        <v>230</v>
      </c>
      <c r="BM557" s="16" t="s">
        <v>1300</v>
      </c>
    </row>
    <row r="558" spans="2:51" s="11" customFormat="1" ht="12">
      <c r="B558" s="217"/>
      <c r="C558" s="218"/>
      <c r="D558" s="214" t="s">
        <v>145</v>
      </c>
      <c r="E558" s="219" t="s">
        <v>27</v>
      </c>
      <c r="F558" s="220" t="s">
        <v>1293</v>
      </c>
      <c r="G558" s="218"/>
      <c r="H558" s="221">
        <v>36.45</v>
      </c>
      <c r="I558" s="222"/>
      <c r="J558" s="218"/>
      <c r="K558" s="218"/>
      <c r="L558" s="223"/>
      <c r="M558" s="224"/>
      <c r="N558" s="225"/>
      <c r="O558" s="225"/>
      <c r="P558" s="225"/>
      <c r="Q558" s="225"/>
      <c r="R558" s="225"/>
      <c r="S558" s="225"/>
      <c r="T558" s="226"/>
      <c r="AT558" s="227" t="s">
        <v>145</v>
      </c>
      <c r="AU558" s="227" t="s">
        <v>87</v>
      </c>
      <c r="AV558" s="11" t="s">
        <v>87</v>
      </c>
      <c r="AW558" s="11" t="s">
        <v>36</v>
      </c>
      <c r="AX558" s="11" t="s">
        <v>77</v>
      </c>
      <c r="AY558" s="227" t="s">
        <v>134</v>
      </c>
    </row>
    <row r="559" spans="2:51" s="12" customFormat="1" ht="12">
      <c r="B559" s="228"/>
      <c r="C559" s="229"/>
      <c r="D559" s="214" t="s">
        <v>145</v>
      </c>
      <c r="E559" s="230" t="s">
        <v>27</v>
      </c>
      <c r="F559" s="231" t="s">
        <v>1301</v>
      </c>
      <c r="G559" s="229"/>
      <c r="H559" s="230" t="s">
        <v>27</v>
      </c>
      <c r="I559" s="232"/>
      <c r="J559" s="229"/>
      <c r="K559" s="229"/>
      <c r="L559" s="233"/>
      <c r="M559" s="234"/>
      <c r="N559" s="235"/>
      <c r="O559" s="235"/>
      <c r="P559" s="235"/>
      <c r="Q559" s="235"/>
      <c r="R559" s="235"/>
      <c r="S559" s="235"/>
      <c r="T559" s="236"/>
      <c r="AT559" s="237" t="s">
        <v>145</v>
      </c>
      <c r="AU559" s="237" t="s">
        <v>87</v>
      </c>
      <c r="AV559" s="12" t="s">
        <v>85</v>
      </c>
      <c r="AW559" s="12" t="s">
        <v>36</v>
      </c>
      <c r="AX559" s="12" t="s">
        <v>77</v>
      </c>
      <c r="AY559" s="237" t="s">
        <v>134</v>
      </c>
    </row>
    <row r="560" spans="2:51" s="13" customFormat="1" ht="12">
      <c r="B560" s="238"/>
      <c r="C560" s="239"/>
      <c r="D560" s="214" t="s">
        <v>145</v>
      </c>
      <c r="E560" s="240" t="s">
        <v>27</v>
      </c>
      <c r="F560" s="241" t="s">
        <v>148</v>
      </c>
      <c r="G560" s="239"/>
      <c r="H560" s="242">
        <v>36.45</v>
      </c>
      <c r="I560" s="243"/>
      <c r="J560" s="239"/>
      <c r="K560" s="239"/>
      <c r="L560" s="244"/>
      <c r="M560" s="245"/>
      <c r="N560" s="246"/>
      <c r="O560" s="246"/>
      <c r="P560" s="246"/>
      <c r="Q560" s="246"/>
      <c r="R560" s="246"/>
      <c r="S560" s="246"/>
      <c r="T560" s="247"/>
      <c r="AT560" s="248" t="s">
        <v>145</v>
      </c>
      <c r="AU560" s="248" t="s">
        <v>87</v>
      </c>
      <c r="AV560" s="13" t="s">
        <v>141</v>
      </c>
      <c r="AW560" s="13" t="s">
        <v>36</v>
      </c>
      <c r="AX560" s="13" t="s">
        <v>85</v>
      </c>
      <c r="AY560" s="248" t="s">
        <v>134</v>
      </c>
    </row>
    <row r="561" spans="2:65" s="1" customFormat="1" ht="16.5" customHeight="1">
      <c r="B561" s="37"/>
      <c r="C561" s="249" t="s">
        <v>1302</v>
      </c>
      <c r="D561" s="249" t="s">
        <v>256</v>
      </c>
      <c r="E561" s="250" t="s">
        <v>903</v>
      </c>
      <c r="F561" s="251" t="s">
        <v>904</v>
      </c>
      <c r="G561" s="252" t="s">
        <v>244</v>
      </c>
      <c r="H561" s="253">
        <v>0.09</v>
      </c>
      <c r="I561" s="254"/>
      <c r="J561" s="253">
        <f>ROUND(I561*H561,2)</f>
        <v>0</v>
      </c>
      <c r="K561" s="251" t="s">
        <v>140</v>
      </c>
      <c r="L561" s="255"/>
      <c r="M561" s="256" t="s">
        <v>27</v>
      </c>
      <c r="N561" s="257" t="s">
        <v>48</v>
      </c>
      <c r="O561" s="78"/>
      <c r="P561" s="211">
        <f>O561*H561</f>
        <v>0</v>
      </c>
      <c r="Q561" s="211">
        <v>1</v>
      </c>
      <c r="R561" s="211">
        <f>Q561*H561</f>
        <v>0.09</v>
      </c>
      <c r="S561" s="211">
        <v>0</v>
      </c>
      <c r="T561" s="212">
        <f>S561*H561</f>
        <v>0</v>
      </c>
      <c r="AR561" s="16" t="s">
        <v>321</v>
      </c>
      <c r="AT561" s="16" t="s">
        <v>256</v>
      </c>
      <c r="AU561" s="16" t="s">
        <v>87</v>
      </c>
      <c r="AY561" s="16" t="s">
        <v>134</v>
      </c>
      <c r="BE561" s="213">
        <f>IF(N561="základní",J561,0)</f>
        <v>0</v>
      </c>
      <c r="BF561" s="213">
        <f>IF(N561="snížená",J561,0)</f>
        <v>0</v>
      </c>
      <c r="BG561" s="213">
        <f>IF(N561="zákl. přenesená",J561,0)</f>
        <v>0</v>
      </c>
      <c r="BH561" s="213">
        <f>IF(N561="sníž. přenesená",J561,0)</f>
        <v>0</v>
      </c>
      <c r="BI561" s="213">
        <f>IF(N561="nulová",J561,0)</f>
        <v>0</v>
      </c>
      <c r="BJ561" s="16" t="s">
        <v>85</v>
      </c>
      <c r="BK561" s="213">
        <f>ROUND(I561*H561,2)</f>
        <v>0</v>
      </c>
      <c r="BL561" s="16" t="s">
        <v>230</v>
      </c>
      <c r="BM561" s="16" t="s">
        <v>1303</v>
      </c>
    </row>
    <row r="562" spans="2:51" s="11" customFormat="1" ht="12">
      <c r="B562" s="217"/>
      <c r="C562" s="218"/>
      <c r="D562" s="214" t="s">
        <v>145</v>
      </c>
      <c r="E562" s="218"/>
      <c r="F562" s="220" t="s">
        <v>1304</v>
      </c>
      <c r="G562" s="218"/>
      <c r="H562" s="221">
        <v>0.09</v>
      </c>
      <c r="I562" s="222"/>
      <c r="J562" s="218"/>
      <c r="K562" s="218"/>
      <c r="L562" s="223"/>
      <c r="M562" s="224"/>
      <c r="N562" s="225"/>
      <c r="O562" s="225"/>
      <c r="P562" s="225"/>
      <c r="Q562" s="225"/>
      <c r="R562" s="225"/>
      <c r="S562" s="225"/>
      <c r="T562" s="226"/>
      <c r="AT562" s="227" t="s">
        <v>145</v>
      </c>
      <c r="AU562" s="227" t="s">
        <v>87</v>
      </c>
      <c r="AV562" s="11" t="s">
        <v>87</v>
      </c>
      <c r="AW562" s="11" t="s">
        <v>4</v>
      </c>
      <c r="AX562" s="11" t="s">
        <v>85</v>
      </c>
      <c r="AY562" s="227" t="s">
        <v>134</v>
      </c>
    </row>
    <row r="563" spans="2:65" s="1" customFormat="1" ht="16.5" customHeight="1">
      <c r="B563" s="37"/>
      <c r="C563" s="203" t="s">
        <v>1305</v>
      </c>
      <c r="D563" s="203" t="s">
        <v>136</v>
      </c>
      <c r="E563" s="204" t="s">
        <v>907</v>
      </c>
      <c r="F563" s="205" t="s">
        <v>908</v>
      </c>
      <c r="G563" s="206" t="s">
        <v>139</v>
      </c>
      <c r="H563" s="207">
        <v>36.45</v>
      </c>
      <c r="I563" s="208"/>
      <c r="J563" s="207">
        <f>ROUND(I563*H563,2)</f>
        <v>0</v>
      </c>
      <c r="K563" s="205" t="s">
        <v>140</v>
      </c>
      <c r="L563" s="42"/>
      <c r="M563" s="209" t="s">
        <v>27</v>
      </c>
      <c r="N563" s="210" t="s">
        <v>48</v>
      </c>
      <c r="O563" s="78"/>
      <c r="P563" s="211">
        <f>O563*H563</f>
        <v>0</v>
      </c>
      <c r="Q563" s="211">
        <v>0.00038</v>
      </c>
      <c r="R563" s="211">
        <f>Q563*H563</f>
        <v>0.013851000000000002</v>
      </c>
      <c r="S563" s="211">
        <v>0</v>
      </c>
      <c r="T563" s="212">
        <f>S563*H563</f>
        <v>0</v>
      </c>
      <c r="AR563" s="16" t="s">
        <v>230</v>
      </c>
      <c r="AT563" s="16" t="s">
        <v>136</v>
      </c>
      <c r="AU563" s="16" t="s">
        <v>87</v>
      </c>
      <c r="AY563" s="16" t="s">
        <v>134</v>
      </c>
      <c r="BE563" s="213">
        <f>IF(N563="základní",J563,0)</f>
        <v>0</v>
      </c>
      <c r="BF563" s="213">
        <f>IF(N563="snížená",J563,0)</f>
        <v>0</v>
      </c>
      <c r="BG563" s="213">
        <f>IF(N563="zákl. přenesená",J563,0)</f>
        <v>0</v>
      </c>
      <c r="BH563" s="213">
        <f>IF(N563="sníž. přenesená",J563,0)</f>
        <v>0</v>
      </c>
      <c r="BI563" s="213">
        <f>IF(N563="nulová",J563,0)</f>
        <v>0</v>
      </c>
      <c r="BJ563" s="16" t="s">
        <v>85</v>
      </c>
      <c r="BK563" s="213">
        <f>ROUND(I563*H563,2)</f>
        <v>0</v>
      </c>
      <c r="BL563" s="16" t="s">
        <v>230</v>
      </c>
      <c r="BM563" s="16" t="s">
        <v>1306</v>
      </c>
    </row>
    <row r="564" spans="2:51" s="11" customFormat="1" ht="12">
      <c r="B564" s="217"/>
      <c r="C564" s="218"/>
      <c r="D564" s="214" t="s">
        <v>145</v>
      </c>
      <c r="E564" s="219" t="s">
        <v>27</v>
      </c>
      <c r="F564" s="220" t="s">
        <v>1307</v>
      </c>
      <c r="G564" s="218"/>
      <c r="H564" s="221">
        <v>36.45</v>
      </c>
      <c r="I564" s="222"/>
      <c r="J564" s="218"/>
      <c r="K564" s="218"/>
      <c r="L564" s="223"/>
      <c r="M564" s="224"/>
      <c r="N564" s="225"/>
      <c r="O564" s="225"/>
      <c r="P564" s="225"/>
      <c r="Q564" s="225"/>
      <c r="R564" s="225"/>
      <c r="S564" s="225"/>
      <c r="T564" s="226"/>
      <c r="AT564" s="227" t="s">
        <v>145</v>
      </c>
      <c r="AU564" s="227" t="s">
        <v>87</v>
      </c>
      <c r="AV564" s="11" t="s">
        <v>87</v>
      </c>
      <c r="AW564" s="11" t="s">
        <v>36</v>
      </c>
      <c r="AX564" s="11" t="s">
        <v>77</v>
      </c>
      <c r="AY564" s="227" t="s">
        <v>134</v>
      </c>
    </row>
    <row r="565" spans="2:51" s="12" customFormat="1" ht="12">
      <c r="B565" s="228"/>
      <c r="C565" s="229"/>
      <c r="D565" s="214" t="s">
        <v>145</v>
      </c>
      <c r="E565" s="230" t="s">
        <v>27</v>
      </c>
      <c r="F565" s="231" t="s">
        <v>147</v>
      </c>
      <c r="G565" s="229"/>
      <c r="H565" s="230" t="s">
        <v>27</v>
      </c>
      <c r="I565" s="232"/>
      <c r="J565" s="229"/>
      <c r="K565" s="229"/>
      <c r="L565" s="233"/>
      <c r="M565" s="234"/>
      <c r="N565" s="235"/>
      <c r="O565" s="235"/>
      <c r="P565" s="235"/>
      <c r="Q565" s="235"/>
      <c r="R565" s="235"/>
      <c r="S565" s="235"/>
      <c r="T565" s="236"/>
      <c r="AT565" s="237" t="s">
        <v>145</v>
      </c>
      <c r="AU565" s="237" t="s">
        <v>87</v>
      </c>
      <c r="AV565" s="12" t="s">
        <v>85</v>
      </c>
      <c r="AW565" s="12" t="s">
        <v>36</v>
      </c>
      <c r="AX565" s="12" t="s">
        <v>77</v>
      </c>
      <c r="AY565" s="237" t="s">
        <v>134</v>
      </c>
    </row>
    <row r="566" spans="2:51" s="13" customFormat="1" ht="12">
      <c r="B566" s="238"/>
      <c r="C566" s="239"/>
      <c r="D566" s="214" t="s">
        <v>145</v>
      </c>
      <c r="E566" s="240" t="s">
        <v>27</v>
      </c>
      <c r="F566" s="241" t="s">
        <v>148</v>
      </c>
      <c r="G566" s="239"/>
      <c r="H566" s="242">
        <v>36.45</v>
      </c>
      <c r="I566" s="243"/>
      <c r="J566" s="239"/>
      <c r="K566" s="239"/>
      <c r="L566" s="244"/>
      <c r="M566" s="245"/>
      <c r="N566" s="246"/>
      <c r="O566" s="246"/>
      <c r="P566" s="246"/>
      <c r="Q566" s="246"/>
      <c r="R566" s="246"/>
      <c r="S566" s="246"/>
      <c r="T566" s="247"/>
      <c r="AT566" s="248" t="s">
        <v>145</v>
      </c>
      <c r="AU566" s="248" t="s">
        <v>87</v>
      </c>
      <c r="AV566" s="13" t="s">
        <v>141</v>
      </c>
      <c r="AW566" s="13" t="s">
        <v>36</v>
      </c>
      <c r="AX566" s="13" t="s">
        <v>85</v>
      </c>
      <c r="AY566" s="248" t="s">
        <v>134</v>
      </c>
    </row>
    <row r="567" spans="2:65" s="1" customFormat="1" ht="16.5" customHeight="1">
      <c r="B567" s="37"/>
      <c r="C567" s="249" t="s">
        <v>1308</v>
      </c>
      <c r="D567" s="249" t="s">
        <v>256</v>
      </c>
      <c r="E567" s="250" t="s">
        <v>1309</v>
      </c>
      <c r="F567" s="251" t="s">
        <v>1310</v>
      </c>
      <c r="G567" s="252" t="s">
        <v>139</v>
      </c>
      <c r="H567" s="253">
        <v>41.92</v>
      </c>
      <c r="I567" s="254"/>
      <c r="J567" s="253">
        <f>ROUND(I567*H567,2)</f>
        <v>0</v>
      </c>
      <c r="K567" s="251" t="s">
        <v>27</v>
      </c>
      <c r="L567" s="255"/>
      <c r="M567" s="256" t="s">
        <v>27</v>
      </c>
      <c r="N567" s="257" t="s">
        <v>48</v>
      </c>
      <c r="O567" s="78"/>
      <c r="P567" s="211">
        <f>O567*H567</f>
        <v>0</v>
      </c>
      <c r="Q567" s="211">
        <v>0.002</v>
      </c>
      <c r="R567" s="211">
        <f>Q567*H567</f>
        <v>0.08384000000000001</v>
      </c>
      <c r="S567" s="211">
        <v>0</v>
      </c>
      <c r="T567" s="212">
        <f>S567*H567</f>
        <v>0</v>
      </c>
      <c r="AR567" s="16" t="s">
        <v>321</v>
      </c>
      <c r="AT567" s="16" t="s">
        <v>256</v>
      </c>
      <c r="AU567" s="16" t="s">
        <v>87</v>
      </c>
      <c r="AY567" s="16" t="s">
        <v>134</v>
      </c>
      <c r="BE567" s="213">
        <f>IF(N567="základní",J567,0)</f>
        <v>0</v>
      </c>
      <c r="BF567" s="213">
        <f>IF(N567="snížená",J567,0)</f>
        <v>0</v>
      </c>
      <c r="BG567" s="213">
        <f>IF(N567="zákl. přenesená",J567,0)</f>
        <v>0</v>
      </c>
      <c r="BH567" s="213">
        <f>IF(N567="sníž. přenesená",J567,0)</f>
        <v>0</v>
      </c>
      <c r="BI567" s="213">
        <f>IF(N567="nulová",J567,0)</f>
        <v>0</v>
      </c>
      <c r="BJ567" s="16" t="s">
        <v>85</v>
      </c>
      <c r="BK567" s="213">
        <f>ROUND(I567*H567,2)</f>
        <v>0</v>
      </c>
      <c r="BL567" s="16" t="s">
        <v>230</v>
      </c>
      <c r="BM567" s="16" t="s">
        <v>1311</v>
      </c>
    </row>
    <row r="568" spans="2:51" s="11" customFormat="1" ht="12">
      <c r="B568" s="217"/>
      <c r="C568" s="218"/>
      <c r="D568" s="214" t="s">
        <v>145</v>
      </c>
      <c r="E568" s="218"/>
      <c r="F568" s="220" t="s">
        <v>1312</v>
      </c>
      <c r="G568" s="218"/>
      <c r="H568" s="221">
        <v>41.92</v>
      </c>
      <c r="I568" s="222"/>
      <c r="J568" s="218"/>
      <c r="K568" s="218"/>
      <c r="L568" s="223"/>
      <c r="M568" s="224"/>
      <c r="N568" s="225"/>
      <c r="O568" s="225"/>
      <c r="P568" s="225"/>
      <c r="Q568" s="225"/>
      <c r="R568" s="225"/>
      <c r="S568" s="225"/>
      <c r="T568" s="226"/>
      <c r="AT568" s="227" t="s">
        <v>145</v>
      </c>
      <c r="AU568" s="227" t="s">
        <v>87</v>
      </c>
      <c r="AV568" s="11" t="s">
        <v>87</v>
      </c>
      <c r="AW568" s="11" t="s">
        <v>4</v>
      </c>
      <c r="AX568" s="11" t="s">
        <v>85</v>
      </c>
      <c r="AY568" s="227" t="s">
        <v>134</v>
      </c>
    </row>
    <row r="569" spans="2:65" s="1" customFormat="1" ht="16.5" customHeight="1">
      <c r="B569" s="37"/>
      <c r="C569" s="203" t="s">
        <v>1313</v>
      </c>
      <c r="D569" s="203" t="s">
        <v>136</v>
      </c>
      <c r="E569" s="204" t="s">
        <v>1314</v>
      </c>
      <c r="F569" s="205" t="s">
        <v>1315</v>
      </c>
      <c r="G569" s="206" t="s">
        <v>139</v>
      </c>
      <c r="H569" s="207">
        <v>6.51</v>
      </c>
      <c r="I569" s="208"/>
      <c r="J569" s="207">
        <f>ROUND(I569*H569,2)</f>
        <v>0</v>
      </c>
      <c r="K569" s="205" t="s">
        <v>140</v>
      </c>
      <c r="L569" s="42"/>
      <c r="M569" s="209" t="s">
        <v>27</v>
      </c>
      <c r="N569" s="210" t="s">
        <v>48</v>
      </c>
      <c r="O569" s="78"/>
      <c r="P569" s="211">
        <f>O569*H569</f>
        <v>0</v>
      </c>
      <c r="Q569" s="211">
        <v>0.0004</v>
      </c>
      <c r="R569" s="211">
        <f>Q569*H569</f>
        <v>0.002604</v>
      </c>
      <c r="S569" s="211">
        <v>0</v>
      </c>
      <c r="T569" s="212">
        <f>S569*H569</f>
        <v>0</v>
      </c>
      <c r="AR569" s="16" t="s">
        <v>230</v>
      </c>
      <c r="AT569" s="16" t="s">
        <v>136</v>
      </c>
      <c r="AU569" s="16" t="s">
        <v>87</v>
      </c>
      <c r="AY569" s="16" t="s">
        <v>134</v>
      </c>
      <c r="BE569" s="213">
        <f>IF(N569="základní",J569,0)</f>
        <v>0</v>
      </c>
      <c r="BF569" s="213">
        <f>IF(N569="snížená",J569,0)</f>
        <v>0</v>
      </c>
      <c r="BG569" s="213">
        <f>IF(N569="zákl. přenesená",J569,0)</f>
        <v>0</v>
      </c>
      <c r="BH569" s="213">
        <f>IF(N569="sníž. přenesená",J569,0)</f>
        <v>0</v>
      </c>
      <c r="BI569" s="213">
        <f>IF(N569="nulová",J569,0)</f>
        <v>0</v>
      </c>
      <c r="BJ569" s="16" t="s">
        <v>85</v>
      </c>
      <c r="BK569" s="213">
        <f>ROUND(I569*H569,2)</f>
        <v>0</v>
      </c>
      <c r="BL569" s="16" t="s">
        <v>230</v>
      </c>
      <c r="BM569" s="16" t="s">
        <v>1316</v>
      </c>
    </row>
    <row r="570" spans="2:47" s="1" customFormat="1" ht="12">
      <c r="B570" s="37"/>
      <c r="C570" s="38"/>
      <c r="D570" s="214" t="s">
        <v>143</v>
      </c>
      <c r="E570" s="38"/>
      <c r="F570" s="215" t="s">
        <v>1317</v>
      </c>
      <c r="G570" s="38"/>
      <c r="H570" s="38"/>
      <c r="I570" s="129"/>
      <c r="J570" s="38"/>
      <c r="K570" s="38"/>
      <c r="L570" s="42"/>
      <c r="M570" s="216"/>
      <c r="N570" s="78"/>
      <c r="O570" s="78"/>
      <c r="P570" s="78"/>
      <c r="Q570" s="78"/>
      <c r="R570" s="78"/>
      <c r="S570" s="78"/>
      <c r="T570" s="79"/>
      <c r="AT570" s="16" t="s">
        <v>143</v>
      </c>
      <c r="AU570" s="16" t="s">
        <v>87</v>
      </c>
    </row>
    <row r="571" spans="2:51" s="11" customFormat="1" ht="12">
      <c r="B571" s="217"/>
      <c r="C571" s="218"/>
      <c r="D571" s="214" t="s">
        <v>145</v>
      </c>
      <c r="E571" s="219" t="s">
        <v>27</v>
      </c>
      <c r="F571" s="220" t="s">
        <v>1318</v>
      </c>
      <c r="G571" s="218"/>
      <c r="H571" s="221">
        <v>6.51</v>
      </c>
      <c r="I571" s="222"/>
      <c r="J571" s="218"/>
      <c r="K571" s="218"/>
      <c r="L571" s="223"/>
      <c r="M571" s="224"/>
      <c r="N571" s="225"/>
      <c r="O571" s="225"/>
      <c r="P571" s="225"/>
      <c r="Q571" s="225"/>
      <c r="R571" s="225"/>
      <c r="S571" s="225"/>
      <c r="T571" s="226"/>
      <c r="AT571" s="227" t="s">
        <v>145</v>
      </c>
      <c r="AU571" s="227" t="s">
        <v>87</v>
      </c>
      <c r="AV571" s="11" t="s">
        <v>87</v>
      </c>
      <c r="AW571" s="11" t="s">
        <v>36</v>
      </c>
      <c r="AX571" s="11" t="s">
        <v>77</v>
      </c>
      <c r="AY571" s="227" t="s">
        <v>134</v>
      </c>
    </row>
    <row r="572" spans="2:51" s="12" customFormat="1" ht="12">
      <c r="B572" s="228"/>
      <c r="C572" s="229"/>
      <c r="D572" s="214" t="s">
        <v>145</v>
      </c>
      <c r="E572" s="230" t="s">
        <v>27</v>
      </c>
      <c r="F572" s="231" t="s">
        <v>147</v>
      </c>
      <c r="G572" s="229"/>
      <c r="H572" s="230" t="s">
        <v>27</v>
      </c>
      <c r="I572" s="232"/>
      <c r="J572" s="229"/>
      <c r="K572" s="229"/>
      <c r="L572" s="233"/>
      <c r="M572" s="234"/>
      <c r="N572" s="235"/>
      <c r="O572" s="235"/>
      <c r="P572" s="235"/>
      <c r="Q572" s="235"/>
      <c r="R572" s="235"/>
      <c r="S572" s="235"/>
      <c r="T572" s="236"/>
      <c r="AT572" s="237" t="s">
        <v>145</v>
      </c>
      <c r="AU572" s="237" t="s">
        <v>87</v>
      </c>
      <c r="AV572" s="12" t="s">
        <v>85</v>
      </c>
      <c r="AW572" s="12" t="s">
        <v>36</v>
      </c>
      <c r="AX572" s="12" t="s">
        <v>77</v>
      </c>
      <c r="AY572" s="237" t="s">
        <v>134</v>
      </c>
    </row>
    <row r="573" spans="2:51" s="13" customFormat="1" ht="12">
      <c r="B573" s="238"/>
      <c r="C573" s="239"/>
      <c r="D573" s="214" t="s">
        <v>145</v>
      </c>
      <c r="E573" s="240" t="s">
        <v>27</v>
      </c>
      <c r="F573" s="241" t="s">
        <v>148</v>
      </c>
      <c r="G573" s="239"/>
      <c r="H573" s="242">
        <v>6.51</v>
      </c>
      <c r="I573" s="243"/>
      <c r="J573" s="239"/>
      <c r="K573" s="239"/>
      <c r="L573" s="244"/>
      <c r="M573" s="245"/>
      <c r="N573" s="246"/>
      <c r="O573" s="246"/>
      <c r="P573" s="246"/>
      <c r="Q573" s="246"/>
      <c r="R573" s="246"/>
      <c r="S573" s="246"/>
      <c r="T573" s="247"/>
      <c r="AT573" s="248" t="s">
        <v>145</v>
      </c>
      <c r="AU573" s="248" t="s">
        <v>87</v>
      </c>
      <c r="AV573" s="13" t="s">
        <v>141</v>
      </c>
      <c r="AW573" s="13" t="s">
        <v>36</v>
      </c>
      <c r="AX573" s="13" t="s">
        <v>85</v>
      </c>
      <c r="AY573" s="248" t="s">
        <v>134</v>
      </c>
    </row>
    <row r="574" spans="2:65" s="1" customFormat="1" ht="16.5" customHeight="1">
      <c r="B574" s="37"/>
      <c r="C574" s="249" t="s">
        <v>1319</v>
      </c>
      <c r="D574" s="249" t="s">
        <v>256</v>
      </c>
      <c r="E574" s="250" t="s">
        <v>1320</v>
      </c>
      <c r="F574" s="251" t="s">
        <v>1321</v>
      </c>
      <c r="G574" s="252" t="s">
        <v>139</v>
      </c>
      <c r="H574" s="253">
        <v>7.81</v>
      </c>
      <c r="I574" s="254"/>
      <c r="J574" s="253">
        <f>ROUND(I574*H574,2)</f>
        <v>0</v>
      </c>
      <c r="K574" s="251" t="s">
        <v>27</v>
      </c>
      <c r="L574" s="255"/>
      <c r="M574" s="256" t="s">
        <v>27</v>
      </c>
      <c r="N574" s="257" t="s">
        <v>48</v>
      </c>
      <c r="O574" s="78"/>
      <c r="P574" s="211">
        <f>O574*H574</f>
        <v>0</v>
      </c>
      <c r="Q574" s="211">
        <v>0.002</v>
      </c>
      <c r="R574" s="211">
        <f>Q574*H574</f>
        <v>0.01562</v>
      </c>
      <c r="S574" s="211">
        <v>0</v>
      </c>
      <c r="T574" s="212">
        <f>S574*H574</f>
        <v>0</v>
      </c>
      <c r="AR574" s="16" t="s">
        <v>321</v>
      </c>
      <c r="AT574" s="16" t="s">
        <v>256</v>
      </c>
      <c r="AU574" s="16" t="s">
        <v>87</v>
      </c>
      <c r="AY574" s="16" t="s">
        <v>134</v>
      </c>
      <c r="BE574" s="213">
        <f>IF(N574="základní",J574,0)</f>
        <v>0</v>
      </c>
      <c r="BF574" s="213">
        <f>IF(N574="snížená",J574,0)</f>
        <v>0</v>
      </c>
      <c r="BG574" s="213">
        <f>IF(N574="zákl. přenesená",J574,0)</f>
        <v>0</v>
      </c>
      <c r="BH574" s="213">
        <f>IF(N574="sníž. přenesená",J574,0)</f>
        <v>0</v>
      </c>
      <c r="BI574" s="213">
        <f>IF(N574="nulová",J574,0)</f>
        <v>0</v>
      </c>
      <c r="BJ574" s="16" t="s">
        <v>85</v>
      </c>
      <c r="BK574" s="213">
        <f>ROUND(I574*H574,2)</f>
        <v>0</v>
      </c>
      <c r="BL574" s="16" t="s">
        <v>230</v>
      </c>
      <c r="BM574" s="16" t="s">
        <v>1322</v>
      </c>
    </row>
    <row r="575" spans="2:51" s="11" customFormat="1" ht="12">
      <c r="B575" s="217"/>
      <c r="C575" s="218"/>
      <c r="D575" s="214" t="s">
        <v>145</v>
      </c>
      <c r="E575" s="218"/>
      <c r="F575" s="220" t="s">
        <v>1323</v>
      </c>
      <c r="G575" s="218"/>
      <c r="H575" s="221">
        <v>7.81</v>
      </c>
      <c r="I575" s="222"/>
      <c r="J575" s="218"/>
      <c r="K575" s="218"/>
      <c r="L575" s="223"/>
      <c r="M575" s="224"/>
      <c r="N575" s="225"/>
      <c r="O575" s="225"/>
      <c r="P575" s="225"/>
      <c r="Q575" s="225"/>
      <c r="R575" s="225"/>
      <c r="S575" s="225"/>
      <c r="T575" s="226"/>
      <c r="AT575" s="227" t="s">
        <v>145</v>
      </c>
      <c r="AU575" s="227" t="s">
        <v>87</v>
      </c>
      <c r="AV575" s="11" t="s">
        <v>87</v>
      </c>
      <c r="AW575" s="11" t="s">
        <v>4</v>
      </c>
      <c r="AX575" s="11" t="s">
        <v>85</v>
      </c>
      <c r="AY575" s="227" t="s">
        <v>134</v>
      </c>
    </row>
    <row r="576" spans="2:65" s="1" customFormat="1" ht="22.5" customHeight="1">
      <c r="B576" s="37"/>
      <c r="C576" s="203" t="s">
        <v>1324</v>
      </c>
      <c r="D576" s="203" t="s">
        <v>136</v>
      </c>
      <c r="E576" s="204" t="s">
        <v>935</v>
      </c>
      <c r="F576" s="205" t="s">
        <v>936</v>
      </c>
      <c r="G576" s="206" t="s">
        <v>244</v>
      </c>
      <c r="H576" s="207">
        <v>0.41</v>
      </c>
      <c r="I576" s="208"/>
      <c r="J576" s="207">
        <f>ROUND(I576*H576,2)</f>
        <v>0</v>
      </c>
      <c r="K576" s="205" t="s">
        <v>140</v>
      </c>
      <c r="L576" s="42"/>
      <c r="M576" s="209" t="s">
        <v>27</v>
      </c>
      <c r="N576" s="210" t="s">
        <v>48</v>
      </c>
      <c r="O576" s="78"/>
      <c r="P576" s="211">
        <f>O576*H576</f>
        <v>0</v>
      </c>
      <c r="Q576" s="211">
        <v>0</v>
      </c>
      <c r="R576" s="211">
        <f>Q576*H576</f>
        <v>0</v>
      </c>
      <c r="S576" s="211">
        <v>0</v>
      </c>
      <c r="T576" s="212">
        <f>S576*H576</f>
        <v>0</v>
      </c>
      <c r="AR576" s="16" t="s">
        <v>230</v>
      </c>
      <c r="AT576" s="16" t="s">
        <v>136</v>
      </c>
      <c r="AU576" s="16" t="s">
        <v>87</v>
      </c>
      <c r="AY576" s="16" t="s">
        <v>134</v>
      </c>
      <c r="BE576" s="213">
        <f>IF(N576="základní",J576,0)</f>
        <v>0</v>
      </c>
      <c r="BF576" s="213">
        <f>IF(N576="snížená",J576,0)</f>
        <v>0</v>
      </c>
      <c r="BG576" s="213">
        <f>IF(N576="zákl. přenesená",J576,0)</f>
        <v>0</v>
      </c>
      <c r="BH576" s="213">
        <f>IF(N576="sníž. přenesená",J576,0)</f>
        <v>0</v>
      </c>
      <c r="BI576" s="213">
        <f>IF(N576="nulová",J576,0)</f>
        <v>0</v>
      </c>
      <c r="BJ576" s="16" t="s">
        <v>85</v>
      </c>
      <c r="BK576" s="213">
        <f>ROUND(I576*H576,2)</f>
        <v>0</v>
      </c>
      <c r="BL576" s="16" t="s">
        <v>230</v>
      </c>
      <c r="BM576" s="16" t="s">
        <v>1325</v>
      </c>
    </row>
    <row r="577" spans="2:47" s="1" customFormat="1" ht="12">
      <c r="B577" s="37"/>
      <c r="C577" s="38"/>
      <c r="D577" s="214" t="s">
        <v>143</v>
      </c>
      <c r="E577" s="38"/>
      <c r="F577" s="215" t="s">
        <v>938</v>
      </c>
      <c r="G577" s="38"/>
      <c r="H577" s="38"/>
      <c r="I577" s="129"/>
      <c r="J577" s="38"/>
      <c r="K577" s="38"/>
      <c r="L577" s="42"/>
      <c r="M577" s="216"/>
      <c r="N577" s="78"/>
      <c r="O577" s="78"/>
      <c r="P577" s="78"/>
      <c r="Q577" s="78"/>
      <c r="R577" s="78"/>
      <c r="S577" s="78"/>
      <c r="T577" s="79"/>
      <c r="AT577" s="16" t="s">
        <v>143</v>
      </c>
      <c r="AU577" s="16" t="s">
        <v>87</v>
      </c>
    </row>
    <row r="578" spans="2:63" s="10" customFormat="1" ht="25.9" customHeight="1">
      <c r="B578" s="187"/>
      <c r="C578" s="188"/>
      <c r="D578" s="189" t="s">
        <v>76</v>
      </c>
      <c r="E578" s="190" t="s">
        <v>1326</v>
      </c>
      <c r="F578" s="190" t="s">
        <v>1327</v>
      </c>
      <c r="G578" s="188"/>
      <c r="H578" s="188"/>
      <c r="I578" s="191"/>
      <c r="J578" s="192">
        <f>BK578</f>
        <v>0</v>
      </c>
      <c r="K578" s="188"/>
      <c r="L578" s="193"/>
      <c r="M578" s="194"/>
      <c r="N578" s="195"/>
      <c r="O578" s="195"/>
      <c r="P578" s="196">
        <f>P579</f>
        <v>0</v>
      </c>
      <c r="Q578" s="195"/>
      <c r="R578" s="196">
        <f>R579</f>
        <v>0</v>
      </c>
      <c r="S578" s="195"/>
      <c r="T578" s="197">
        <f>T579</f>
        <v>0</v>
      </c>
      <c r="AR578" s="198" t="s">
        <v>165</v>
      </c>
      <c r="AT578" s="199" t="s">
        <v>76</v>
      </c>
      <c r="AU578" s="199" t="s">
        <v>77</v>
      </c>
      <c r="AY578" s="198" t="s">
        <v>134</v>
      </c>
      <c r="BK578" s="200">
        <f>BK579</f>
        <v>0</v>
      </c>
    </row>
    <row r="579" spans="2:63" s="10" customFormat="1" ht="22.8" customHeight="1">
      <c r="B579" s="187"/>
      <c r="C579" s="188"/>
      <c r="D579" s="189" t="s">
        <v>76</v>
      </c>
      <c r="E579" s="201" t="s">
        <v>1328</v>
      </c>
      <c r="F579" s="201" t="s">
        <v>1329</v>
      </c>
      <c r="G579" s="188"/>
      <c r="H579" s="188"/>
      <c r="I579" s="191"/>
      <c r="J579" s="202">
        <f>BK579</f>
        <v>0</v>
      </c>
      <c r="K579" s="188"/>
      <c r="L579" s="193"/>
      <c r="M579" s="194"/>
      <c r="N579" s="195"/>
      <c r="O579" s="195"/>
      <c r="P579" s="196">
        <f>SUM(P580:P581)</f>
        <v>0</v>
      </c>
      <c r="Q579" s="195"/>
      <c r="R579" s="196">
        <f>SUM(R580:R581)</f>
        <v>0</v>
      </c>
      <c r="S579" s="195"/>
      <c r="T579" s="197">
        <f>SUM(T580:T581)</f>
        <v>0</v>
      </c>
      <c r="AR579" s="198" t="s">
        <v>165</v>
      </c>
      <c r="AT579" s="199" t="s">
        <v>76</v>
      </c>
      <c r="AU579" s="199" t="s">
        <v>85</v>
      </c>
      <c r="AY579" s="198" t="s">
        <v>134</v>
      </c>
      <c r="BK579" s="200">
        <f>SUM(BK580:BK581)</f>
        <v>0</v>
      </c>
    </row>
    <row r="580" spans="2:65" s="1" customFormat="1" ht="16.5" customHeight="1">
      <c r="B580" s="37"/>
      <c r="C580" s="203" t="s">
        <v>1330</v>
      </c>
      <c r="D580" s="203" t="s">
        <v>136</v>
      </c>
      <c r="E580" s="204" t="s">
        <v>1331</v>
      </c>
      <c r="F580" s="205" t="s">
        <v>1332</v>
      </c>
      <c r="G580" s="206" t="s">
        <v>414</v>
      </c>
      <c r="H580" s="207">
        <v>1</v>
      </c>
      <c r="I580" s="208"/>
      <c r="J580" s="207">
        <f>ROUND(I580*H580,2)</f>
        <v>0</v>
      </c>
      <c r="K580" s="205" t="s">
        <v>27</v>
      </c>
      <c r="L580" s="42"/>
      <c r="M580" s="209" t="s">
        <v>27</v>
      </c>
      <c r="N580" s="210" t="s">
        <v>48</v>
      </c>
      <c r="O580" s="78"/>
      <c r="P580" s="211">
        <f>O580*H580</f>
        <v>0</v>
      </c>
      <c r="Q580" s="211">
        <v>0</v>
      </c>
      <c r="R580" s="211">
        <f>Q580*H580</f>
        <v>0</v>
      </c>
      <c r="S580" s="211">
        <v>0</v>
      </c>
      <c r="T580" s="212">
        <f>S580*H580</f>
        <v>0</v>
      </c>
      <c r="AR580" s="16" t="s">
        <v>1333</v>
      </c>
      <c r="AT580" s="16" t="s">
        <v>136</v>
      </c>
      <c r="AU580" s="16" t="s">
        <v>87</v>
      </c>
      <c r="AY580" s="16" t="s">
        <v>134</v>
      </c>
      <c r="BE580" s="213">
        <f>IF(N580="základní",J580,0)</f>
        <v>0</v>
      </c>
      <c r="BF580" s="213">
        <f>IF(N580="snížená",J580,0)</f>
        <v>0</v>
      </c>
      <c r="BG580" s="213">
        <f>IF(N580="zákl. přenesená",J580,0)</f>
        <v>0</v>
      </c>
      <c r="BH580" s="213">
        <f>IF(N580="sníž. přenesená",J580,0)</f>
        <v>0</v>
      </c>
      <c r="BI580" s="213">
        <f>IF(N580="nulová",J580,0)</f>
        <v>0</v>
      </c>
      <c r="BJ580" s="16" t="s">
        <v>85</v>
      </c>
      <c r="BK580" s="213">
        <f>ROUND(I580*H580,2)</f>
        <v>0</v>
      </c>
      <c r="BL580" s="16" t="s">
        <v>1333</v>
      </c>
      <c r="BM580" s="16" t="s">
        <v>1334</v>
      </c>
    </row>
    <row r="581" spans="2:65" s="1" customFormat="1" ht="16.5" customHeight="1">
      <c r="B581" s="37"/>
      <c r="C581" s="203" t="s">
        <v>1335</v>
      </c>
      <c r="D581" s="203" t="s">
        <v>136</v>
      </c>
      <c r="E581" s="204" t="s">
        <v>1336</v>
      </c>
      <c r="F581" s="205" t="s">
        <v>1337</v>
      </c>
      <c r="G581" s="206" t="s">
        <v>414</v>
      </c>
      <c r="H581" s="207">
        <v>1</v>
      </c>
      <c r="I581" s="208"/>
      <c r="J581" s="207">
        <f>ROUND(I581*H581,2)</f>
        <v>0</v>
      </c>
      <c r="K581" s="205" t="s">
        <v>27</v>
      </c>
      <c r="L581" s="42"/>
      <c r="M581" s="261" t="s">
        <v>27</v>
      </c>
      <c r="N581" s="262" t="s">
        <v>48</v>
      </c>
      <c r="O581" s="259"/>
      <c r="P581" s="263">
        <f>O581*H581</f>
        <v>0</v>
      </c>
      <c r="Q581" s="263">
        <v>0</v>
      </c>
      <c r="R581" s="263">
        <f>Q581*H581</f>
        <v>0</v>
      </c>
      <c r="S581" s="263">
        <v>0</v>
      </c>
      <c r="T581" s="264">
        <f>S581*H581</f>
        <v>0</v>
      </c>
      <c r="AR581" s="16" t="s">
        <v>1333</v>
      </c>
      <c r="AT581" s="16" t="s">
        <v>136</v>
      </c>
      <c r="AU581" s="16" t="s">
        <v>87</v>
      </c>
      <c r="AY581" s="16" t="s">
        <v>134</v>
      </c>
      <c r="BE581" s="213">
        <f>IF(N581="základní",J581,0)</f>
        <v>0</v>
      </c>
      <c r="BF581" s="213">
        <f>IF(N581="snížená",J581,0)</f>
        <v>0</v>
      </c>
      <c r="BG581" s="213">
        <f>IF(N581="zákl. přenesená",J581,0)</f>
        <v>0</v>
      </c>
      <c r="BH581" s="213">
        <f>IF(N581="sníž. přenesená",J581,0)</f>
        <v>0</v>
      </c>
      <c r="BI581" s="213">
        <f>IF(N581="nulová",J581,0)</f>
        <v>0</v>
      </c>
      <c r="BJ581" s="16" t="s">
        <v>85</v>
      </c>
      <c r="BK581" s="213">
        <f>ROUND(I581*H581,2)</f>
        <v>0</v>
      </c>
      <c r="BL581" s="16" t="s">
        <v>1333</v>
      </c>
      <c r="BM581" s="16" t="s">
        <v>1338</v>
      </c>
    </row>
    <row r="582" spans="2:12" s="1" customFormat="1" ht="6.95" customHeight="1">
      <c r="B582" s="56"/>
      <c r="C582" s="57"/>
      <c r="D582" s="57"/>
      <c r="E582" s="57"/>
      <c r="F582" s="57"/>
      <c r="G582" s="57"/>
      <c r="H582" s="57"/>
      <c r="I582" s="153"/>
      <c r="J582" s="57"/>
      <c r="K582" s="57"/>
      <c r="L582" s="42"/>
    </row>
  </sheetData>
  <sheetProtection password="CC35" sheet="1" objects="1" scenarios="1" formatColumns="0" formatRows="0" autoFilter="0"/>
  <autoFilter ref="C92:K581"/>
  <mergeCells count="9">
    <mergeCell ref="E7:H7"/>
    <mergeCell ref="E9:H9"/>
    <mergeCell ref="E18:H18"/>
    <mergeCell ref="E27:H27"/>
    <mergeCell ref="E48:H48"/>
    <mergeCell ref="E50:H50"/>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14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99</v>
      </c>
    </row>
    <row r="3" spans="2:46" ht="6.95" customHeight="1">
      <c r="B3" s="123"/>
      <c r="C3" s="124"/>
      <c r="D3" s="124"/>
      <c r="E3" s="124"/>
      <c r="F3" s="124"/>
      <c r="G3" s="124"/>
      <c r="H3" s="124"/>
      <c r="I3" s="125"/>
      <c r="J3" s="124"/>
      <c r="K3" s="124"/>
      <c r="L3" s="19"/>
      <c r="AT3" s="16" t="s">
        <v>87</v>
      </c>
    </row>
    <row r="4" spans="2:46" ht="24.95" customHeight="1">
      <c r="B4" s="19"/>
      <c r="D4" s="126" t="s">
        <v>103</v>
      </c>
      <c r="L4" s="19"/>
      <c r="M4" s="23" t="s">
        <v>10</v>
      </c>
      <c r="AT4" s="16" t="s">
        <v>4</v>
      </c>
    </row>
    <row r="5" spans="2:12" ht="6.95" customHeight="1">
      <c r="B5" s="19"/>
      <c r="L5" s="19"/>
    </row>
    <row r="6" spans="2:12" ht="12" customHeight="1">
      <c r="B6" s="19"/>
      <c r="D6" s="127" t="s">
        <v>15</v>
      </c>
      <c r="L6" s="19"/>
    </row>
    <row r="7" spans="2:12" ht="16.5" customHeight="1">
      <c r="B7" s="19"/>
      <c r="E7" s="128" t="str">
        <f>'Rekapitulace stavby'!K6</f>
        <v xml:space="preserve">III/117  26 Opěrná zeď v obci Strašice</v>
      </c>
      <c r="F7" s="127"/>
      <c r="G7" s="127"/>
      <c r="H7" s="127"/>
      <c r="L7" s="19"/>
    </row>
    <row r="8" spans="2:12" s="1" customFormat="1" ht="12" customHeight="1">
      <c r="B8" s="42"/>
      <c r="D8" s="127" t="s">
        <v>104</v>
      </c>
      <c r="I8" s="129"/>
      <c r="L8" s="42"/>
    </row>
    <row r="9" spans="2:12" s="1" customFormat="1" ht="36.95" customHeight="1">
      <c r="B9" s="42"/>
      <c r="E9" s="130" t="s">
        <v>1339</v>
      </c>
      <c r="F9" s="1"/>
      <c r="G9" s="1"/>
      <c r="H9" s="1"/>
      <c r="I9" s="129"/>
      <c r="L9" s="42"/>
    </row>
    <row r="10" spans="2:12" s="1" customFormat="1" ht="12">
      <c r="B10" s="42"/>
      <c r="I10" s="129"/>
      <c r="L10" s="42"/>
    </row>
    <row r="11" spans="2:12" s="1" customFormat="1" ht="12" customHeight="1">
      <c r="B11" s="42"/>
      <c r="D11" s="127" t="s">
        <v>17</v>
      </c>
      <c r="F11" s="16" t="s">
        <v>18</v>
      </c>
      <c r="I11" s="131" t="s">
        <v>19</v>
      </c>
      <c r="J11" s="16" t="s">
        <v>27</v>
      </c>
      <c r="L11" s="42"/>
    </row>
    <row r="12" spans="2:12" s="1" customFormat="1" ht="12" customHeight="1">
      <c r="B12" s="42"/>
      <c r="D12" s="127" t="s">
        <v>21</v>
      </c>
      <c r="F12" s="16" t="s">
        <v>22</v>
      </c>
      <c r="I12" s="131" t="s">
        <v>23</v>
      </c>
      <c r="J12" s="132" t="str">
        <f>'Rekapitulace stavby'!AN8</f>
        <v>10. 10. 2018</v>
      </c>
      <c r="L12" s="42"/>
    </row>
    <row r="13" spans="2:12" s="1" customFormat="1" ht="10.8" customHeight="1">
      <c r="B13" s="42"/>
      <c r="I13" s="129"/>
      <c r="L13" s="42"/>
    </row>
    <row r="14" spans="2:12" s="1" customFormat="1" ht="12" customHeight="1">
      <c r="B14" s="42"/>
      <c r="D14" s="127" t="s">
        <v>25</v>
      </c>
      <c r="I14" s="131" t="s">
        <v>26</v>
      </c>
      <c r="J14" s="16" t="s">
        <v>27</v>
      </c>
      <c r="L14" s="42"/>
    </row>
    <row r="15" spans="2:12" s="1" customFormat="1" ht="18" customHeight="1">
      <c r="B15" s="42"/>
      <c r="E15" s="16" t="s">
        <v>28</v>
      </c>
      <c r="I15" s="131" t="s">
        <v>29</v>
      </c>
      <c r="J15" s="16" t="s">
        <v>27</v>
      </c>
      <c r="L15" s="42"/>
    </row>
    <row r="16" spans="2:12" s="1" customFormat="1" ht="6.95" customHeight="1">
      <c r="B16" s="42"/>
      <c r="I16" s="129"/>
      <c r="L16" s="42"/>
    </row>
    <row r="17" spans="2:12" s="1" customFormat="1" ht="12" customHeight="1">
      <c r="B17" s="42"/>
      <c r="D17" s="127" t="s">
        <v>30</v>
      </c>
      <c r="I17" s="131" t="s">
        <v>26</v>
      </c>
      <c r="J17" s="32" t="str">
        <f>'Rekapitulace stavby'!AN13</f>
        <v>Vyplň údaj</v>
      </c>
      <c r="L17" s="42"/>
    </row>
    <row r="18" spans="2:12" s="1" customFormat="1" ht="18" customHeight="1">
      <c r="B18" s="42"/>
      <c r="E18" s="32" t="str">
        <f>'Rekapitulace stavby'!E14</f>
        <v>Vyplň údaj</v>
      </c>
      <c r="F18" s="16"/>
      <c r="G18" s="16"/>
      <c r="H18" s="16"/>
      <c r="I18" s="131" t="s">
        <v>29</v>
      </c>
      <c r="J18" s="32" t="str">
        <f>'Rekapitulace stavby'!AN14</f>
        <v>Vyplň údaj</v>
      </c>
      <c r="L18" s="42"/>
    </row>
    <row r="19" spans="2:12" s="1" customFormat="1" ht="6.95" customHeight="1">
      <c r="B19" s="42"/>
      <c r="I19" s="129"/>
      <c r="L19" s="42"/>
    </row>
    <row r="20" spans="2:12" s="1" customFormat="1" ht="12" customHeight="1">
      <c r="B20" s="42"/>
      <c r="D20" s="127" t="s">
        <v>32</v>
      </c>
      <c r="I20" s="131" t="s">
        <v>26</v>
      </c>
      <c r="J20" s="16" t="s">
        <v>33</v>
      </c>
      <c r="L20" s="42"/>
    </row>
    <row r="21" spans="2:12" s="1" customFormat="1" ht="18" customHeight="1">
      <c r="B21" s="42"/>
      <c r="E21" s="16" t="s">
        <v>34</v>
      </c>
      <c r="I21" s="131" t="s">
        <v>29</v>
      </c>
      <c r="J21" s="16" t="s">
        <v>35</v>
      </c>
      <c r="L21" s="42"/>
    </row>
    <row r="22" spans="2:12" s="1" customFormat="1" ht="6.95" customHeight="1">
      <c r="B22" s="42"/>
      <c r="I22" s="129"/>
      <c r="L22" s="42"/>
    </row>
    <row r="23" spans="2:12" s="1" customFormat="1" ht="12" customHeight="1">
      <c r="B23" s="42"/>
      <c r="D23" s="127" t="s">
        <v>37</v>
      </c>
      <c r="I23" s="131" t="s">
        <v>26</v>
      </c>
      <c r="J23" s="16" t="s">
        <v>38</v>
      </c>
      <c r="L23" s="42"/>
    </row>
    <row r="24" spans="2:12" s="1" customFormat="1" ht="18" customHeight="1">
      <c r="B24" s="42"/>
      <c r="E24" s="16" t="s">
        <v>39</v>
      </c>
      <c r="I24" s="131" t="s">
        <v>29</v>
      </c>
      <c r="J24" s="16" t="s">
        <v>40</v>
      </c>
      <c r="L24" s="42"/>
    </row>
    <row r="25" spans="2:12" s="1" customFormat="1" ht="6.95" customHeight="1">
      <c r="B25" s="42"/>
      <c r="I25" s="129"/>
      <c r="L25" s="42"/>
    </row>
    <row r="26" spans="2:12" s="1" customFormat="1" ht="12" customHeight="1">
      <c r="B26" s="42"/>
      <c r="D26" s="127" t="s">
        <v>41</v>
      </c>
      <c r="I26" s="129"/>
      <c r="L26" s="42"/>
    </row>
    <row r="27" spans="2:12" s="6" customFormat="1" ht="16.5" customHeight="1">
      <c r="B27" s="133"/>
      <c r="E27" s="134" t="s">
        <v>27</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43</v>
      </c>
      <c r="I30" s="129"/>
      <c r="J30" s="138">
        <f>ROUND(J84,2)</f>
        <v>0</v>
      </c>
      <c r="L30" s="42"/>
    </row>
    <row r="31" spans="2:12" s="1" customFormat="1" ht="6.95" customHeight="1">
      <c r="B31" s="42"/>
      <c r="D31" s="70"/>
      <c r="E31" s="70"/>
      <c r="F31" s="70"/>
      <c r="G31" s="70"/>
      <c r="H31" s="70"/>
      <c r="I31" s="136"/>
      <c r="J31" s="70"/>
      <c r="K31" s="70"/>
      <c r="L31" s="42"/>
    </row>
    <row r="32" spans="2:12" s="1" customFormat="1" ht="14.4" customHeight="1">
      <c r="B32" s="42"/>
      <c r="F32" s="139" t="s">
        <v>45</v>
      </c>
      <c r="I32" s="140" t="s">
        <v>44</v>
      </c>
      <c r="J32" s="139" t="s">
        <v>46</v>
      </c>
      <c r="L32" s="42"/>
    </row>
    <row r="33" spans="2:12" s="1" customFormat="1" ht="14.4" customHeight="1">
      <c r="B33" s="42"/>
      <c r="D33" s="127" t="s">
        <v>47</v>
      </c>
      <c r="E33" s="127" t="s">
        <v>48</v>
      </c>
      <c r="F33" s="141">
        <f>ROUND((SUM(BE84:BE140)),2)</f>
        <v>0</v>
      </c>
      <c r="I33" s="142">
        <v>0.21</v>
      </c>
      <c r="J33" s="141">
        <f>ROUND(((SUM(BE84:BE140))*I33),2)</f>
        <v>0</v>
      </c>
      <c r="L33" s="42"/>
    </row>
    <row r="34" spans="2:12" s="1" customFormat="1" ht="14.4" customHeight="1">
      <c r="B34" s="42"/>
      <c r="E34" s="127" t="s">
        <v>49</v>
      </c>
      <c r="F34" s="141">
        <f>ROUND((SUM(BF84:BF140)),2)</f>
        <v>0</v>
      </c>
      <c r="I34" s="142">
        <v>0.15</v>
      </c>
      <c r="J34" s="141">
        <f>ROUND(((SUM(BF84:BF140))*I34),2)</f>
        <v>0</v>
      </c>
      <c r="L34" s="42"/>
    </row>
    <row r="35" spans="2:12" s="1" customFormat="1" ht="14.4" customHeight="1" hidden="1">
      <c r="B35" s="42"/>
      <c r="E35" s="127" t="s">
        <v>50</v>
      </c>
      <c r="F35" s="141">
        <f>ROUND((SUM(BG84:BG140)),2)</f>
        <v>0</v>
      </c>
      <c r="I35" s="142">
        <v>0.21</v>
      </c>
      <c r="J35" s="141">
        <f>0</f>
        <v>0</v>
      </c>
      <c r="L35" s="42"/>
    </row>
    <row r="36" spans="2:12" s="1" customFormat="1" ht="14.4" customHeight="1" hidden="1">
      <c r="B36" s="42"/>
      <c r="E36" s="127" t="s">
        <v>51</v>
      </c>
      <c r="F36" s="141">
        <f>ROUND((SUM(BH84:BH140)),2)</f>
        <v>0</v>
      </c>
      <c r="I36" s="142">
        <v>0.15</v>
      </c>
      <c r="J36" s="141">
        <f>0</f>
        <v>0</v>
      </c>
      <c r="L36" s="42"/>
    </row>
    <row r="37" spans="2:12" s="1" customFormat="1" ht="14.4" customHeight="1" hidden="1">
      <c r="B37" s="42"/>
      <c r="E37" s="127" t="s">
        <v>52</v>
      </c>
      <c r="F37" s="141">
        <f>ROUND((SUM(BI84:BI140)),2)</f>
        <v>0</v>
      </c>
      <c r="I37" s="142">
        <v>0</v>
      </c>
      <c r="J37" s="141">
        <f>0</f>
        <v>0</v>
      </c>
      <c r="L37" s="42"/>
    </row>
    <row r="38" spans="2:12" s="1" customFormat="1" ht="6.95" customHeight="1">
      <c r="B38" s="42"/>
      <c r="I38" s="129"/>
      <c r="L38" s="42"/>
    </row>
    <row r="39" spans="2:12" s="1" customFormat="1" ht="25.4" customHeight="1">
      <c r="B39" s="42"/>
      <c r="C39" s="143"/>
      <c r="D39" s="144" t="s">
        <v>53</v>
      </c>
      <c r="E39" s="145"/>
      <c r="F39" s="145"/>
      <c r="G39" s="146" t="s">
        <v>54</v>
      </c>
      <c r="H39" s="147" t="s">
        <v>55</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106</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15</v>
      </c>
      <c r="D47" s="38"/>
      <c r="E47" s="38"/>
      <c r="F47" s="38"/>
      <c r="G47" s="38"/>
      <c r="H47" s="38"/>
      <c r="I47" s="129"/>
      <c r="J47" s="38"/>
      <c r="K47" s="38"/>
      <c r="L47" s="42"/>
    </row>
    <row r="48" spans="2:12" s="1" customFormat="1" ht="16.5" customHeight="1">
      <c r="B48" s="37"/>
      <c r="C48" s="38"/>
      <c r="D48" s="38"/>
      <c r="E48" s="157" t="str">
        <f>E7</f>
        <v xml:space="preserve">III/117  26 Opěrná zeď v obci Strašice</v>
      </c>
      <c r="F48" s="31"/>
      <c r="G48" s="31"/>
      <c r="H48" s="31"/>
      <c r="I48" s="129"/>
      <c r="J48" s="38"/>
      <c r="K48" s="38"/>
      <c r="L48" s="42"/>
    </row>
    <row r="49" spans="2:12" s="1" customFormat="1" ht="12" customHeight="1">
      <c r="B49" s="37"/>
      <c r="C49" s="31" t="s">
        <v>104</v>
      </c>
      <c r="D49" s="38"/>
      <c r="E49" s="38"/>
      <c r="F49" s="38"/>
      <c r="G49" s="38"/>
      <c r="H49" s="38"/>
      <c r="I49" s="129"/>
      <c r="J49" s="38"/>
      <c r="K49" s="38"/>
      <c r="L49" s="42"/>
    </row>
    <row r="50" spans="2:12" s="1" customFormat="1" ht="16.5" customHeight="1">
      <c r="B50" s="37"/>
      <c r="C50" s="38"/>
      <c r="D50" s="38"/>
      <c r="E50" s="63" t="str">
        <f>E9</f>
        <v>SK7605 - Bourání stáv.opěrné zdi</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21</v>
      </c>
      <c r="D52" s="38"/>
      <c r="E52" s="38"/>
      <c r="F52" s="26" t="str">
        <f>F12</f>
        <v xml:space="preserve"> </v>
      </c>
      <c r="G52" s="38"/>
      <c r="H52" s="38"/>
      <c r="I52" s="131" t="s">
        <v>23</v>
      </c>
      <c r="J52" s="66" t="str">
        <f>IF(J12="","",J12)</f>
        <v>10. 10. 2018</v>
      </c>
      <c r="K52" s="38"/>
      <c r="L52" s="42"/>
    </row>
    <row r="53" spans="2:12" s="1" customFormat="1" ht="6.95" customHeight="1">
      <c r="B53" s="37"/>
      <c r="C53" s="38"/>
      <c r="D53" s="38"/>
      <c r="E53" s="38"/>
      <c r="F53" s="38"/>
      <c r="G53" s="38"/>
      <c r="H53" s="38"/>
      <c r="I53" s="129"/>
      <c r="J53" s="38"/>
      <c r="K53" s="38"/>
      <c r="L53" s="42"/>
    </row>
    <row r="54" spans="2:12" s="1" customFormat="1" ht="24.9" customHeight="1">
      <c r="B54" s="37"/>
      <c r="C54" s="31" t="s">
        <v>25</v>
      </c>
      <c r="D54" s="38"/>
      <c r="E54" s="38"/>
      <c r="F54" s="26" t="str">
        <f>E15</f>
        <v>SÚS Rokycany</v>
      </c>
      <c r="G54" s="38"/>
      <c r="H54" s="38"/>
      <c r="I54" s="131" t="s">
        <v>32</v>
      </c>
      <c r="J54" s="35" t="str">
        <f>E21</f>
        <v>Projekční kancelář Ing.Škubalová</v>
      </c>
      <c r="K54" s="38"/>
      <c r="L54" s="42"/>
    </row>
    <row r="55" spans="2:12" s="1" customFormat="1" ht="13.65" customHeight="1">
      <c r="B55" s="37"/>
      <c r="C55" s="31" t="s">
        <v>30</v>
      </c>
      <c r="D55" s="38"/>
      <c r="E55" s="38"/>
      <c r="F55" s="26" t="str">
        <f>IF(E18="","",E18)</f>
        <v>Vyplň údaj</v>
      </c>
      <c r="G55" s="38"/>
      <c r="H55" s="38"/>
      <c r="I55" s="131" t="s">
        <v>37</v>
      </c>
      <c r="J55" s="35" t="str">
        <f>E24</f>
        <v>Straka</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107</v>
      </c>
      <c r="D57" s="159"/>
      <c r="E57" s="159"/>
      <c r="F57" s="159"/>
      <c r="G57" s="159"/>
      <c r="H57" s="159"/>
      <c r="I57" s="160"/>
      <c r="J57" s="161" t="s">
        <v>108</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75</v>
      </c>
      <c r="D59" s="38"/>
      <c r="E59" s="38"/>
      <c r="F59" s="38"/>
      <c r="G59" s="38"/>
      <c r="H59" s="38"/>
      <c r="I59" s="129"/>
      <c r="J59" s="96">
        <f>J84</f>
        <v>0</v>
      </c>
      <c r="K59" s="38"/>
      <c r="L59" s="42"/>
      <c r="AU59" s="16" t="s">
        <v>109</v>
      </c>
    </row>
    <row r="60" spans="2:12" s="7" customFormat="1" ht="24.95" customHeight="1">
      <c r="B60" s="163"/>
      <c r="C60" s="164"/>
      <c r="D60" s="165" t="s">
        <v>110</v>
      </c>
      <c r="E60" s="166"/>
      <c r="F60" s="166"/>
      <c r="G60" s="166"/>
      <c r="H60" s="166"/>
      <c r="I60" s="167"/>
      <c r="J60" s="168">
        <f>J85</f>
        <v>0</v>
      </c>
      <c r="K60" s="164"/>
      <c r="L60" s="169"/>
    </row>
    <row r="61" spans="2:12" s="8" customFormat="1" ht="19.9" customHeight="1">
      <c r="B61" s="170"/>
      <c r="C61" s="171"/>
      <c r="D61" s="172" t="s">
        <v>116</v>
      </c>
      <c r="E61" s="173"/>
      <c r="F61" s="173"/>
      <c r="G61" s="173"/>
      <c r="H61" s="173"/>
      <c r="I61" s="174"/>
      <c r="J61" s="175">
        <f>J86</f>
        <v>0</v>
      </c>
      <c r="K61" s="171"/>
      <c r="L61" s="176"/>
    </row>
    <row r="62" spans="2:12" s="8" customFormat="1" ht="19.9" customHeight="1">
      <c r="B62" s="170"/>
      <c r="C62" s="171"/>
      <c r="D62" s="172" t="s">
        <v>117</v>
      </c>
      <c r="E62" s="173"/>
      <c r="F62" s="173"/>
      <c r="G62" s="173"/>
      <c r="H62" s="173"/>
      <c r="I62" s="174"/>
      <c r="J62" s="175">
        <f>J102</f>
        <v>0</v>
      </c>
      <c r="K62" s="171"/>
      <c r="L62" s="176"/>
    </row>
    <row r="63" spans="2:12" s="7" customFormat="1" ht="24.95" customHeight="1">
      <c r="B63" s="163"/>
      <c r="C63" s="164"/>
      <c r="D63" s="165" t="s">
        <v>615</v>
      </c>
      <c r="E63" s="166"/>
      <c r="F63" s="166"/>
      <c r="G63" s="166"/>
      <c r="H63" s="166"/>
      <c r="I63" s="167"/>
      <c r="J63" s="168">
        <f>J135</f>
        <v>0</v>
      </c>
      <c r="K63" s="164"/>
      <c r="L63" s="169"/>
    </row>
    <row r="64" spans="2:12" s="8" customFormat="1" ht="19.9" customHeight="1">
      <c r="B64" s="170"/>
      <c r="C64" s="171"/>
      <c r="D64" s="172" t="s">
        <v>1340</v>
      </c>
      <c r="E64" s="173"/>
      <c r="F64" s="173"/>
      <c r="G64" s="173"/>
      <c r="H64" s="173"/>
      <c r="I64" s="174"/>
      <c r="J64" s="175">
        <f>J136</f>
        <v>0</v>
      </c>
      <c r="K64" s="171"/>
      <c r="L64" s="176"/>
    </row>
    <row r="65" spans="2:12" s="1" customFormat="1" ht="21.8" customHeight="1">
      <c r="B65" s="37"/>
      <c r="C65" s="38"/>
      <c r="D65" s="38"/>
      <c r="E65" s="38"/>
      <c r="F65" s="38"/>
      <c r="G65" s="38"/>
      <c r="H65" s="38"/>
      <c r="I65" s="129"/>
      <c r="J65" s="38"/>
      <c r="K65" s="38"/>
      <c r="L65" s="42"/>
    </row>
    <row r="66" spans="2:12" s="1" customFormat="1" ht="6.95" customHeight="1">
      <c r="B66" s="56"/>
      <c r="C66" s="57"/>
      <c r="D66" s="57"/>
      <c r="E66" s="57"/>
      <c r="F66" s="57"/>
      <c r="G66" s="57"/>
      <c r="H66" s="57"/>
      <c r="I66" s="153"/>
      <c r="J66" s="57"/>
      <c r="K66" s="57"/>
      <c r="L66" s="42"/>
    </row>
    <row r="70" spans="2:12" s="1" customFormat="1" ht="6.95" customHeight="1">
      <c r="B70" s="58"/>
      <c r="C70" s="59"/>
      <c r="D70" s="59"/>
      <c r="E70" s="59"/>
      <c r="F70" s="59"/>
      <c r="G70" s="59"/>
      <c r="H70" s="59"/>
      <c r="I70" s="156"/>
      <c r="J70" s="59"/>
      <c r="K70" s="59"/>
      <c r="L70" s="42"/>
    </row>
    <row r="71" spans="2:12" s="1" customFormat="1" ht="24.95" customHeight="1">
      <c r="B71" s="37"/>
      <c r="C71" s="22" t="s">
        <v>119</v>
      </c>
      <c r="D71" s="38"/>
      <c r="E71" s="38"/>
      <c r="F71" s="38"/>
      <c r="G71" s="38"/>
      <c r="H71" s="38"/>
      <c r="I71" s="129"/>
      <c r="J71" s="38"/>
      <c r="K71" s="38"/>
      <c r="L71" s="42"/>
    </row>
    <row r="72" spans="2:12" s="1" customFormat="1" ht="6.95" customHeight="1">
      <c r="B72" s="37"/>
      <c r="C72" s="38"/>
      <c r="D72" s="38"/>
      <c r="E72" s="38"/>
      <c r="F72" s="38"/>
      <c r="G72" s="38"/>
      <c r="H72" s="38"/>
      <c r="I72" s="129"/>
      <c r="J72" s="38"/>
      <c r="K72" s="38"/>
      <c r="L72" s="42"/>
    </row>
    <row r="73" spans="2:12" s="1" customFormat="1" ht="12" customHeight="1">
      <c r="B73" s="37"/>
      <c r="C73" s="31" t="s">
        <v>15</v>
      </c>
      <c r="D73" s="38"/>
      <c r="E73" s="38"/>
      <c r="F73" s="38"/>
      <c r="G73" s="38"/>
      <c r="H73" s="38"/>
      <c r="I73" s="129"/>
      <c r="J73" s="38"/>
      <c r="K73" s="38"/>
      <c r="L73" s="42"/>
    </row>
    <row r="74" spans="2:12" s="1" customFormat="1" ht="16.5" customHeight="1">
      <c r="B74" s="37"/>
      <c r="C74" s="38"/>
      <c r="D74" s="38"/>
      <c r="E74" s="157" t="str">
        <f>E7</f>
        <v xml:space="preserve">III/117  26 Opěrná zeď v obci Strašice</v>
      </c>
      <c r="F74" s="31"/>
      <c r="G74" s="31"/>
      <c r="H74" s="31"/>
      <c r="I74" s="129"/>
      <c r="J74" s="38"/>
      <c r="K74" s="38"/>
      <c r="L74" s="42"/>
    </row>
    <row r="75" spans="2:12" s="1" customFormat="1" ht="12" customHeight="1">
      <c r="B75" s="37"/>
      <c r="C75" s="31" t="s">
        <v>104</v>
      </c>
      <c r="D75" s="38"/>
      <c r="E75" s="38"/>
      <c r="F75" s="38"/>
      <c r="G75" s="38"/>
      <c r="H75" s="38"/>
      <c r="I75" s="129"/>
      <c r="J75" s="38"/>
      <c r="K75" s="38"/>
      <c r="L75" s="42"/>
    </row>
    <row r="76" spans="2:12" s="1" customFormat="1" ht="16.5" customHeight="1">
      <c r="B76" s="37"/>
      <c r="C76" s="38"/>
      <c r="D76" s="38"/>
      <c r="E76" s="63" t="str">
        <f>E9</f>
        <v>SK7605 - Bourání stáv.opěrné zdi</v>
      </c>
      <c r="F76" s="38"/>
      <c r="G76" s="38"/>
      <c r="H76" s="38"/>
      <c r="I76" s="129"/>
      <c r="J76" s="38"/>
      <c r="K76" s="38"/>
      <c r="L76" s="42"/>
    </row>
    <row r="77" spans="2:12" s="1" customFormat="1" ht="6.95" customHeight="1">
      <c r="B77" s="37"/>
      <c r="C77" s="38"/>
      <c r="D77" s="38"/>
      <c r="E77" s="38"/>
      <c r="F77" s="38"/>
      <c r="G77" s="38"/>
      <c r="H77" s="38"/>
      <c r="I77" s="129"/>
      <c r="J77" s="38"/>
      <c r="K77" s="38"/>
      <c r="L77" s="42"/>
    </row>
    <row r="78" spans="2:12" s="1" customFormat="1" ht="12" customHeight="1">
      <c r="B78" s="37"/>
      <c r="C78" s="31" t="s">
        <v>21</v>
      </c>
      <c r="D78" s="38"/>
      <c r="E78" s="38"/>
      <c r="F78" s="26" t="str">
        <f>F12</f>
        <v xml:space="preserve"> </v>
      </c>
      <c r="G78" s="38"/>
      <c r="H78" s="38"/>
      <c r="I78" s="131" t="s">
        <v>23</v>
      </c>
      <c r="J78" s="66" t="str">
        <f>IF(J12="","",J12)</f>
        <v>10. 10. 2018</v>
      </c>
      <c r="K78" s="38"/>
      <c r="L78" s="42"/>
    </row>
    <row r="79" spans="2:12" s="1" customFormat="1" ht="6.95" customHeight="1">
      <c r="B79" s="37"/>
      <c r="C79" s="38"/>
      <c r="D79" s="38"/>
      <c r="E79" s="38"/>
      <c r="F79" s="38"/>
      <c r="G79" s="38"/>
      <c r="H79" s="38"/>
      <c r="I79" s="129"/>
      <c r="J79" s="38"/>
      <c r="K79" s="38"/>
      <c r="L79" s="42"/>
    </row>
    <row r="80" spans="2:12" s="1" customFormat="1" ht="24.9" customHeight="1">
      <c r="B80" s="37"/>
      <c r="C80" s="31" t="s">
        <v>25</v>
      </c>
      <c r="D80" s="38"/>
      <c r="E80" s="38"/>
      <c r="F80" s="26" t="str">
        <f>E15</f>
        <v>SÚS Rokycany</v>
      </c>
      <c r="G80" s="38"/>
      <c r="H80" s="38"/>
      <c r="I80" s="131" t="s">
        <v>32</v>
      </c>
      <c r="J80" s="35" t="str">
        <f>E21</f>
        <v>Projekční kancelář Ing.Škubalová</v>
      </c>
      <c r="K80" s="38"/>
      <c r="L80" s="42"/>
    </row>
    <row r="81" spans="2:12" s="1" customFormat="1" ht="13.65" customHeight="1">
      <c r="B81" s="37"/>
      <c r="C81" s="31" t="s">
        <v>30</v>
      </c>
      <c r="D81" s="38"/>
      <c r="E81" s="38"/>
      <c r="F81" s="26" t="str">
        <f>IF(E18="","",E18)</f>
        <v>Vyplň údaj</v>
      </c>
      <c r="G81" s="38"/>
      <c r="H81" s="38"/>
      <c r="I81" s="131" t="s">
        <v>37</v>
      </c>
      <c r="J81" s="35" t="str">
        <f>E24</f>
        <v>Straka</v>
      </c>
      <c r="K81" s="38"/>
      <c r="L81" s="42"/>
    </row>
    <row r="82" spans="2:12" s="1" customFormat="1" ht="10.3" customHeight="1">
      <c r="B82" s="37"/>
      <c r="C82" s="38"/>
      <c r="D82" s="38"/>
      <c r="E82" s="38"/>
      <c r="F82" s="38"/>
      <c r="G82" s="38"/>
      <c r="H82" s="38"/>
      <c r="I82" s="129"/>
      <c r="J82" s="38"/>
      <c r="K82" s="38"/>
      <c r="L82" s="42"/>
    </row>
    <row r="83" spans="2:20" s="9" customFormat="1" ht="29.25" customHeight="1">
      <c r="B83" s="177"/>
      <c r="C83" s="178" t="s">
        <v>120</v>
      </c>
      <c r="D83" s="179" t="s">
        <v>62</v>
      </c>
      <c r="E83" s="179" t="s">
        <v>58</v>
      </c>
      <c r="F83" s="179" t="s">
        <v>59</v>
      </c>
      <c r="G83" s="179" t="s">
        <v>121</v>
      </c>
      <c r="H83" s="179" t="s">
        <v>122</v>
      </c>
      <c r="I83" s="180" t="s">
        <v>123</v>
      </c>
      <c r="J83" s="179" t="s">
        <v>108</v>
      </c>
      <c r="K83" s="181" t="s">
        <v>124</v>
      </c>
      <c r="L83" s="182"/>
      <c r="M83" s="86" t="s">
        <v>27</v>
      </c>
      <c r="N83" s="87" t="s">
        <v>47</v>
      </c>
      <c r="O83" s="87" t="s">
        <v>125</v>
      </c>
      <c r="P83" s="87" t="s">
        <v>126</v>
      </c>
      <c r="Q83" s="87" t="s">
        <v>127</v>
      </c>
      <c r="R83" s="87" t="s">
        <v>128</v>
      </c>
      <c r="S83" s="87" t="s">
        <v>129</v>
      </c>
      <c r="T83" s="88" t="s">
        <v>130</v>
      </c>
    </row>
    <row r="84" spans="2:63" s="1" customFormat="1" ht="22.8" customHeight="1">
      <c r="B84" s="37"/>
      <c r="C84" s="93" t="s">
        <v>131</v>
      </c>
      <c r="D84" s="38"/>
      <c r="E84" s="38"/>
      <c r="F84" s="38"/>
      <c r="G84" s="38"/>
      <c r="H84" s="38"/>
      <c r="I84" s="129"/>
      <c r="J84" s="183">
        <f>BK84</f>
        <v>0</v>
      </c>
      <c r="K84" s="38"/>
      <c r="L84" s="42"/>
      <c r="M84" s="89"/>
      <c r="N84" s="90"/>
      <c r="O84" s="90"/>
      <c r="P84" s="184">
        <f>P85+P135</f>
        <v>0</v>
      </c>
      <c r="Q84" s="90"/>
      <c r="R84" s="184">
        <f>R85+R135</f>
        <v>0</v>
      </c>
      <c r="S84" s="90"/>
      <c r="T84" s="185">
        <f>T85+T135</f>
        <v>339.9328</v>
      </c>
      <c r="AT84" s="16" t="s">
        <v>76</v>
      </c>
      <c r="AU84" s="16" t="s">
        <v>109</v>
      </c>
      <c r="BK84" s="186">
        <f>BK85+BK135</f>
        <v>0</v>
      </c>
    </row>
    <row r="85" spans="2:63" s="10" customFormat="1" ht="25.9" customHeight="1">
      <c r="B85" s="187"/>
      <c r="C85" s="188"/>
      <c r="D85" s="189" t="s">
        <v>76</v>
      </c>
      <c r="E85" s="190" t="s">
        <v>132</v>
      </c>
      <c r="F85" s="190" t="s">
        <v>133</v>
      </c>
      <c r="G85" s="188"/>
      <c r="H85" s="188"/>
      <c r="I85" s="191"/>
      <c r="J85" s="192">
        <f>BK85</f>
        <v>0</v>
      </c>
      <c r="K85" s="188"/>
      <c r="L85" s="193"/>
      <c r="M85" s="194"/>
      <c r="N85" s="195"/>
      <c r="O85" s="195"/>
      <c r="P85" s="196">
        <f>P86+P102</f>
        <v>0</v>
      </c>
      <c r="Q85" s="195"/>
      <c r="R85" s="196">
        <f>R86+R102</f>
        <v>0</v>
      </c>
      <c r="S85" s="195"/>
      <c r="T85" s="197">
        <f>T86+T102</f>
        <v>339.03679999999997</v>
      </c>
      <c r="AR85" s="198" t="s">
        <v>85</v>
      </c>
      <c r="AT85" s="199" t="s">
        <v>76</v>
      </c>
      <c r="AU85" s="199" t="s">
        <v>77</v>
      </c>
      <c r="AY85" s="198" t="s">
        <v>134</v>
      </c>
      <c r="BK85" s="200">
        <f>BK86+BK102</f>
        <v>0</v>
      </c>
    </row>
    <row r="86" spans="2:63" s="10" customFormat="1" ht="22.8" customHeight="1">
      <c r="B86" s="187"/>
      <c r="C86" s="188"/>
      <c r="D86" s="189" t="s">
        <v>76</v>
      </c>
      <c r="E86" s="201" t="s">
        <v>188</v>
      </c>
      <c r="F86" s="201" t="s">
        <v>453</v>
      </c>
      <c r="G86" s="188"/>
      <c r="H86" s="188"/>
      <c r="I86" s="191"/>
      <c r="J86" s="202">
        <f>BK86</f>
        <v>0</v>
      </c>
      <c r="K86" s="188"/>
      <c r="L86" s="193"/>
      <c r="M86" s="194"/>
      <c r="N86" s="195"/>
      <c r="O86" s="195"/>
      <c r="P86" s="196">
        <f>SUM(P87:P101)</f>
        <v>0</v>
      </c>
      <c r="Q86" s="195"/>
      <c r="R86" s="196">
        <f>SUM(R87:R101)</f>
        <v>0</v>
      </c>
      <c r="S86" s="195"/>
      <c r="T86" s="197">
        <f>SUM(T87:T101)</f>
        <v>339.03679999999997</v>
      </c>
      <c r="AR86" s="198" t="s">
        <v>85</v>
      </c>
      <c r="AT86" s="199" t="s">
        <v>76</v>
      </c>
      <c r="AU86" s="199" t="s">
        <v>85</v>
      </c>
      <c r="AY86" s="198" t="s">
        <v>134</v>
      </c>
      <c r="BK86" s="200">
        <f>SUM(BK87:BK101)</f>
        <v>0</v>
      </c>
    </row>
    <row r="87" spans="2:65" s="1" customFormat="1" ht="16.5" customHeight="1">
      <c r="B87" s="37"/>
      <c r="C87" s="203" t="s">
        <v>85</v>
      </c>
      <c r="D87" s="203" t="s">
        <v>136</v>
      </c>
      <c r="E87" s="204" t="s">
        <v>1341</v>
      </c>
      <c r="F87" s="205" t="s">
        <v>1342</v>
      </c>
      <c r="G87" s="206" t="s">
        <v>184</v>
      </c>
      <c r="H87" s="207">
        <v>30.86</v>
      </c>
      <c r="I87" s="208"/>
      <c r="J87" s="207">
        <f>ROUND(I87*H87,2)</f>
        <v>0</v>
      </c>
      <c r="K87" s="205" t="s">
        <v>140</v>
      </c>
      <c r="L87" s="42"/>
      <c r="M87" s="209" t="s">
        <v>27</v>
      </c>
      <c r="N87" s="210" t="s">
        <v>48</v>
      </c>
      <c r="O87" s="78"/>
      <c r="P87" s="211">
        <f>O87*H87</f>
        <v>0</v>
      </c>
      <c r="Q87" s="211">
        <v>0</v>
      </c>
      <c r="R87" s="211">
        <f>Q87*H87</f>
        <v>0</v>
      </c>
      <c r="S87" s="211">
        <v>2</v>
      </c>
      <c r="T87" s="212">
        <f>S87*H87</f>
        <v>61.72</v>
      </c>
      <c r="AR87" s="16" t="s">
        <v>141</v>
      </c>
      <c r="AT87" s="16" t="s">
        <v>136</v>
      </c>
      <c r="AU87" s="16" t="s">
        <v>87</v>
      </c>
      <c r="AY87" s="16" t="s">
        <v>134</v>
      </c>
      <c r="BE87" s="213">
        <f>IF(N87="základní",J87,0)</f>
        <v>0</v>
      </c>
      <c r="BF87" s="213">
        <f>IF(N87="snížená",J87,0)</f>
        <v>0</v>
      </c>
      <c r="BG87" s="213">
        <f>IF(N87="zákl. přenesená",J87,0)</f>
        <v>0</v>
      </c>
      <c r="BH87" s="213">
        <f>IF(N87="sníž. přenesená",J87,0)</f>
        <v>0</v>
      </c>
      <c r="BI87" s="213">
        <f>IF(N87="nulová",J87,0)</f>
        <v>0</v>
      </c>
      <c r="BJ87" s="16" t="s">
        <v>85</v>
      </c>
      <c r="BK87" s="213">
        <f>ROUND(I87*H87,2)</f>
        <v>0</v>
      </c>
      <c r="BL87" s="16" t="s">
        <v>141</v>
      </c>
      <c r="BM87" s="16" t="s">
        <v>1343</v>
      </c>
    </row>
    <row r="88" spans="2:51" s="11" customFormat="1" ht="12">
      <c r="B88" s="217"/>
      <c r="C88" s="218"/>
      <c r="D88" s="214" t="s">
        <v>145</v>
      </c>
      <c r="E88" s="219" t="s">
        <v>27</v>
      </c>
      <c r="F88" s="220" t="s">
        <v>1344</v>
      </c>
      <c r="G88" s="218"/>
      <c r="H88" s="221">
        <v>30.86</v>
      </c>
      <c r="I88" s="222"/>
      <c r="J88" s="218"/>
      <c r="K88" s="218"/>
      <c r="L88" s="223"/>
      <c r="M88" s="224"/>
      <c r="N88" s="225"/>
      <c r="O88" s="225"/>
      <c r="P88" s="225"/>
      <c r="Q88" s="225"/>
      <c r="R88" s="225"/>
      <c r="S88" s="225"/>
      <c r="T88" s="226"/>
      <c r="AT88" s="227" t="s">
        <v>145</v>
      </c>
      <c r="AU88" s="227" t="s">
        <v>87</v>
      </c>
      <c r="AV88" s="11" t="s">
        <v>87</v>
      </c>
      <c r="AW88" s="11" t="s">
        <v>36</v>
      </c>
      <c r="AX88" s="11" t="s">
        <v>77</v>
      </c>
      <c r="AY88" s="227" t="s">
        <v>134</v>
      </c>
    </row>
    <row r="89" spans="2:51" s="13" customFormat="1" ht="12">
      <c r="B89" s="238"/>
      <c r="C89" s="239"/>
      <c r="D89" s="214" t="s">
        <v>145</v>
      </c>
      <c r="E89" s="240" t="s">
        <v>27</v>
      </c>
      <c r="F89" s="241" t="s">
        <v>148</v>
      </c>
      <c r="G89" s="239"/>
      <c r="H89" s="242">
        <v>30.86</v>
      </c>
      <c r="I89" s="243"/>
      <c r="J89" s="239"/>
      <c r="K89" s="239"/>
      <c r="L89" s="244"/>
      <c r="M89" s="245"/>
      <c r="N89" s="246"/>
      <c r="O89" s="246"/>
      <c r="P89" s="246"/>
      <c r="Q89" s="246"/>
      <c r="R89" s="246"/>
      <c r="S89" s="246"/>
      <c r="T89" s="247"/>
      <c r="AT89" s="248" t="s">
        <v>145</v>
      </c>
      <c r="AU89" s="248" t="s">
        <v>87</v>
      </c>
      <c r="AV89" s="13" t="s">
        <v>141</v>
      </c>
      <c r="AW89" s="13" t="s">
        <v>36</v>
      </c>
      <c r="AX89" s="13" t="s">
        <v>85</v>
      </c>
      <c r="AY89" s="248" t="s">
        <v>134</v>
      </c>
    </row>
    <row r="90" spans="2:65" s="1" customFormat="1" ht="16.5" customHeight="1">
      <c r="B90" s="37"/>
      <c r="C90" s="203" t="s">
        <v>87</v>
      </c>
      <c r="D90" s="203" t="s">
        <v>136</v>
      </c>
      <c r="E90" s="204" t="s">
        <v>1345</v>
      </c>
      <c r="F90" s="205" t="s">
        <v>1346</v>
      </c>
      <c r="G90" s="206" t="s">
        <v>184</v>
      </c>
      <c r="H90" s="207">
        <v>102.88</v>
      </c>
      <c r="I90" s="208"/>
      <c r="J90" s="207">
        <f>ROUND(I90*H90,2)</f>
        <v>0</v>
      </c>
      <c r="K90" s="205" t="s">
        <v>140</v>
      </c>
      <c r="L90" s="42"/>
      <c r="M90" s="209" t="s">
        <v>27</v>
      </c>
      <c r="N90" s="210" t="s">
        <v>48</v>
      </c>
      <c r="O90" s="78"/>
      <c r="P90" s="211">
        <f>O90*H90</f>
        <v>0</v>
      </c>
      <c r="Q90" s="211">
        <v>0</v>
      </c>
      <c r="R90" s="211">
        <f>Q90*H90</f>
        <v>0</v>
      </c>
      <c r="S90" s="211">
        <v>2.5</v>
      </c>
      <c r="T90" s="212">
        <f>S90*H90</f>
        <v>257.2</v>
      </c>
      <c r="AR90" s="16" t="s">
        <v>141</v>
      </c>
      <c r="AT90" s="16" t="s">
        <v>136</v>
      </c>
      <c r="AU90" s="16" t="s">
        <v>87</v>
      </c>
      <c r="AY90" s="16" t="s">
        <v>134</v>
      </c>
      <c r="BE90" s="213">
        <f>IF(N90="základní",J90,0)</f>
        <v>0</v>
      </c>
      <c r="BF90" s="213">
        <f>IF(N90="snížená",J90,0)</f>
        <v>0</v>
      </c>
      <c r="BG90" s="213">
        <f>IF(N90="zákl. přenesená",J90,0)</f>
        <v>0</v>
      </c>
      <c r="BH90" s="213">
        <f>IF(N90="sníž. přenesená",J90,0)</f>
        <v>0</v>
      </c>
      <c r="BI90" s="213">
        <f>IF(N90="nulová",J90,0)</f>
        <v>0</v>
      </c>
      <c r="BJ90" s="16" t="s">
        <v>85</v>
      </c>
      <c r="BK90" s="213">
        <f>ROUND(I90*H90,2)</f>
        <v>0</v>
      </c>
      <c r="BL90" s="16" t="s">
        <v>141</v>
      </c>
      <c r="BM90" s="16" t="s">
        <v>1347</v>
      </c>
    </row>
    <row r="91" spans="2:47" s="1" customFormat="1" ht="12">
      <c r="B91" s="37"/>
      <c r="C91" s="38"/>
      <c r="D91" s="214" t="s">
        <v>143</v>
      </c>
      <c r="E91" s="38"/>
      <c r="F91" s="215" t="s">
        <v>1348</v>
      </c>
      <c r="G91" s="38"/>
      <c r="H91" s="38"/>
      <c r="I91" s="129"/>
      <c r="J91" s="38"/>
      <c r="K91" s="38"/>
      <c r="L91" s="42"/>
      <c r="M91" s="216"/>
      <c r="N91" s="78"/>
      <c r="O91" s="78"/>
      <c r="P91" s="78"/>
      <c r="Q91" s="78"/>
      <c r="R91" s="78"/>
      <c r="S91" s="78"/>
      <c r="T91" s="79"/>
      <c r="AT91" s="16" t="s">
        <v>143</v>
      </c>
      <c r="AU91" s="16" t="s">
        <v>87</v>
      </c>
    </row>
    <row r="92" spans="2:51" s="11" customFormat="1" ht="12">
      <c r="B92" s="217"/>
      <c r="C92" s="218"/>
      <c r="D92" s="214" t="s">
        <v>145</v>
      </c>
      <c r="E92" s="219" t="s">
        <v>27</v>
      </c>
      <c r="F92" s="220" t="s">
        <v>1349</v>
      </c>
      <c r="G92" s="218"/>
      <c r="H92" s="221">
        <v>102.88</v>
      </c>
      <c r="I92" s="222"/>
      <c r="J92" s="218"/>
      <c r="K92" s="218"/>
      <c r="L92" s="223"/>
      <c r="M92" s="224"/>
      <c r="N92" s="225"/>
      <c r="O92" s="225"/>
      <c r="P92" s="225"/>
      <c r="Q92" s="225"/>
      <c r="R92" s="225"/>
      <c r="S92" s="225"/>
      <c r="T92" s="226"/>
      <c r="AT92" s="227" t="s">
        <v>145</v>
      </c>
      <c r="AU92" s="227" t="s">
        <v>87</v>
      </c>
      <c r="AV92" s="11" t="s">
        <v>87</v>
      </c>
      <c r="AW92" s="11" t="s">
        <v>36</v>
      </c>
      <c r="AX92" s="11" t="s">
        <v>77</v>
      </c>
      <c r="AY92" s="227" t="s">
        <v>134</v>
      </c>
    </row>
    <row r="93" spans="2:51" s="12" customFormat="1" ht="12">
      <c r="B93" s="228"/>
      <c r="C93" s="229"/>
      <c r="D93" s="214" t="s">
        <v>145</v>
      </c>
      <c r="E93" s="230" t="s">
        <v>27</v>
      </c>
      <c r="F93" s="231" t="s">
        <v>147</v>
      </c>
      <c r="G93" s="229"/>
      <c r="H93" s="230" t="s">
        <v>27</v>
      </c>
      <c r="I93" s="232"/>
      <c r="J93" s="229"/>
      <c r="K93" s="229"/>
      <c r="L93" s="233"/>
      <c r="M93" s="234"/>
      <c r="N93" s="235"/>
      <c r="O93" s="235"/>
      <c r="P93" s="235"/>
      <c r="Q93" s="235"/>
      <c r="R93" s="235"/>
      <c r="S93" s="235"/>
      <c r="T93" s="236"/>
      <c r="AT93" s="237" t="s">
        <v>145</v>
      </c>
      <c r="AU93" s="237" t="s">
        <v>87</v>
      </c>
      <c r="AV93" s="12" t="s">
        <v>85</v>
      </c>
      <c r="AW93" s="12" t="s">
        <v>36</v>
      </c>
      <c r="AX93" s="12" t="s">
        <v>77</v>
      </c>
      <c r="AY93" s="237" t="s">
        <v>134</v>
      </c>
    </row>
    <row r="94" spans="2:51" s="13" customFormat="1" ht="12">
      <c r="B94" s="238"/>
      <c r="C94" s="239"/>
      <c r="D94" s="214" t="s">
        <v>145</v>
      </c>
      <c r="E94" s="240" t="s">
        <v>27</v>
      </c>
      <c r="F94" s="241" t="s">
        <v>148</v>
      </c>
      <c r="G94" s="239"/>
      <c r="H94" s="242">
        <v>102.88</v>
      </c>
      <c r="I94" s="243"/>
      <c r="J94" s="239"/>
      <c r="K94" s="239"/>
      <c r="L94" s="244"/>
      <c r="M94" s="245"/>
      <c r="N94" s="246"/>
      <c r="O94" s="246"/>
      <c r="P94" s="246"/>
      <c r="Q94" s="246"/>
      <c r="R94" s="246"/>
      <c r="S94" s="246"/>
      <c r="T94" s="247"/>
      <c r="AT94" s="248" t="s">
        <v>145</v>
      </c>
      <c r="AU94" s="248" t="s">
        <v>87</v>
      </c>
      <c r="AV94" s="13" t="s">
        <v>141</v>
      </c>
      <c r="AW94" s="13" t="s">
        <v>36</v>
      </c>
      <c r="AX94" s="13" t="s">
        <v>85</v>
      </c>
      <c r="AY94" s="248" t="s">
        <v>134</v>
      </c>
    </row>
    <row r="95" spans="2:65" s="1" customFormat="1" ht="16.5" customHeight="1">
      <c r="B95" s="37"/>
      <c r="C95" s="203" t="s">
        <v>154</v>
      </c>
      <c r="D95" s="203" t="s">
        <v>136</v>
      </c>
      <c r="E95" s="204" t="s">
        <v>1350</v>
      </c>
      <c r="F95" s="205" t="s">
        <v>1351</v>
      </c>
      <c r="G95" s="206" t="s">
        <v>184</v>
      </c>
      <c r="H95" s="207">
        <v>8.04</v>
      </c>
      <c r="I95" s="208"/>
      <c r="J95" s="207">
        <f>ROUND(I95*H95,2)</f>
        <v>0</v>
      </c>
      <c r="K95" s="205" t="s">
        <v>140</v>
      </c>
      <c r="L95" s="42"/>
      <c r="M95" s="209" t="s">
        <v>27</v>
      </c>
      <c r="N95" s="210" t="s">
        <v>48</v>
      </c>
      <c r="O95" s="78"/>
      <c r="P95" s="211">
        <f>O95*H95</f>
        <v>0</v>
      </c>
      <c r="Q95" s="211">
        <v>0</v>
      </c>
      <c r="R95" s="211">
        <f>Q95*H95</f>
        <v>0</v>
      </c>
      <c r="S95" s="211">
        <v>2.4</v>
      </c>
      <c r="T95" s="212">
        <f>S95*H95</f>
        <v>19.295999999999996</v>
      </c>
      <c r="AR95" s="16" t="s">
        <v>141</v>
      </c>
      <c r="AT95" s="16" t="s">
        <v>136</v>
      </c>
      <c r="AU95" s="16" t="s">
        <v>87</v>
      </c>
      <c r="AY95" s="16" t="s">
        <v>134</v>
      </c>
      <c r="BE95" s="213">
        <f>IF(N95="základní",J95,0)</f>
        <v>0</v>
      </c>
      <c r="BF95" s="213">
        <f>IF(N95="snížená",J95,0)</f>
        <v>0</v>
      </c>
      <c r="BG95" s="213">
        <f>IF(N95="zákl. přenesená",J95,0)</f>
        <v>0</v>
      </c>
      <c r="BH95" s="213">
        <f>IF(N95="sníž. přenesená",J95,0)</f>
        <v>0</v>
      </c>
      <c r="BI95" s="213">
        <f>IF(N95="nulová",J95,0)</f>
        <v>0</v>
      </c>
      <c r="BJ95" s="16" t="s">
        <v>85</v>
      </c>
      <c r="BK95" s="213">
        <f>ROUND(I95*H95,2)</f>
        <v>0</v>
      </c>
      <c r="BL95" s="16" t="s">
        <v>141</v>
      </c>
      <c r="BM95" s="16" t="s">
        <v>1352</v>
      </c>
    </row>
    <row r="96" spans="2:47" s="1" customFormat="1" ht="12">
      <c r="B96" s="37"/>
      <c r="C96" s="38"/>
      <c r="D96" s="214" t="s">
        <v>143</v>
      </c>
      <c r="E96" s="38"/>
      <c r="F96" s="215" t="s">
        <v>1353</v>
      </c>
      <c r="G96" s="38"/>
      <c r="H96" s="38"/>
      <c r="I96" s="129"/>
      <c r="J96" s="38"/>
      <c r="K96" s="38"/>
      <c r="L96" s="42"/>
      <c r="M96" s="216"/>
      <c r="N96" s="78"/>
      <c r="O96" s="78"/>
      <c r="P96" s="78"/>
      <c r="Q96" s="78"/>
      <c r="R96" s="78"/>
      <c r="S96" s="78"/>
      <c r="T96" s="79"/>
      <c r="AT96" s="16" t="s">
        <v>143</v>
      </c>
      <c r="AU96" s="16" t="s">
        <v>87</v>
      </c>
    </row>
    <row r="97" spans="2:51" s="11" customFormat="1" ht="12">
      <c r="B97" s="217"/>
      <c r="C97" s="218"/>
      <c r="D97" s="214" t="s">
        <v>145</v>
      </c>
      <c r="E97" s="219" t="s">
        <v>27</v>
      </c>
      <c r="F97" s="220" t="s">
        <v>1354</v>
      </c>
      <c r="G97" s="218"/>
      <c r="H97" s="221">
        <v>8.04</v>
      </c>
      <c r="I97" s="222"/>
      <c r="J97" s="218"/>
      <c r="K97" s="218"/>
      <c r="L97" s="223"/>
      <c r="M97" s="224"/>
      <c r="N97" s="225"/>
      <c r="O97" s="225"/>
      <c r="P97" s="225"/>
      <c r="Q97" s="225"/>
      <c r="R97" s="225"/>
      <c r="S97" s="225"/>
      <c r="T97" s="226"/>
      <c r="AT97" s="227" t="s">
        <v>145</v>
      </c>
      <c r="AU97" s="227" t="s">
        <v>87</v>
      </c>
      <c r="AV97" s="11" t="s">
        <v>87</v>
      </c>
      <c r="AW97" s="11" t="s">
        <v>36</v>
      </c>
      <c r="AX97" s="11" t="s">
        <v>77</v>
      </c>
      <c r="AY97" s="227" t="s">
        <v>134</v>
      </c>
    </row>
    <row r="98" spans="2:51" s="12" customFormat="1" ht="12">
      <c r="B98" s="228"/>
      <c r="C98" s="229"/>
      <c r="D98" s="214" t="s">
        <v>145</v>
      </c>
      <c r="E98" s="230" t="s">
        <v>27</v>
      </c>
      <c r="F98" s="231" t="s">
        <v>1355</v>
      </c>
      <c r="G98" s="229"/>
      <c r="H98" s="230" t="s">
        <v>27</v>
      </c>
      <c r="I98" s="232"/>
      <c r="J98" s="229"/>
      <c r="K98" s="229"/>
      <c r="L98" s="233"/>
      <c r="M98" s="234"/>
      <c r="N98" s="235"/>
      <c r="O98" s="235"/>
      <c r="P98" s="235"/>
      <c r="Q98" s="235"/>
      <c r="R98" s="235"/>
      <c r="S98" s="235"/>
      <c r="T98" s="236"/>
      <c r="AT98" s="237" t="s">
        <v>145</v>
      </c>
      <c r="AU98" s="237" t="s">
        <v>87</v>
      </c>
      <c r="AV98" s="12" t="s">
        <v>85</v>
      </c>
      <c r="AW98" s="12" t="s">
        <v>36</v>
      </c>
      <c r="AX98" s="12" t="s">
        <v>77</v>
      </c>
      <c r="AY98" s="237" t="s">
        <v>134</v>
      </c>
    </row>
    <row r="99" spans="2:51" s="12" customFormat="1" ht="12">
      <c r="B99" s="228"/>
      <c r="C99" s="229"/>
      <c r="D99" s="214" t="s">
        <v>145</v>
      </c>
      <c r="E99" s="230" t="s">
        <v>27</v>
      </c>
      <c r="F99" s="231" t="s">
        <v>1356</v>
      </c>
      <c r="G99" s="229"/>
      <c r="H99" s="230" t="s">
        <v>27</v>
      </c>
      <c r="I99" s="232"/>
      <c r="J99" s="229"/>
      <c r="K99" s="229"/>
      <c r="L99" s="233"/>
      <c r="M99" s="234"/>
      <c r="N99" s="235"/>
      <c r="O99" s="235"/>
      <c r="P99" s="235"/>
      <c r="Q99" s="235"/>
      <c r="R99" s="235"/>
      <c r="S99" s="235"/>
      <c r="T99" s="236"/>
      <c r="AT99" s="237" t="s">
        <v>145</v>
      </c>
      <c r="AU99" s="237" t="s">
        <v>87</v>
      </c>
      <c r="AV99" s="12" t="s">
        <v>85</v>
      </c>
      <c r="AW99" s="12" t="s">
        <v>36</v>
      </c>
      <c r="AX99" s="12" t="s">
        <v>77</v>
      </c>
      <c r="AY99" s="237" t="s">
        <v>134</v>
      </c>
    </row>
    <row r="100" spans="2:51" s="13" customFormat="1" ht="12">
      <c r="B100" s="238"/>
      <c r="C100" s="239"/>
      <c r="D100" s="214" t="s">
        <v>145</v>
      </c>
      <c r="E100" s="240" t="s">
        <v>27</v>
      </c>
      <c r="F100" s="241" t="s">
        <v>148</v>
      </c>
      <c r="G100" s="239"/>
      <c r="H100" s="242">
        <v>8.04</v>
      </c>
      <c r="I100" s="243"/>
      <c r="J100" s="239"/>
      <c r="K100" s="239"/>
      <c r="L100" s="244"/>
      <c r="M100" s="245"/>
      <c r="N100" s="246"/>
      <c r="O100" s="246"/>
      <c r="P100" s="246"/>
      <c r="Q100" s="246"/>
      <c r="R100" s="246"/>
      <c r="S100" s="246"/>
      <c r="T100" s="247"/>
      <c r="AT100" s="248" t="s">
        <v>145</v>
      </c>
      <c r="AU100" s="248" t="s">
        <v>87</v>
      </c>
      <c r="AV100" s="13" t="s">
        <v>141</v>
      </c>
      <c r="AW100" s="13" t="s">
        <v>36</v>
      </c>
      <c r="AX100" s="13" t="s">
        <v>85</v>
      </c>
      <c r="AY100" s="248" t="s">
        <v>134</v>
      </c>
    </row>
    <row r="101" spans="2:65" s="1" customFormat="1" ht="16.5" customHeight="1">
      <c r="B101" s="37"/>
      <c r="C101" s="203" t="s">
        <v>141</v>
      </c>
      <c r="D101" s="203" t="s">
        <v>136</v>
      </c>
      <c r="E101" s="204" t="s">
        <v>1357</v>
      </c>
      <c r="F101" s="205" t="s">
        <v>1358</v>
      </c>
      <c r="G101" s="206" t="s">
        <v>414</v>
      </c>
      <c r="H101" s="207">
        <v>12</v>
      </c>
      <c r="I101" s="208"/>
      <c r="J101" s="207">
        <f>ROUND(I101*H101,2)</f>
        <v>0</v>
      </c>
      <c r="K101" s="205" t="s">
        <v>27</v>
      </c>
      <c r="L101" s="42"/>
      <c r="M101" s="209" t="s">
        <v>27</v>
      </c>
      <c r="N101" s="210" t="s">
        <v>48</v>
      </c>
      <c r="O101" s="78"/>
      <c r="P101" s="211">
        <f>O101*H101</f>
        <v>0</v>
      </c>
      <c r="Q101" s="211">
        <v>0</v>
      </c>
      <c r="R101" s="211">
        <f>Q101*H101</f>
        <v>0</v>
      </c>
      <c r="S101" s="211">
        <v>0.0684</v>
      </c>
      <c r="T101" s="212">
        <f>S101*H101</f>
        <v>0.8208</v>
      </c>
      <c r="AR101" s="16" t="s">
        <v>141</v>
      </c>
      <c r="AT101" s="16" t="s">
        <v>136</v>
      </c>
      <c r="AU101" s="16" t="s">
        <v>87</v>
      </c>
      <c r="AY101" s="16" t="s">
        <v>134</v>
      </c>
      <c r="BE101" s="213">
        <f>IF(N101="základní",J101,0)</f>
        <v>0</v>
      </c>
      <c r="BF101" s="213">
        <f>IF(N101="snížená",J101,0)</f>
        <v>0</v>
      </c>
      <c r="BG101" s="213">
        <f>IF(N101="zákl. přenesená",J101,0)</f>
        <v>0</v>
      </c>
      <c r="BH101" s="213">
        <f>IF(N101="sníž. přenesená",J101,0)</f>
        <v>0</v>
      </c>
      <c r="BI101" s="213">
        <f>IF(N101="nulová",J101,0)</f>
        <v>0</v>
      </c>
      <c r="BJ101" s="16" t="s">
        <v>85</v>
      </c>
      <c r="BK101" s="213">
        <f>ROUND(I101*H101,2)</f>
        <v>0</v>
      </c>
      <c r="BL101" s="16" t="s">
        <v>141</v>
      </c>
      <c r="BM101" s="16" t="s">
        <v>1359</v>
      </c>
    </row>
    <row r="102" spans="2:63" s="10" customFormat="1" ht="22.8" customHeight="1">
      <c r="B102" s="187"/>
      <c r="C102" s="188"/>
      <c r="D102" s="189" t="s">
        <v>76</v>
      </c>
      <c r="E102" s="201" t="s">
        <v>531</v>
      </c>
      <c r="F102" s="201" t="s">
        <v>532</v>
      </c>
      <c r="G102" s="188"/>
      <c r="H102" s="188"/>
      <c r="I102" s="191"/>
      <c r="J102" s="202">
        <f>BK102</f>
        <v>0</v>
      </c>
      <c r="K102" s="188"/>
      <c r="L102" s="193"/>
      <c r="M102" s="194"/>
      <c r="N102" s="195"/>
      <c r="O102" s="195"/>
      <c r="P102" s="196">
        <f>SUM(P103:P134)</f>
        <v>0</v>
      </c>
      <c r="Q102" s="195"/>
      <c r="R102" s="196">
        <f>SUM(R103:R134)</f>
        <v>0</v>
      </c>
      <c r="S102" s="195"/>
      <c r="T102" s="197">
        <f>SUM(T103:T134)</f>
        <v>0</v>
      </c>
      <c r="AR102" s="198" t="s">
        <v>85</v>
      </c>
      <c r="AT102" s="199" t="s">
        <v>76</v>
      </c>
      <c r="AU102" s="199" t="s">
        <v>85</v>
      </c>
      <c r="AY102" s="198" t="s">
        <v>134</v>
      </c>
      <c r="BK102" s="200">
        <f>SUM(BK103:BK134)</f>
        <v>0</v>
      </c>
    </row>
    <row r="103" spans="2:65" s="1" customFormat="1" ht="16.5" customHeight="1">
      <c r="B103" s="37"/>
      <c r="C103" s="203" t="s">
        <v>165</v>
      </c>
      <c r="D103" s="203" t="s">
        <v>136</v>
      </c>
      <c r="E103" s="204" t="s">
        <v>1360</v>
      </c>
      <c r="F103" s="205" t="s">
        <v>1361</v>
      </c>
      <c r="G103" s="206" t="s">
        <v>244</v>
      </c>
      <c r="H103" s="207">
        <v>397.11</v>
      </c>
      <c r="I103" s="208"/>
      <c r="J103" s="207">
        <f>ROUND(I103*H103,2)</f>
        <v>0</v>
      </c>
      <c r="K103" s="205" t="s">
        <v>140</v>
      </c>
      <c r="L103" s="42"/>
      <c r="M103" s="209" t="s">
        <v>27</v>
      </c>
      <c r="N103" s="210" t="s">
        <v>48</v>
      </c>
      <c r="O103" s="78"/>
      <c r="P103" s="211">
        <f>O103*H103</f>
        <v>0</v>
      </c>
      <c r="Q103" s="211">
        <v>0</v>
      </c>
      <c r="R103" s="211">
        <f>Q103*H103</f>
        <v>0</v>
      </c>
      <c r="S103" s="211">
        <v>0</v>
      </c>
      <c r="T103" s="212">
        <f>S103*H103</f>
        <v>0</v>
      </c>
      <c r="AR103" s="16" t="s">
        <v>141</v>
      </c>
      <c r="AT103" s="16" t="s">
        <v>136</v>
      </c>
      <c r="AU103" s="16" t="s">
        <v>87</v>
      </c>
      <c r="AY103" s="16" t="s">
        <v>134</v>
      </c>
      <c r="BE103" s="213">
        <f>IF(N103="základní",J103,0)</f>
        <v>0</v>
      </c>
      <c r="BF103" s="213">
        <f>IF(N103="snížená",J103,0)</f>
        <v>0</v>
      </c>
      <c r="BG103" s="213">
        <f>IF(N103="zákl. přenesená",J103,0)</f>
        <v>0</v>
      </c>
      <c r="BH103" s="213">
        <f>IF(N103="sníž. přenesená",J103,0)</f>
        <v>0</v>
      </c>
      <c r="BI103" s="213">
        <f>IF(N103="nulová",J103,0)</f>
        <v>0</v>
      </c>
      <c r="BJ103" s="16" t="s">
        <v>85</v>
      </c>
      <c r="BK103" s="213">
        <f>ROUND(I103*H103,2)</f>
        <v>0</v>
      </c>
      <c r="BL103" s="16" t="s">
        <v>141</v>
      </c>
      <c r="BM103" s="16" t="s">
        <v>1362</v>
      </c>
    </row>
    <row r="104" spans="2:47" s="1" customFormat="1" ht="12">
      <c r="B104" s="37"/>
      <c r="C104" s="38"/>
      <c r="D104" s="214" t="s">
        <v>143</v>
      </c>
      <c r="E104" s="38"/>
      <c r="F104" s="215" t="s">
        <v>1363</v>
      </c>
      <c r="G104" s="38"/>
      <c r="H104" s="38"/>
      <c r="I104" s="129"/>
      <c r="J104" s="38"/>
      <c r="K104" s="38"/>
      <c r="L104" s="42"/>
      <c r="M104" s="216"/>
      <c r="N104" s="78"/>
      <c r="O104" s="78"/>
      <c r="P104" s="78"/>
      <c r="Q104" s="78"/>
      <c r="R104" s="78"/>
      <c r="S104" s="78"/>
      <c r="T104" s="79"/>
      <c r="AT104" s="16" t="s">
        <v>143</v>
      </c>
      <c r="AU104" s="16" t="s">
        <v>87</v>
      </c>
    </row>
    <row r="105" spans="2:51" s="11" customFormat="1" ht="12">
      <c r="B105" s="217"/>
      <c r="C105" s="218"/>
      <c r="D105" s="214" t="s">
        <v>145</v>
      </c>
      <c r="E105" s="219" t="s">
        <v>27</v>
      </c>
      <c r="F105" s="220" t="s">
        <v>1364</v>
      </c>
      <c r="G105" s="218"/>
      <c r="H105" s="221">
        <v>102.88</v>
      </c>
      <c r="I105" s="222"/>
      <c r="J105" s="218"/>
      <c r="K105" s="218"/>
      <c r="L105" s="223"/>
      <c r="M105" s="224"/>
      <c r="N105" s="225"/>
      <c r="O105" s="225"/>
      <c r="P105" s="225"/>
      <c r="Q105" s="225"/>
      <c r="R105" s="225"/>
      <c r="S105" s="225"/>
      <c r="T105" s="226"/>
      <c r="AT105" s="227" t="s">
        <v>145</v>
      </c>
      <c r="AU105" s="227" t="s">
        <v>87</v>
      </c>
      <c r="AV105" s="11" t="s">
        <v>87</v>
      </c>
      <c r="AW105" s="11" t="s">
        <v>36</v>
      </c>
      <c r="AX105" s="11" t="s">
        <v>77</v>
      </c>
      <c r="AY105" s="227" t="s">
        <v>134</v>
      </c>
    </row>
    <row r="106" spans="2:51" s="12" customFormat="1" ht="12">
      <c r="B106" s="228"/>
      <c r="C106" s="229"/>
      <c r="D106" s="214" t="s">
        <v>145</v>
      </c>
      <c r="E106" s="230" t="s">
        <v>27</v>
      </c>
      <c r="F106" s="231" t="s">
        <v>1365</v>
      </c>
      <c r="G106" s="229"/>
      <c r="H106" s="230" t="s">
        <v>27</v>
      </c>
      <c r="I106" s="232"/>
      <c r="J106" s="229"/>
      <c r="K106" s="229"/>
      <c r="L106" s="233"/>
      <c r="M106" s="234"/>
      <c r="N106" s="235"/>
      <c r="O106" s="235"/>
      <c r="P106" s="235"/>
      <c r="Q106" s="235"/>
      <c r="R106" s="235"/>
      <c r="S106" s="235"/>
      <c r="T106" s="236"/>
      <c r="AT106" s="237" t="s">
        <v>145</v>
      </c>
      <c r="AU106" s="237" t="s">
        <v>87</v>
      </c>
      <c r="AV106" s="12" t="s">
        <v>85</v>
      </c>
      <c r="AW106" s="12" t="s">
        <v>36</v>
      </c>
      <c r="AX106" s="12" t="s">
        <v>77</v>
      </c>
      <c r="AY106" s="237" t="s">
        <v>134</v>
      </c>
    </row>
    <row r="107" spans="2:51" s="11" customFormat="1" ht="12">
      <c r="B107" s="217"/>
      <c r="C107" s="218"/>
      <c r="D107" s="214" t="s">
        <v>145</v>
      </c>
      <c r="E107" s="219" t="s">
        <v>27</v>
      </c>
      <c r="F107" s="220" t="s">
        <v>1366</v>
      </c>
      <c r="G107" s="218"/>
      <c r="H107" s="221">
        <v>257.2</v>
      </c>
      <c r="I107" s="222"/>
      <c r="J107" s="218"/>
      <c r="K107" s="218"/>
      <c r="L107" s="223"/>
      <c r="M107" s="224"/>
      <c r="N107" s="225"/>
      <c r="O107" s="225"/>
      <c r="P107" s="225"/>
      <c r="Q107" s="225"/>
      <c r="R107" s="225"/>
      <c r="S107" s="225"/>
      <c r="T107" s="226"/>
      <c r="AT107" s="227" t="s">
        <v>145</v>
      </c>
      <c r="AU107" s="227" t="s">
        <v>87</v>
      </c>
      <c r="AV107" s="11" t="s">
        <v>87</v>
      </c>
      <c r="AW107" s="11" t="s">
        <v>36</v>
      </c>
      <c r="AX107" s="11" t="s">
        <v>77</v>
      </c>
      <c r="AY107" s="227" t="s">
        <v>134</v>
      </c>
    </row>
    <row r="108" spans="2:51" s="12" customFormat="1" ht="12">
      <c r="B108" s="228"/>
      <c r="C108" s="229"/>
      <c r="D108" s="214" t="s">
        <v>145</v>
      </c>
      <c r="E108" s="230" t="s">
        <v>27</v>
      </c>
      <c r="F108" s="231" t="s">
        <v>1229</v>
      </c>
      <c r="G108" s="229"/>
      <c r="H108" s="230" t="s">
        <v>27</v>
      </c>
      <c r="I108" s="232"/>
      <c r="J108" s="229"/>
      <c r="K108" s="229"/>
      <c r="L108" s="233"/>
      <c r="M108" s="234"/>
      <c r="N108" s="235"/>
      <c r="O108" s="235"/>
      <c r="P108" s="235"/>
      <c r="Q108" s="235"/>
      <c r="R108" s="235"/>
      <c r="S108" s="235"/>
      <c r="T108" s="236"/>
      <c r="AT108" s="237" t="s">
        <v>145</v>
      </c>
      <c r="AU108" s="237" t="s">
        <v>87</v>
      </c>
      <c r="AV108" s="12" t="s">
        <v>85</v>
      </c>
      <c r="AW108" s="12" t="s">
        <v>36</v>
      </c>
      <c r="AX108" s="12" t="s">
        <v>77</v>
      </c>
      <c r="AY108" s="237" t="s">
        <v>134</v>
      </c>
    </row>
    <row r="109" spans="2:51" s="11" customFormat="1" ht="12">
      <c r="B109" s="217"/>
      <c r="C109" s="218"/>
      <c r="D109" s="214" t="s">
        <v>145</v>
      </c>
      <c r="E109" s="219" t="s">
        <v>27</v>
      </c>
      <c r="F109" s="220" t="s">
        <v>1367</v>
      </c>
      <c r="G109" s="218"/>
      <c r="H109" s="221">
        <v>37.03</v>
      </c>
      <c r="I109" s="222"/>
      <c r="J109" s="218"/>
      <c r="K109" s="218"/>
      <c r="L109" s="223"/>
      <c r="M109" s="224"/>
      <c r="N109" s="225"/>
      <c r="O109" s="225"/>
      <c r="P109" s="225"/>
      <c r="Q109" s="225"/>
      <c r="R109" s="225"/>
      <c r="S109" s="225"/>
      <c r="T109" s="226"/>
      <c r="AT109" s="227" t="s">
        <v>145</v>
      </c>
      <c r="AU109" s="227" t="s">
        <v>87</v>
      </c>
      <c r="AV109" s="11" t="s">
        <v>87</v>
      </c>
      <c r="AW109" s="11" t="s">
        <v>36</v>
      </c>
      <c r="AX109" s="11" t="s">
        <v>77</v>
      </c>
      <c r="AY109" s="227" t="s">
        <v>134</v>
      </c>
    </row>
    <row r="110" spans="2:51" s="12" customFormat="1" ht="12">
      <c r="B110" s="228"/>
      <c r="C110" s="229"/>
      <c r="D110" s="214" t="s">
        <v>145</v>
      </c>
      <c r="E110" s="230" t="s">
        <v>27</v>
      </c>
      <c r="F110" s="231" t="s">
        <v>1231</v>
      </c>
      <c r="G110" s="229"/>
      <c r="H110" s="230" t="s">
        <v>27</v>
      </c>
      <c r="I110" s="232"/>
      <c r="J110" s="229"/>
      <c r="K110" s="229"/>
      <c r="L110" s="233"/>
      <c r="M110" s="234"/>
      <c r="N110" s="235"/>
      <c r="O110" s="235"/>
      <c r="P110" s="235"/>
      <c r="Q110" s="235"/>
      <c r="R110" s="235"/>
      <c r="S110" s="235"/>
      <c r="T110" s="236"/>
      <c r="AT110" s="237" t="s">
        <v>145</v>
      </c>
      <c r="AU110" s="237" t="s">
        <v>87</v>
      </c>
      <c r="AV110" s="12" t="s">
        <v>85</v>
      </c>
      <c r="AW110" s="12" t="s">
        <v>36</v>
      </c>
      <c r="AX110" s="12" t="s">
        <v>77</v>
      </c>
      <c r="AY110" s="237" t="s">
        <v>134</v>
      </c>
    </row>
    <row r="111" spans="2:51" s="13" customFormat="1" ht="12">
      <c r="B111" s="238"/>
      <c r="C111" s="239"/>
      <c r="D111" s="214" t="s">
        <v>145</v>
      </c>
      <c r="E111" s="240" t="s">
        <v>27</v>
      </c>
      <c r="F111" s="241" t="s">
        <v>148</v>
      </c>
      <c r="G111" s="239"/>
      <c r="H111" s="242">
        <v>397.11</v>
      </c>
      <c r="I111" s="243"/>
      <c r="J111" s="239"/>
      <c r="K111" s="239"/>
      <c r="L111" s="244"/>
      <c r="M111" s="245"/>
      <c r="N111" s="246"/>
      <c r="O111" s="246"/>
      <c r="P111" s="246"/>
      <c r="Q111" s="246"/>
      <c r="R111" s="246"/>
      <c r="S111" s="246"/>
      <c r="T111" s="247"/>
      <c r="AT111" s="248" t="s">
        <v>145</v>
      </c>
      <c r="AU111" s="248" t="s">
        <v>87</v>
      </c>
      <c r="AV111" s="13" t="s">
        <v>141</v>
      </c>
      <c r="AW111" s="13" t="s">
        <v>36</v>
      </c>
      <c r="AX111" s="13" t="s">
        <v>85</v>
      </c>
      <c r="AY111" s="248" t="s">
        <v>134</v>
      </c>
    </row>
    <row r="112" spans="2:65" s="1" customFormat="1" ht="22.5" customHeight="1">
      <c r="B112" s="37"/>
      <c r="C112" s="203" t="s">
        <v>171</v>
      </c>
      <c r="D112" s="203" t="s">
        <v>136</v>
      </c>
      <c r="E112" s="204" t="s">
        <v>1368</v>
      </c>
      <c r="F112" s="205" t="s">
        <v>1369</v>
      </c>
      <c r="G112" s="206" t="s">
        <v>244</v>
      </c>
      <c r="H112" s="207">
        <v>758.1</v>
      </c>
      <c r="I112" s="208"/>
      <c r="J112" s="207">
        <f>ROUND(I112*H112,2)</f>
        <v>0</v>
      </c>
      <c r="K112" s="205" t="s">
        <v>140</v>
      </c>
      <c r="L112" s="42"/>
      <c r="M112" s="209" t="s">
        <v>27</v>
      </c>
      <c r="N112" s="210" t="s">
        <v>48</v>
      </c>
      <c r="O112" s="78"/>
      <c r="P112" s="211">
        <f>O112*H112</f>
        <v>0</v>
      </c>
      <c r="Q112" s="211">
        <v>0</v>
      </c>
      <c r="R112" s="211">
        <f>Q112*H112</f>
        <v>0</v>
      </c>
      <c r="S112" s="211">
        <v>0</v>
      </c>
      <c r="T112" s="212">
        <f>S112*H112</f>
        <v>0</v>
      </c>
      <c r="AR112" s="16" t="s">
        <v>141</v>
      </c>
      <c r="AT112" s="16" t="s">
        <v>136</v>
      </c>
      <c r="AU112" s="16" t="s">
        <v>87</v>
      </c>
      <c r="AY112" s="16" t="s">
        <v>134</v>
      </c>
      <c r="BE112" s="213">
        <f>IF(N112="základní",J112,0)</f>
        <v>0</v>
      </c>
      <c r="BF112" s="213">
        <f>IF(N112="snížená",J112,0)</f>
        <v>0</v>
      </c>
      <c r="BG112" s="213">
        <f>IF(N112="zákl. přenesená",J112,0)</f>
        <v>0</v>
      </c>
      <c r="BH112" s="213">
        <f>IF(N112="sníž. přenesená",J112,0)</f>
        <v>0</v>
      </c>
      <c r="BI112" s="213">
        <f>IF(N112="nulová",J112,0)</f>
        <v>0</v>
      </c>
      <c r="BJ112" s="16" t="s">
        <v>85</v>
      </c>
      <c r="BK112" s="213">
        <f>ROUND(I112*H112,2)</f>
        <v>0</v>
      </c>
      <c r="BL112" s="16" t="s">
        <v>141</v>
      </c>
      <c r="BM112" s="16" t="s">
        <v>1370</v>
      </c>
    </row>
    <row r="113" spans="2:47" s="1" customFormat="1" ht="12">
      <c r="B113" s="37"/>
      <c r="C113" s="38"/>
      <c r="D113" s="214" t="s">
        <v>143</v>
      </c>
      <c r="E113" s="38"/>
      <c r="F113" s="215" t="s">
        <v>1363</v>
      </c>
      <c r="G113" s="38"/>
      <c r="H113" s="38"/>
      <c r="I113" s="129"/>
      <c r="J113" s="38"/>
      <c r="K113" s="38"/>
      <c r="L113" s="42"/>
      <c r="M113" s="216"/>
      <c r="N113" s="78"/>
      <c r="O113" s="78"/>
      <c r="P113" s="78"/>
      <c r="Q113" s="78"/>
      <c r="R113" s="78"/>
      <c r="S113" s="78"/>
      <c r="T113" s="79"/>
      <c r="AT113" s="16" t="s">
        <v>143</v>
      </c>
      <c r="AU113" s="16" t="s">
        <v>87</v>
      </c>
    </row>
    <row r="114" spans="2:51" s="11" customFormat="1" ht="12">
      <c r="B114" s="217"/>
      <c r="C114" s="218"/>
      <c r="D114" s="214" t="s">
        <v>145</v>
      </c>
      <c r="E114" s="219" t="s">
        <v>27</v>
      </c>
      <c r="F114" s="220" t="s">
        <v>1371</v>
      </c>
      <c r="G114" s="218"/>
      <c r="H114" s="221">
        <v>758.1</v>
      </c>
      <c r="I114" s="222"/>
      <c r="J114" s="218"/>
      <c r="K114" s="218"/>
      <c r="L114" s="223"/>
      <c r="M114" s="224"/>
      <c r="N114" s="225"/>
      <c r="O114" s="225"/>
      <c r="P114" s="225"/>
      <c r="Q114" s="225"/>
      <c r="R114" s="225"/>
      <c r="S114" s="225"/>
      <c r="T114" s="226"/>
      <c r="AT114" s="227" t="s">
        <v>145</v>
      </c>
      <c r="AU114" s="227" t="s">
        <v>87</v>
      </c>
      <c r="AV114" s="11" t="s">
        <v>87</v>
      </c>
      <c r="AW114" s="11" t="s">
        <v>36</v>
      </c>
      <c r="AX114" s="11" t="s">
        <v>77</v>
      </c>
      <c r="AY114" s="227" t="s">
        <v>134</v>
      </c>
    </row>
    <row r="115" spans="2:51" s="12" customFormat="1" ht="12">
      <c r="B115" s="228"/>
      <c r="C115" s="229"/>
      <c r="D115" s="214" t="s">
        <v>145</v>
      </c>
      <c r="E115" s="230" t="s">
        <v>27</v>
      </c>
      <c r="F115" s="231" t="s">
        <v>1372</v>
      </c>
      <c r="G115" s="229"/>
      <c r="H115" s="230" t="s">
        <v>27</v>
      </c>
      <c r="I115" s="232"/>
      <c r="J115" s="229"/>
      <c r="K115" s="229"/>
      <c r="L115" s="233"/>
      <c r="M115" s="234"/>
      <c r="N115" s="235"/>
      <c r="O115" s="235"/>
      <c r="P115" s="235"/>
      <c r="Q115" s="235"/>
      <c r="R115" s="235"/>
      <c r="S115" s="235"/>
      <c r="T115" s="236"/>
      <c r="AT115" s="237" t="s">
        <v>145</v>
      </c>
      <c r="AU115" s="237" t="s">
        <v>87</v>
      </c>
      <c r="AV115" s="12" t="s">
        <v>85</v>
      </c>
      <c r="AW115" s="12" t="s">
        <v>36</v>
      </c>
      <c r="AX115" s="12" t="s">
        <v>77</v>
      </c>
      <c r="AY115" s="237" t="s">
        <v>134</v>
      </c>
    </row>
    <row r="116" spans="2:51" s="13" customFormat="1" ht="12">
      <c r="B116" s="238"/>
      <c r="C116" s="239"/>
      <c r="D116" s="214" t="s">
        <v>145</v>
      </c>
      <c r="E116" s="240" t="s">
        <v>27</v>
      </c>
      <c r="F116" s="241" t="s">
        <v>148</v>
      </c>
      <c r="G116" s="239"/>
      <c r="H116" s="242">
        <v>758.1</v>
      </c>
      <c r="I116" s="243"/>
      <c r="J116" s="239"/>
      <c r="K116" s="239"/>
      <c r="L116" s="244"/>
      <c r="M116" s="245"/>
      <c r="N116" s="246"/>
      <c r="O116" s="246"/>
      <c r="P116" s="246"/>
      <c r="Q116" s="246"/>
      <c r="R116" s="246"/>
      <c r="S116" s="246"/>
      <c r="T116" s="247"/>
      <c r="AT116" s="248" t="s">
        <v>145</v>
      </c>
      <c r="AU116" s="248" t="s">
        <v>87</v>
      </c>
      <c r="AV116" s="13" t="s">
        <v>141</v>
      </c>
      <c r="AW116" s="13" t="s">
        <v>36</v>
      </c>
      <c r="AX116" s="13" t="s">
        <v>85</v>
      </c>
      <c r="AY116" s="248" t="s">
        <v>134</v>
      </c>
    </row>
    <row r="117" spans="2:65" s="1" customFormat="1" ht="22.5" customHeight="1">
      <c r="B117" s="37"/>
      <c r="C117" s="203" t="s">
        <v>176</v>
      </c>
      <c r="D117" s="203" t="s">
        <v>136</v>
      </c>
      <c r="E117" s="204" t="s">
        <v>1368</v>
      </c>
      <c r="F117" s="205" t="s">
        <v>1369</v>
      </c>
      <c r="G117" s="206" t="s">
        <v>244</v>
      </c>
      <c r="H117" s="207">
        <v>270.2</v>
      </c>
      <c r="I117" s="208"/>
      <c r="J117" s="207">
        <f>ROUND(I117*H117,2)</f>
        <v>0</v>
      </c>
      <c r="K117" s="205" t="s">
        <v>140</v>
      </c>
      <c r="L117" s="42"/>
      <c r="M117" s="209" t="s">
        <v>27</v>
      </c>
      <c r="N117" s="210" t="s">
        <v>48</v>
      </c>
      <c r="O117" s="78"/>
      <c r="P117" s="211">
        <f>O117*H117</f>
        <v>0</v>
      </c>
      <c r="Q117" s="211">
        <v>0</v>
      </c>
      <c r="R117" s="211">
        <f>Q117*H117</f>
        <v>0</v>
      </c>
      <c r="S117" s="211">
        <v>0</v>
      </c>
      <c r="T117" s="212">
        <f>S117*H117</f>
        <v>0</v>
      </c>
      <c r="AR117" s="16" t="s">
        <v>141</v>
      </c>
      <c r="AT117" s="16" t="s">
        <v>136</v>
      </c>
      <c r="AU117" s="16" t="s">
        <v>87</v>
      </c>
      <c r="AY117" s="16" t="s">
        <v>134</v>
      </c>
      <c r="BE117" s="213">
        <f>IF(N117="základní",J117,0)</f>
        <v>0</v>
      </c>
      <c r="BF117" s="213">
        <f>IF(N117="snížená",J117,0)</f>
        <v>0</v>
      </c>
      <c r="BG117" s="213">
        <f>IF(N117="zákl. přenesená",J117,0)</f>
        <v>0</v>
      </c>
      <c r="BH117" s="213">
        <f>IF(N117="sníž. přenesená",J117,0)</f>
        <v>0</v>
      </c>
      <c r="BI117" s="213">
        <f>IF(N117="nulová",J117,0)</f>
        <v>0</v>
      </c>
      <c r="BJ117" s="16" t="s">
        <v>85</v>
      </c>
      <c r="BK117" s="213">
        <f>ROUND(I117*H117,2)</f>
        <v>0</v>
      </c>
      <c r="BL117" s="16" t="s">
        <v>141</v>
      </c>
      <c r="BM117" s="16" t="s">
        <v>1373</v>
      </c>
    </row>
    <row r="118" spans="2:47" s="1" customFormat="1" ht="12">
      <c r="B118" s="37"/>
      <c r="C118" s="38"/>
      <c r="D118" s="214" t="s">
        <v>143</v>
      </c>
      <c r="E118" s="38"/>
      <c r="F118" s="215" t="s">
        <v>1363</v>
      </c>
      <c r="G118" s="38"/>
      <c r="H118" s="38"/>
      <c r="I118" s="129"/>
      <c r="J118" s="38"/>
      <c r="K118" s="38"/>
      <c r="L118" s="42"/>
      <c r="M118" s="216"/>
      <c r="N118" s="78"/>
      <c r="O118" s="78"/>
      <c r="P118" s="78"/>
      <c r="Q118" s="78"/>
      <c r="R118" s="78"/>
      <c r="S118" s="78"/>
      <c r="T118" s="79"/>
      <c r="AT118" s="16" t="s">
        <v>143</v>
      </c>
      <c r="AU118" s="16" t="s">
        <v>87</v>
      </c>
    </row>
    <row r="119" spans="2:51" s="11" customFormat="1" ht="12">
      <c r="B119" s="217"/>
      <c r="C119" s="218"/>
      <c r="D119" s="214" t="s">
        <v>145</v>
      </c>
      <c r="E119" s="219" t="s">
        <v>27</v>
      </c>
      <c r="F119" s="220" t="s">
        <v>1374</v>
      </c>
      <c r="G119" s="218"/>
      <c r="H119" s="221">
        <v>270.2</v>
      </c>
      <c r="I119" s="222"/>
      <c r="J119" s="218"/>
      <c r="K119" s="218"/>
      <c r="L119" s="223"/>
      <c r="M119" s="224"/>
      <c r="N119" s="225"/>
      <c r="O119" s="225"/>
      <c r="P119" s="225"/>
      <c r="Q119" s="225"/>
      <c r="R119" s="225"/>
      <c r="S119" s="225"/>
      <c r="T119" s="226"/>
      <c r="AT119" s="227" t="s">
        <v>145</v>
      </c>
      <c r="AU119" s="227" t="s">
        <v>87</v>
      </c>
      <c r="AV119" s="11" t="s">
        <v>87</v>
      </c>
      <c r="AW119" s="11" t="s">
        <v>36</v>
      </c>
      <c r="AX119" s="11" t="s">
        <v>77</v>
      </c>
      <c r="AY119" s="227" t="s">
        <v>134</v>
      </c>
    </row>
    <row r="120" spans="2:51" s="12" customFormat="1" ht="12">
      <c r="B120" s="228"/>
      <c r="C120" s="229"/>
      <c r="D120" s="214" t="s">
        <v>145</v>
      </c>
      <c r="E120" s="230" t="s">
        <v>27</v>
      </c>
      <c r="F120" s="231" t="s">
        <v>1375</v>
      </c>
      <c r="G120" s="229"/>
      <c r="H120" s="230" t="s">
        <v>27</v>
      </c>
      <c r="I120" s="232"/>
      <c r="J120" s="229"/>
      <c r="K120" s="229"/>
      <c r="L120" s="233"/>
      <c r="M120" s="234"/>
      <c r="N120" s="235"/>
      <c r="O120" s="235"/>
      <c r="P120" s="235"/>
      <c r="Q120" s="235"/>
      <c r="R120" s="235"/>
      <c r="S120" s="235"/>
      <c r="T120" s="236"/>
      <c r="AT120" s="237" t="s">
        <v>145</v>
      </c>
      <c r="AU120" s="237" t="s">
        <v>87</v>
      </c>
      <c r="AV120" s="12" t="s">
        <v>85</v>
      </c>
      <c r="AW120" s="12" t="s">
        <v>36</v>
      </c>
      <c r="AX120" s="12" t="s">
        <v>77</v>
      </c>
      <c r="AY120" s="237" t="s">
        <v>134</v>
      </c>
    </row>
    <row r="121" spans="2:51" s="13" customFormat="1" ht="12">
      <c r="B121" s="238"/>
      <c r="C121" s="239"/>
      <c r="D121" s="214" t="s">
        <v>145</v>
      </c>
      <c r="E121" s="240" t="s">
        <v>27</v>
      </c>
      <c r="F121" s="241" t="s">
        <v>148</v>
      </c>
      <c r="G121" s="239"/>
      <c r="H121" s="242">
        <v>270.2</v>
      </c>
      <c r="I121" s="243"/>
      <c r="J121" s="239"/>
      <c r="K121" s="239"/>
      <c r="L121" s="244"/>
      <c r="M121" s="245"/>
      <c r="N121" s="246"/>
      <c r="O121" s="246"/>
      <c r="P121" s="246"/>
      <c r="Q121" s="246"/>
      <c r="R121" s="246"/>
      <c r="S121" s="246"/>
      <c r="T121" s="247"/>
      <c r="AT121" s="248" t="s">
        <v>145</v>
      </c>
      <c r="AU121" s="248" t="s">
        <v>87</v>
      </c>
      <c r="AV121" s="13" t="s">
        <v>141</v>
      </c>
      <c r="AW121" s="13" t="s">
        <v>36</v>
      </c>
      <c r="AX121" s="13" t="s">
        <v>85</v>
      </c>
      <c r="AY121" s="248" t="s">
        <v>134</v>
      </c>
    </row>
    <row r="122" spans="2:65" s="1" customFormat="1" ht="22.5" customHeight="1">
      <c r="B122" s="37"/>
      <c r="C122" s="203" t="s">
        <v>181</v>
      </c>
      <c r="D122" s="203" t="s">
        <v>136</v>
      </c>
      <c r="E122" s="204" t="s">
        <v>1368</v>
      </c>
      <c r="F122" s="205" t="s">
        <v>1369</v>
      </c>
      <c r="G122" s="206" t="s">
        <v>244</v>
      </c>
      <c r="H122" s="207">
        <v>864.08</v>
      </c>
      <c r="I122" s="208"/>
      <c r="J122" s="207">
        <f>ROUND(I122*H122,2)</f>
        <v>0</v>
      </c>
      <c r="K122" s="205" t="s">
        <v>140</v>
      </c>
      <c r="L122" s="42"/>
      <c r="M122" s="209" t="s">
        <v>27</v>
      </c>
      <c r="N122" s="210" t="s">
        <v>48</v>
      </c>
      <c r="O122" s="78"/>
      <c r="P122" s="211">
        <f>O122*H122</f>
        <v>0</v>
      </c>
      <c r="Q122" s="211">
        <v>0</v>
      </c>
      <c r="R122" s="211">
        <f>Q122*H122</f>
        <v>0</v>
      </c>
      <c r="S122" s="211">
        <v>0</v>
      </c>
      <c r="T122" s="212">
        <f>S122*H122</f>
        <v>0</v>
      </c>
      <c r="AR122" s="16" t="s">
        <v>141</v>
      </c>
      <c r="AT122" s="16" t="s">
        <v>136</v>
      </c>
      <c r="AU122" s="16" t="s">
        <v>87</v>
      </c>
      <c r="AY122" s="16" t="s">
        <v>134</v>
      </c>
      <c r="BE122" s="213">
        <f>IF(N122="základní",J122,0)</f>
        <v>0</v>
      </c>
      <c r="BF122" s="213">
        <f>IF(N122="snížená",J122,0)</f>
        <v>0</v>
      </c>
      <c r="BG122" s="213">
        <f>IF(N122="zákl. přenesená",J122,0)</f>
        <v>0</v>
      </c>
      <c r="BH122" s="213">
        <f>IF(N122="sníž. přenesená",J122,0)</f>
        <v>0</v>
      </c>
      <c r="BI122" s="213">
        <f>IF(N122="nulová",J122,0)</f>
        <v>0</v>
      </c>
      <c r="BJ122" s="16" t="s">
        <v>85</v>
      </c>
      <c r="BK122" s="213">
        <f>ROUND(I122*H122,2)</f>
        <v>0</v>
      </c>
      <c r="BL122" s="16" t="s">
        <v>141</v>
      </c>
      <c r="BM122" s="16" t="s">
        <v>1376</v>
      </c>
    </row>
    <row r="123" spans="2:47" s="1" customFormat="1" ht="12">
      <c r="B123" s="37"/>
      <c r="C123" s="38"/>
      <c r="D123" s="214" t="s">
        <v>143</v>
      </c>
      <c r="E123" s="38"/>
      <c r="F123" s="215" t="s">
        <v>1363</v>
      </c>
      <c r="G123" s="38"/>
      <c r="H123" s="38"/>
      <c r="I123" s="129"/>
      <c r="J123" s="38"/>
      <c r="K123" s="38"/>
      <c r="L123" s="42"/>
      <c r="M123" s="216"/>
      <c r="N123" s="78"/>
      <c r="O123" s="78"/>
      <c r="P123" s="78"/>
      <c r="Q123" s="78"/>
      <c r="R123" s="78"/>
      <c r="S123" s="78"/>
      <c r="T123" s="79"/>
      <c r="AT123" s="16" t="s">
        <v>143</v>
      </c>
      <c r="AU123" s="16" t="s">
        <v>87</v>
      </c>
    </row>
    <row r="124" spans="2:51" s="11" customFormat="1" ht="12">
      <c r="B124" s="217"/>
      <c r="C124" s="218"/>
      <c r="D124" s="214" t="s">
        <v>145</v>
      </c>
      <c r="E124" s="219" t="s">
        <v>27</v>
      </c>
      <c r="F124" s="220" t="s">
        <v>1377</v>
      </c>
      <c r="G124" s="218"/>
      <c r="H124" s="221">
        <v>864.08</v>
      </c>
      <c r="I124" s="222"/>
      <c r="J124" s="218"/>
      <c r="K124" s="218"/>
      <c r="L124" s="223"/>
      <c r="M124" s="224"/>
      <c r="N124" s="225"/>
      <c r="O124" s="225"/>
      <c r="P124" s="225"/>
      <c r="Q124" s="225"/>
      <c r="R124" s="225"/>
      <c r="S124" s="225"/>
      <c r="T124" s="226"/>
      <c r="AT124" s="227" t="s">
        <v>145</v>
      </c>
      <c r="AU124" s="227" t="s">
        <v>87</v>
      </c>
      <c r="AV124" s="11" t="s">
        <v>87</v>
      </c>
      <c r="AW124" s="11" t="s">
        <v>36</v>
      </c>
      <c r="AX124" s="11" t="s">
        <v>77</v>
      </c>
      <c r="AY124" s="227" t="s">
        <v>134</v>
      </c>
    </row>
    <row r="125" spans="2:51" s="12" customFormat="1" ht="12">
      <c r="B125" s="228"/>
      <c r="C125" s="229"/>
      <c r="D125" s="214" t="s">
        <v>145</v>
      </c>
      <c r="E125" s="230" t="s">
        <v>27</v>
      </c>
      <c r="F125" s="231" t="s">
        <v>1378</v>
      </c>
      <c r="G125" s="229"/>
      <c r="H125" s="230" t="s">
        <v>27</v>
      </c>
      <c r="I125" s="232"/>
      <c r="J125" s="229"/>
      <c r="K125" s="229"/>
      <c r="L125" s="233"/>
      <c r="M125" s="234"/>
      <c r="N125" s="235"/>
      <c r="O125" s="235"/>
      <c r="P125" s="235"/>
      <c r="Q125" s="235"/>
      <c r="R125" s="235"/>
      <c r="S125" s="235"/>
      <c r="T125" s="236"/>
      <c r="AT125" s="237" t="s">
        <v>145</v>
      </c>
      <c r="AU125" s="237" t="s">
        <v>87</v>
      </c>
      <c r="AV125" s="12" t="s">
        <v>85</v>
      </c>
      <c r="AW125" s="12" t="s">
        <v>36</v>
      </c>
      <c r="AX125" s="12" t="s">
        <v>77</v>
      </c>
      <c r="AY125" s="237" t="s">
        <v>134</v>
      </c>
    </row>
    <row r="126" spans="2:51" s="13" customFormat="1" ht="12">
      <c r="B126" s="238"/>
      <c r="C126" s="239"/>
      <c r="D126" s="214" t="s">
        <v>145</v>
      </c>
      <c r="E126" s="240" t="s">
        <v>27</v>
      </c>
      <c r="F126" s="241" t="s">
        <v>148</v>
      </c>
      <c r="G126" s="239"/>
      <c r="H126" s="242">
        <v>864.08</v>
      </c>
      <c r="I126" s="243"/>
      <c r="J126" s="239"/>
      <c r="K126" s="239"/>
      <c r="L126" s="244"/>
      <c r="M126" s="245"/>
      <c r="N126" s="246"/>
      <c r="O126" s="246"/>
      <c r="P126" s="246"/>
      <c r="Q126" s="246"/>
      <c r="R126" s="246"/>
      <c r="S126" s="246"/>
      <c r="T126" s="247"/>
      <c r="AT126" s="248" t="s">
        <v>145</v>
      </c>
      <c r="AU126" s="248" t="s">
        <v>87</v>
      </c>
      <c r="AV126" s="13" t="s">
        <v>141</v>
      </c>
      <c r="AW126" s="13" t="s">
        <v>36</v>
      </c>
      <c r="AX126" s="13" t="s">
        <v>85</v>
      </c>
      <c r="AY126" s="248" t="s">
        <v>134</v>
      </c>
    </row>
    <row r="127" spans="2:65" s="1" customFormat="1" ht="22.5" customHeight="1">
      <c r="B127" s="37"/>
      <c r="C127" s="203" t="s">
        <v>188</v>
      </c>
      <c r="D127" s="203" t="s">
        <v>136</v>
      </c>
      <c r="E127" s="204" t="s">
        <v>1379</v>
      </c>
      <c r="F127" s="205" t="s">
        <v>1380</v>
      </c>
      <c r="G127" s="206" t="s">
        <v>244</v>
      </c>
      <c r="H127" s="207">
        <v>61.72</v>
      </c>
      <c r="I127" s="208"/>
      <c r="J127" s="207">
        <f>ROUND(I127*H127,2)</f>
        <v>0</v>
      </c>
      <c r="K127" s="205" t="s">
        <v>140</v>
      </c>
      <c r="L127" s="42"/>
      <c r="M127" s="209" t="s">
        <v>27</v>
      </c>
      <c r="N127" s="210" t="s">
        <v>48</v>
      </c>
      <c r="O127" s="78"/>
      <c r="P127" s="211">
        <f>O127*H127</f>
        <v>0</v>
      </c>
      <c r="Q127" s="211">
        <v>0</v>
      </c>
      <c r="R127" s="211">
        <f>Q127*H127</f>
        <v>0</v>
      </c>
      <c r="S127" s="211">
        <v>0</v>
      </c>
      <c r="T127" s="212">
        <f>S127*H127</f>
        <v>0</v>
      </c>
      <c r="AR127" s="16" t="s">
        <v>141</v>
      </c>
      <c r="AT127" s="16" t="s">
        <v>136</v>
      </c>
      <c r="AU127" s="16" t="s">
        <v>87</v>
      </c>
      <c r="AY127" s="16" t="s">
        <v>134</v>
      </c>
      <c r="BE127" s="213">
        <f>IF(N127="základní",J127,0)</f>
        <v>0</v>
      </c>
      <c r="BF127" s="213">
        <f>IF(N127="snížená",J127,0)</f>
        <v>0</v>
      </c>
      <c r="BG127" s="213">
        <f>IF(N127="zákl. přenesená",J127,0)</f>
        <v>0</v>
      </c>
      <c r="BH127" s="213">
        <f>IF(N127="sníž. přenesená",J127,0)</f>
        <v>0</v>
      </c>
      <c r="BI127" s="213">
        <f>IF(N127="nulová",J127,0)</f>
        <v>0</v>
      </c>
      <c r="BJ127" s="16" t="s">
        <v>85</v>
      </c>
      <c r="BK127" s="213">
        <f>ROUND(I127*H127,2)</f>
        <v>0</v>
      </c>
      <c r="BL127" s="16" t="s">
        <v>141</v>
      </c>
      <c r="BM127" s="16" t="s">
        <v>1381</v>
      </c>
    </row>
    <row r="128" spans="2:47" s="1" customFormat="1" ht="12">
      <c r="B128" s="37"/>
      <c r="C128" s="38"/>
      <c r="D128" s="214" t="s">
        <v>143</v>
      </c>
      <c r="E128" s="38"/>
      <c r="F128" s="215" t="s">
        <v>1220</v>
      </c>
      <c r="G128" s="38"/>
      <c r="H128" s="38"/>
      <c r="I128" s="129"/>
      <c r="J128" s="38"/>
      <c r="K128" s="38"/>
      <c r="L128" s="42"/>
      <c r="M128" s="216"/>
      <c r="N128" s="78"/>
      <c r="O128" s="78"/>
      <c r="P128" s="78"/>
      <c r="Q128" s="78"/>
      <c r="R128" s="78"/>
      <c r="S128" s="78"/>
      <c r="T128" s="79"/>
      <c r="AT128" s="16" t="s">
        <v>143</v>
      </c>
      <c r="AU128" s="16" t="s">
        <v>87</v>
      </c>
    </row>
    <row r="129" spans="2:51" s="11" customFormat="1" ht="12">
      <c r="B129" s="217"/>
      <c r="C129" s="218"/>
      <c r="D129" s="214" t="s">
        <v>145</v>
      </c>
      <c r="E129" s="219" t="s">
        <v>27</v>
      </c>
      <c r="F129" s="220" t="s">
        <v>1382</v>
      </c>
      <c r="G129" s="218"/>
      <c r="H129" s="221">
        <v>61.72</v>
      </c>
      <c r="I129" s="222"/>
      <c r="J129" s="218"/>
      <c r="K129" s="218"/>
      <c r="L129" s="223"/>
      <c r="M129" s="224"/>
      <c r="N129" s="225"/>
      <c r="O129" s="225"/>
      <c r="P129" s="225"/>
      <c r="Q129" s="225"/>
      <c r="R129" s="225"/>
      <c r="S129" s="225"/>
      <c r="T129" s="226"/>
      <c r="AT129" s="227" t="s">
        <v>145</v>
      </c>
      <c r="AU129" s="227" t="s">
        <v>87</v>
      </c>
      <c r="AV129" s="11" t="s">
        <v>87</v>
      </c>
      <c r="AW129" s="11" t="s">
        <v>36</v>
      </c>
      <c r="AX129" s="11" t="s">
        <v>77</v>
      </c>
      <c r="AY129" s="227" t="s">
        <v>134</v>
      </c>
    </row>
    <row r="130" spans="2:51" s="13" customFormat="1" ht="12">
      <c r="B130" s="238"/>
      <c r="C130" s="239"/>
      <c r="D130" s="214" t="s">
        <v>145</v>
      </c>
      <c r="E130" s="240" t="s">
        <v>27</v>
      </c>
      <c r="F130" s="241" t="s">
        <v>148</v>
      </c>
      <c r="G130" s="239"/>
      <c r="H130" s="242">
        <v>61.72</v>
      </c>
      <c r="I130" s="243"/>
      <c r="J130" s="239"/>
      <c r="K130" s="239"/>
      <c r="L130" s="244"/>
      <c r="M130" s="245"/>
      <c r="N130" s="246"/>
      <c r="O130" s="246"/>
      <c r="P130" s="246"/>
      <c r="Q130" s="246"/>
      <c r="R130" s="246"/>
      <c r="S130" s="246"/>
      <c r="T130" s="247"/>
      <c r="AT130" s="248" t="s">
        <v>145</v>
      </c>
      <c r="AU130" s="248" t="s">
        <v>87</v>
      </c>
      <c r="AV130" s="13" t="s">
        <v>141</v>
      </c>
      <c r="AW130" s="13" t="s">
        <v>36</v>
      </c>
      <c r="AX130" s="13" t="s">
        <v>85</v>
      </c>
      <c r="AY130" s="248" t="s">
        <v>134</v>
      </c>
    </row>
    <row r="131" spans="2:65" s="1" customFormat="1" ht="22.5" customHeight="1">
      <c r="B131" s="37"/>
      <c r="C131" s="203" t="s">
        <v>191</v>
      </c>
      <c r="D131" s="203" t="s">
        <v>136</v>
      </c>
      <c r="E131" s="204" t="s">
        <v>1383</v>
      </c>
      <c r="F131" s="205" t="s">
        <v>1258</v>
      </c>
      <c r="G131" s="206" t="s">
        <v>244</v>
      </c>
      <c r="H131" s="207">
        <v>19.3</v>
      </c>
      <c r="I131" s="208"/>
      <c r="J131" s="207">
        <f>ROUND(I131*H131,2)</f>
        <v>0</v>
      </c>
      <c r="K131" s="205" t="s">
        <v>140</v>
      </c>
      <c r="L131" s="42"/>
      <c r="M131" s="209" t="s">
        <v>27</v>
      </c>
      <c r="N131" s="210" t="s">
        <v>48</v>
      </c>
      <c r="O131" s="78"/>
      <c r="P131" s="211">
        <f>O131*H131</f>
        <v>0</v>
      </c>
      <c r="Q131" s="211">
        <v>0</v>
      </c>
      <c r="R131" s="211">
        <f>Q131*H131</f>
        <v>0</v>
      </c>
      <c r="S131" s="211">
        <v>0</v>
      </c>
      <c r="T131" s="212">
        <f>S131*H131</f>
        <v>0</v>
      </c>
      <c r="AR131" s="16" t="s">
        <v>141</v>
      </c>
      <c r="AT131" s="16" t="s">
        <v>136</v>
      </c>
      <c r="AU131" s="16" t="s">
        <v>87</v>
      </c>
      <c r="AY131" s="16" t="s">
        <v>134</v>
      </c>
      <c r="BE131" s="213">
        <f>IF(N131="základní",J131,0)</f>
        <v>0</v>
      </c>
      <c r="BF131" s="213">
        <f>IF(N131="snížená",J131,0)</f>
        <v>0</v>
      </c>
      <c r="BG131" s="213">
        <f>IF(N131="zákl. přenesená",J131,0)</f>
        <v>0</v>
      </c>
      <c r="BH131" s="213">
        <f>IF(N131="sníž. přenesená",J131,0)</f>
        <v>0</v>
      </c>
      <c r="BI131" s="213">
        <f>IF(N131="nulová",J131,0)</f>
        <v>0</v>
      </c>
      <c r="BJ131" s="16" t="s">
        <v>85</v>
      </c>
      <c r="BK131" s="213">
        <f>ROUND(I131*H131,2)</f>
        <v>0</v>
      </c>
      <c r="BL131" s="16" t="s">
        <v>141</v>
      </c>
      <c r="BM131" s="16" t="s">
        <v>1384</v>
      </c>
    </row>
    <row r="132" spans="2:47" s="1" customFormat="1" ht="12">
      <c r="B132" s="37"/>
      <c r="C132" s="38"/>
      <c r="D132" s="214" t="s">
        <v>143</v>
      </c>
      <c r="E132" s="38"/>
      <c r="F132" s="215" t="s">
        <v>1220</v>
      </c>
      <c r="G132" s="38"/>
      <c r="H132" s="38"/>
      <c r="I132" s="129"/>
      <c r="J132" s="38"/>
      <c r="K132" s="38"/>
      <c r="L132" s="42"/>
      <c r="M132" s="216"/>
      <c r="N132" s="78"/>
      <c r="O132" s="78"/>
      <c r="P132" s="78"/>
      <c r="Q132" s="78"/>
      <c r="R132" s="78"/>
      <c r="S132" s="78"/>
      <c r="T132" s="79"/>
      <c r="AT132" s="16" t="s">
        <v>143</v>
      </c>
      <c r="AU132" s="16" t="s">
        <v>87</v>
      </c>
    </row>
    <row r="133" spans="2:51" s="11" customFormat="1" ht="12">
      <c r="B133" s="217"/>
      <c r="C133" s="218"/>
      <c r="D133" s="214" t="s">
        <v>145</v>
      </c>
      <c r="E133" s="219" t="s">
        <v>27</v>
      </c>
      <c r="F133" s="220" t="s">
        <v>1385</v>
      </c>
      <c r="G133" s="218"/>
      <c r="H133" s="221">
        <v>19.3</v>
      </c>
      <c r="I133" s="222"/>
      <c r="J133" s="218"/>
      <c r="K133" s="218"/>
      <c r="L133" s="223"/>
      <c r="M133" s="224"/>
      <c r="N133" s="225"/>
      <c r="O133" s="225"/>
      <c r="P133" s="225"/>
      <c r="Q133" s="225"/>
      <c r="R133" s="225"/>
      <c r="S133" s="225"/>
      <c r="T133" s="226"/>
      <c r="AT133" s="227" t="s">
        <v>145</v>
      </c>
      <c r="AU133" s="227" t="s">
        <v>87</v>
      </c>
      <c r="AV133" s="11" t="s">
        <v>87</v>
      </c>
      <c r="AW133" s="11" t="s">
        <v>36</v>
      </c>
      <c r="AX133" s="11" t="s">
        <v>77</v>
      </c>
      <c r="AY133" s="227" t="s">
        <v>134</v>
      </c>
    </row>
    <row r="134" spans="2:51" s="13" customFormat="1" ht="12">
      <c r="B134" s="238"/>
      <c r="C134" s="239"/>
      <c r="D134" s="214" t="s">
        <v>145</v>
      </c>
      <c r="E134" s="240" t="s">
        <v>27</v>
      </c>
      <c r="F134" s="241" t="s">
        <v>148</v>
      </c>
      <c r="G134" s="239"/>
      <c r="H134" s="242">
        <v>19.3</v>
      </c>
      <c r="I134" s="243"/>
      <c r="J134" s="239"/>
      <c r="K134" s="239"/>
      <c r="L134" s="244"/>
      <c r="M134" s="245"/>
      <c r="N134" s="246"/>
      <c r="O134" s="246"/>
      <c r="P134" s="246"/>
      <c r="Q134" s="246"/>
      <c r="R134" s="246"/>
      <c r="S134" s="246"/>
      <c r="T134" s="247"/>
      <c r="AT134" s="248" t="s">
        <v>145</v>
      </c>
      <c r="AU134" s="248" t="s">
        <v>87</v>
      </c>
      <c r="AV134" s="13" t="s">
        <v>141</v>
      </c>
      <c r="AW134" s="13" t="s">
        <v>36</v>
      </c>
      <c r="AX134" s="13" t="s">
        <v>85</v>
      </c>
      <c r="AY134" s="248" t="s">
        <v>134</v>
      </c>
    </row>
    <row r="135" spans="2:63" s="10" customFormat="1" ht="25.9" customHeight="1">
      <c r="B135" s="187"/>
      <c r="C135" s="188"/>
      <c r="D135" s="189" t="s">
        <v>76</v>
      </c>
      <c r="E135" s="190" t="s">
        <v>885</v>
      </c>
      <c r="F135" s="190" t="s">
        <v>886</v>
      </c>
      <c r="G135" s="188"/>
      <c r="H135" s="188"/>
      <c r="I135" s="191"/>
      <c r="J135" s="192">
        <f>BK135</f>
        <v>0</v>
      </c>
      <c r="K135" s="188"/>
      <c r="L135" s="193"/>
      <c r="M135" s="194"/>
      <c r="N135" s="195"/>
      <c r="O135" s="195"/>
      <c r="P135" s="196">
        <f>P136</f>
        <v>0</v>
      </c>
      <c r="Q135" s="195"/>
      <c r="R135" s="196">
        <f>R136</f>
        <v>0</v>
      </c>
      <c r="S135" s="195"/>
      <c r="T135" s="197">
        <f>T136</f>
        <v>0.896</v>
      </c>
      <c r="AR135" s="198" t="s">
        <v>87</v>
      </c>
      <c r="AT135" s="199" t="s">
        <v>76</v>
      </c>
      <c r="AU135" s="199" t="s">
        <v>77</v>
      </c>
      <c r="AY135" s="198" t="s">
        <v>134</v>
      </c>
      <c r="BK135" s="200">
        <f>BK136</f>
        <v>0</v>
      </c>
    </row>
    <row r="136" spans="2:63" s="10" customFormat="1" ht="22.8" customHeight="1">
      <c r="B136" s="187"/>
      <c r="C136" s="188"/>
      <c r="D136" s="189" t="s">
        <v>76</v>
      </c>
      <c r="E136" s="201" t="s">
        <v>1386</v>
      </c>
      <c r="F136" s="201" t="s">
        <v>1387</v>
      </c>
      <c r="G136" s="188"/>
      <c r="H136" s="188"/>
      <c r="I136" s="191"/>
      <c r="J136" s="202">
        <f>BK136</f>
        <v>0</v>
      </c>
      <c r="K136" s="188"/>
      <c r="L136" s="193"/>
      <c r="M136" s="194"/>
      <c r="N136" s="195"/>
      <c r="O136" s="195"/>
      <c r="P136" s="196">
        <f>SUM(P137:P140)</f>
        <v>0</v>
      </c>
      <c r="Q136" s="195"/>
      <c r="R136" s="196">
        <f>SUM(R137:R140)</f>
        <v>0</v>
      </c>
      <c r="S136" s="195"/>
      <c r="T136" s="197">
        <f>SUM(T137:T140)</f>
        <v>0.896</v>
      </c>
      <c r="AR136" s="198" t="s">
        <v>87</v>
      </c>
      <c r="AT136" s="199" t="s">
        <v>76</v>
      </c>
      <c r="AU136" s="199" t="s">
        <v>85</v>
      </c>
      <c r="AY136" s="198" t="s">
        <v>134</v>
      </c>
      <c r="BK136" s="200">
        <f>SUM(BK137:BK140)</f>
        <v>0</v>
      </c>
    </row>
    <row r="137" spans="2:65" s="1" customFormat="1" ht="16.5" customHeight="1">
      <c r="B137" s="37"/>
      <c r="C137" s="203" t="s">
        <v>197</v>
      </c>
      <c r="D137" s="203" t="s">
        <v>136</v>
      </c>
      <c r="E137" s="204" t="s">
        <v>1388</v>
      </c>
      <c r="F137" s="205" t="s">
        <v>1389</v>
      </c>
      <c r="G137" s="206" t="s">
        <v>402</v>
      </c>
      <c r="H137" s="207">
        <v>56</v>
      </c>
      <c r="I137" s="208"/>
      <c r="J137" s="207">
        <f>ROUND(I137*H137,2)</f>
        <v>0</v>
      </c>
      <c r="K137" s="205" t="s">
        <v>140</v>
      </c>
      <c r="L137" s="42"/>
      <c r="M137" s="209" t="s">
        <v>27</v>
      </c>
      <c r="N137" s="210" t="s">
        <v>48</v>
      </c>
      <c r="O137" s="78"/>
      <c r="P137" s="211">
        <f>O137*H137</f>
        <v>0</v>
      </c>
      <c r="Q137" s="211">
        <v>0</v>
      </c>
      <c r="R137" s="211">
        <f>Q137*H137</f>
        <v>0</v>
      </c>
      <c r="S137" s="211">
        <v>0.016</v>
      </c>
      <c r="T137" s="212">
        <f>S137*H137</f>
        <v>0.896</v>
      </c>
      <c r="AR137" s="16" t="s">
        <v>230</v>
      </c>
      <c r="AT137" s="16" t="s">
        <v>136</v>
      </c>
      <c r="AU137" s="16" t="s">
        <v>87</v>
      </c>
      <c r="AY137" s="16" t="s">
        <v>134</v>
      </c>
      <c r="BE137" s="213">
        <f>IF(N137="základní",J137,0)</f>
        <v>0</v>
      </c>
      <c r="BF137" s="213">
        <f>IF(N137="snížená",J137,0)</f>
        <v>0</v>
      </c>
      <c r="BG137" s="213">
        <f>IF(N137="zákl. přenesená",J137,0)</f>
        <v>0</v>
      </c>
      <c r="BH137" s="213">
        <f>IF(N137="sníž. přenesená",J137,0)</f>
        <v>0</v>
      </c>
      <c r="BI137" s="213">
        <f>IF(N137="nulová",J137,0)</f>
        <v>0</v>
      </c>
      <c r="BJ137" s="16" t="s">
        <v>85</v>
      </c>
      <c r="BK137" s="213">
        <f>ROUND(I137*H137,2)</f>
        <v>0</v>
      </c>
      <c r="BL137" s="16" t="s">
        <v>230</v>
      </c>
      <c r="BM137" s="16" t="s">
        <v>1390</v>
      </c>
    </row>
    <row r="138" spans="2:51" s="11" customFormat="1" ht="12">
      <c r="B138" s="217"/>
      <c r="C138" s="218"/>
      <c r="D138" s="214" t="s">
        <v>145</v>
      </c>
      <c r="E138" s="219" t="s">
        <v>27</v>
      </c>
      <c r="F138" s="220" t="s">
        <v>440</v>
      </c>
      <c r="G138" s="218"/>
      <c r="H138" s="221">
        <v>56</v>
      </c>
      <c r="I138" s="222"/>
      <c r="J138" s="218"/>
      <c r="K138" s="218"/>
      <c r="L138" s="223"/>
      <c r="M138" s="224"/>
      <c r="N138" s="225"/>
      <c r="O138" s="225"/>
      <c r="P138" s="225"/>
      <c r="Q138" s="225"/>
      <c r="R138" s="225"/>
      <c r="S138" s="225"/>
      <c r="T138" s="226"/>
      <c r="AT138" s="227" t="s">
        <v>145</v>
      </c>
      <c r="AU138" s="227" t="s">
        <v>87</v>
      </c>
      <c r="AV138" s="11" t="s">
        <v>87</v>
      </c>
      <c r="AW138" s="11" t="s">
        <v>36</v>
      </c>
      <c r="AX138" s="11" t="s">
        <v>77</v>
      </c>
      <c r="AY138" s="227" t="s">
        <v>134</v>
      </c>
    </row>
    <row r="139" spans="2:51" s="12" customFormat="1" ht="12">
      <c r="B139" s="228"/>
      <c r="C139" s="229"/>
      <c r="D139" s="214" t="s">
        <v>145</v>
      </c>
      <c r="E139" s="230" t="s">
        <v>27</v>
      </c>
      <c r="F139" s="231" t="s">
        <v>147</v>
      </c>
      <c r="G139" s="229"/>
      <c r="H139" s="230" t="s">
        <v>27</v>
      </c>
      <c r="I139" s="232"/>
      <c r="J139" s="229"/>
      <c r="K139" s="229"/>
      <c r="L139" s="233"/>
      <c r="M139" s="234"/>
      <c r="N139" s="235"/>
      <c r="O139" s="235"/>
      <c r="P139" s="235"/>
      <c r="Q139" s="235"/>
      <c r="R139" s="235"/>
      <c r="S139" s="235"/>
      <c r="T139" s="236"/>
      <c r="AT139" s="237" t="s">
        <v>145</v>
      </c>
      <c r="AU139" s="237" t="s">
        <v>87</v>
      </c>
      <c r="AV139" s="12" t="s">
        <v>85</v>
      </c>
      <c r="AW139" s="12" t="s">
        <v>36</v>
      </c>
      <c r="AX139" s="12" t="s">
        <v>77</v>
      </c>
      <c r="AY139" s="237" t="s">
        <v>134</v>
      </c>
    </row>
    <row r="140" spans="2:51" s="13" customFormat="1" ht="12">
      <c r="B140" s="238"/>
      <c r="C140" s="239"/>
      <c r="D140" s="214" t="s">
        <v>145</v>
      </c>
      <c r="E140" s="240" t="s">
        <v>27</v>
      </c>
      <c r="F140" s="241" t="s">
        <v>148</v>
      </c>
      <c r="G140" s="239"/>
      <c r="H140" s="242">
        <v>56</v>
      </c>
      <c r="I140" s="243"/>
      <c r="J140" s="239"/>
      <c r="K140" s="239"/>
      <c r="L140" s="244"/>
      <c r="M140" s="265"/>
      <c r="N140" s="266"/>
      <c r="O140" s="266"/>
      <c r="P140" s="266"/>
      <c r="Q140" s="266"/>
      <c r="R140" s="266"/>
      <c r="S140" s="266"/>
      <c r="T140" s="267"/>
      <c r="AT140" s="248" t="s">
        <v>145</v>
      </c>
      <c r="AU140" s="248" t="s">
        <v>87</v>
      </c>
      <c r="AV140" s="13" t="s">
        <v>141</v>
      </c>
      <c r="AW140" s="13" t="s">
        <v>36</v>
      </c>
      <c r="AX140" s="13" t="s">
        <v>85</v>
      </c>
      <c r="AY140" s="248" t="s">
        <v>134</v>
      </c>
    </row>
    <row r="141" spans="2:12" s="1" customFormat="1" ht="6.95" customHeight="1">
      <c r="B141" s="56"/>
      <c r="C141" s="57"/>
      <c r="D141" s="57"/>
      <c r="E141" s="57"/>
      <c r="F141" s="57"/>
      <c r="G141" s="57"/>
      <c r="H141" s="57"/>
      <c r="I141" s="153"/>
      <c r="J141" s="57"/>
      <c r="K141" s="57"/>
      <c r="L141" s="42"/>
    </row>
  </sheetData>
  <sheetProtection password="CC35" sheet="1" objects="1" scenarios="1" formatColumns="0" formatRows="0" autoFilter="0"/>
  <autoFilter ref="C83:K140"/>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10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22"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6" t="s">
        <v>102</v>
      </c>
    </row>
    <row r="3" spans="2:46" ht="6.95" customHeight="1">
      <c r="B3" s="123"/>
      <c r="C3" s="124"/>
      <c r="D3" s="124"/>
      <c r="E3" s="124"/>
      <c r="F3" s="124"/>
      <c r="G3" s="124"/>
      <c r="H3" s="124"/>
      <c r="I3" s="125"/>
      <c r="J3" s="124"/>
      <c r="K3" s="124"/>
      <c r="L3" s="19"/>
      <c r="AT3" s="16" t="s">
        <v>87</v>
      </c>
    </row>
    <row r="4" spans="2:46" ht="24.95" customHeight="1">
      <c r="B4" s="19"/>
      <c r="D4" s="126" t="s">
        <v>103</v>
      </c>
      <c r="L4" s="19"/>
      <c r="M4" s="23" t="s">
        <v>10</v>
      </c>
      <c r="AT4" s="16" t="s">
        <v>4</v>
      </c>
    </row>
    <row r="5" spans="2:12" ht="6.95" customHeight="1">
      <c r="B5" s="19"/>
      <c r="L5" s="19"/>
    </row>
    <row r="6" spans="2:12" ht="12" customHeight="1">
      <c r="B6" s="19"/>
      <c r="D6" s="127" t="s">
        <v>15</v>
      </c>
      <c r="L6" s="19"/>
    </row>
    <row r="7" spans="2:12" ht="16.5" customHeight="1">
      <c r="B7" s="19"/>
      <c r="E7" s="128" t="str">
        <f>'Rekapitulace stavby'!K6</f>
        <v xml:space="preserve">III/117  26 Opěrná zeď v obci Strašice</v>
      </c>
      <c r="F7" s="127"/>
      <c r="G7" s="127"/>
      <c r="H7" s="127"/>
      <c r="L7" s="19"/>
    </row>
    <row r="8" spans="2:12" s="1" customFormat="1" ht="12" customHeight="1">
      <c r="B8" s="42"/>
      <c r="D8" s="127" t="s">
        <v>104</v>
      </c>
      <c r="I8" s="129"/>
      <c r="L8" s="42"/>
    </row>
    <row r="9" spans="2:12" s="1" customFormat="1" ht="36.95" customHeight="1">
      <c r="B9" s="42"/>
      <c r="E9" s="130" t="s">
        <v>1391</v>
      </c>
      <c r="F9" s="1"/>
      <c r="G9" s="1"/>
      <c r="H9" s="1"/>
      <c r="I9" s="129"/>
      <c r="L9" s="42"/>
    </row>
    <row r="10" spans="2:12" s="1" customFormat="1" ht="12">
      <c r="B10" s="42"/>
      <c r="I10" s="129"/>
      <c r="L10" s="42"/>
    </row>
    <row r="11" spans="2:12" s="1" customFormat="1" ht="12" customHeight="1">
      <c r="B11" s="42"/>
      <c r="D11" s="127" t="s">
        <v>17</v>
      </c>
      <c r="F11" s="16" t="s">
        <v>18</v>
      </c>
      <c r="I11" s="131" t="s">
        <v>19</v>
      </c>
      <c r="J11" s="16" t="s">
        <v>27</v>
      </c>
      <c r="L11" s="42"/>
    </row>
    <row r="12" spans="2:12" s="1" customFormat="1" ht="12" customHeight="1">
      <c r="B12" s="42"/>
      <c r="D12" s="127" t="s">
        <v>21</v>
      </c>
      <c r="F12" s="16" t="s">
        <v>22</v>
      </c>
      <c r="I12" s="131" t="s">
        <v>23</v>
      </c>
      <c r="J12" s="132" t="str">
        <f>'Rekapitulace stavby'!AN8</f>
        <v>10. 10. 2018</v>
      </c>
      <c r="L12" s="42"/>
    </row>
    <row r="13" spans="2:12" s="1" customFormat="1" ht="10.8" customHeight="1">
      <c r="B13" s="42"/>
      <c r="I13" s="129"/>
      <c r="L13" s="42"/>
    </row>
    <row r="14" spans="2:12" s="1" customFormat="1" ht="12" customHeight="1">
      <c r="B14" s="42"/>
      <c r="D14" s="127" t="s">
        <v>25</v>
      </c>
      <c r="I14" s="131" t="s">
        <v>26</v>
      </c>
      <c r="J14" s="16" t="s">
        <v>27</v>
      </c>
      <c r="L14" s="42"/>
    </row>
    <row r="15" spans="2:12" s="1" customFormat="1" ht="18" customHeight="1">
      <c r="B15" s="42"/>
      <c r="E15" s="16" t="s">
        <v>28</v>
      </c>
      <c r="I15" s="131" t="s">
        <v>29</v>
      </c>
      <c r="J15" s="16" t="s">
        <v>27</v>
      </c>
      <c r="L15" s="42"/>
    </row>
    <row r="16" spans="2:12" s="1" customFormat="1" ht="6.95" customHeight="1">
      <c r="B16" s="42"/>
      <c r="I16" s="129"/>
      <c r="L16" s="42"/>
    </row>
    <row r="17" spans="2:12" s="1" customFormat="1" ht="12" customHeight="1">
      <c r="B17" s="42"/>
      <c r="D17" s="127" t="s">
        <v>30</v>
      </c>
      <c r="I17" s="131" t="s">
        <v>26</v>
      </c>
      <c r="J17" s="32" t="str">
        <f>'Rekapitulace stavby'!AN13</f>
        <v>Vyplň údaj</v>
      </c>
      <c r="L17" s="42"/>
    </row>
    <row r="18" spans="2:12" s="1" customFormat="1" ht="18" customHeight="1">
      <c r="B18" s="42"/>
      <c r="E18" s="32" t="str">
        <f>'Rekapitulace stavby'!E14</f>
        <v>Vyplň údaj</v>
      </c>
      <c r="F18" s="16"/>
      <c r="G18" s="16"/>
      <c r="H18" s="16"/>
      <c r="I18" s="131" t="s">
        <v>29</v>
      </c>
      <c r="J18" s="32" t="str">
        <f>'Rekapitulace stavby'!AN14</f>
        <v>Vyplň údaj</v>
      </c>
      <c r="L18" s="42"/>
    </row>
    <row r="19" spans="2:12" s="1" customFormat="1" ht="6.95" customHeight="1">
      <c r="B19" s="42"/>
      <c r="I19" s="129"/>
      <c r="L19" s="42"/>
    </row>
    <row r="20" spans="2:12" s="1" customFormat="1" ht="12" customHeight="1">
      <c r="B20" s="42"/>
      <c r="D20" s="127" t="s">
        <v>32</v>
      </c>
      <c r="I20" s="131" t="s">
        <v>26</v>
      </c>
      <c r="J20" s="16" t="s">
        <v>33</v>
      </c>
      <c r="L20" s="42"/>
    </row>
    <row r="21" spans="2:12" s="1" customFormat="1" ht="18" customHeight="1">
      <c r="B21" s="42"/>
      <c r="E21" s="16" t="s">
        <v>34</v>
      </c>
      <c r="I21" s="131" t="s">
        <v>29</v>
      </c>
      <c r="J21" s="16" t="s">
        <v>35</v>
      </c>
      <c r="L21" s="42"/>
    </row>
    <row r="22" spans="2:12" s="1" customFormat="1" ht="6.95" customHeight="1">
      <c r="B22" s="42"/>
      <c r="I22" s="129"/>
      <c r="L22" s="42"/>
    </row>
    <row r="23" spans="2:12" s="1" customFormat="1" ht="12" customHeight="1">
      <c r="B23" s="42"/>
      <c r="D23" s="127" t="s">
        <v>37</v>
      </c>
      <c r="I23" s="131" t="s">
        <v>26</v>
      </c>
      <c r="J23" s="16" t="s">
        <v>38</v>
      </c>
      <c r="L23" s="42"/>
    </row>
    <row r="24" spans="2:12" s="1" customFormat="1" ht="18" customHeight="1">
      <c r="B24" s="42"/>
      <c r="E24" s="16" t="s">
        <v>39</v>
      </c>
      <c r="I24" s="131" t="s">
        <v>29</v>
      </c>
      <c r="J24" s="16" t="s">
        <v>40</v>
      </c>
      <c r="L24" s="42"/>
    </row>
    <row r="25" spans="2:12" s="1" customFormat="1" ht="6.95" customHeight="1">
      <c r="B25" s="42"/>
      <c r="I25" s="129"/>
      <c r="L25" s="42"/>
    </row>
    <row r="26" spans="2:12" s="1" customFormat="1" ht="12" customHeight="1">
      <c r="B26" s="42"/>
      <c r="D26" s="127" t="s">
        <v>41</v>
      </c>
      <c r="I26" s="129"/>
      <c r="L26" s="42"/>
    </row>
    <row r="27" spans="2:12" s="6" customFormat="1" ht="16.5" customHeight="1">
      <c r="B27" s="133"/>
      <c r="E27" s="134" t="s">
        <v>27</v>
      </c>
      <c r="F27" s="134"/>
      <c r="G27" s="134"/>
      <c r="H27" s="134"/>
      <c r="I27" s="135"/>
      <c r="L27" s="133"/>
    </row>
    <row r="28" spans="2:12" s="1" customFormat="1" ht="6.95" customHeight="1">
      <c r="B28" s="42"/>
      <c r="I28" s="129"/>
      <c r="L28" s="42"/>
    </row>
    <row r="29" spans="2:12" s="1" customFormat="1" ht="6.95" customHeight="1">
      <c r="B29" s="42"/>
      <c r="D29" s="70"/>
      <c r="E29" s="70"/>
      <c r="F29" s="70"/>
      <c r="G29" s="70"/>
      <c r="H29" s="70"/>
      <c r="I29" s="136"/>
      <c r="J29" s="70"/>
      <c r="K29" s="70"/>
      <c r="L29" s="42"/>
    </row>
    <row r="30" spans="2:12" s="1" customFormat="1" ht="25.4" customHeight="1">
      <c r="B30" s="42"/>
      <c r="D30" s="137" t="s">
        <v>43</v>
      </c>
      <c r="I30" s="129"/>
      <c r="J30" s="138">
        <f>ROUND(J84,2)</f>
        <v>0</v>
      </c>
      <c r="L30" s="42"/>
    </row>
    <row r="31" spans="2:12" s="1" customFormat="1" ht="6.95" customHeight="1">
      <c r="B31" s="42"/>
      <c r="D31" s="70"/>
      <c r="E31" s="70"/>
      <c r="F31" s="70"/>
      <c r="G31" s="70"/>
      <c r="H31" s="70"/>
      <c r="I31" s="136"/>
      <c r="J31" s="70"/>
      <c r="K31" s="70"/>
      <c r="L31" s="42"/>
    </row>
    <row r="32" spans="2:12" s="1" customFormat="1" ht="14.4" customHeight="1">
      <c r="B32" s="42"/>
      <c r="F32" s="139" t="s">
        <v>45</v>
      </c>
      <c r="I32" s="140" t="s">
        <v>44</v>
      </c>
      <c r="J32" s="139" t="s">
        <v>46</v>
      </c>
      <c r="L32" s="42"/>
    </row>
    <row r="33" spans="2:12" s="1" customFormat="1" ht="14.4" customHeight="1">
      <c r="B33" s="42"/>
      <c r="D33" s="127" t="s">
        <v>47</v>
      </c>
      <c r="E33" s="127" t="s">
        <v>48</v>
      </c>
      <c r="F33" s="141">
        <f>ROUND((SUM(BE84:BE103)),2)</f>
        <v>0</v>
      </c>
      <c r="I33" s="142">
        <v>0.21</v>
      </c>
      <c r="J33" s="141">
        <f>ROUND(((SUM(BE84:BE103))*I33),2)</f>
        <v>0</v>
      </c>
      <c r="L33" s="42"/>
    </row>
    <row r="34" spans="2:12" s="1" customFormat="1" ht="14.4" customHeight="1">
      <c r="B34" s="42"/>
      <c r="E34" s="127" t="s">
        <v>49</v>
      </c>
      <c r="F34" s="141">
        <f>ROUND((SUM(BF84:BF103)),2)</f>
        <v>0</v>
      </c>
      <c r="I34" s="142">
        <v>0.15</v>
      </c>
      <c r="J34" s="141">
        <f>ROUND(((SUM(BF84:BF103))*I34),2)</f>
        <v>0</v>
      </c>
      <c r="L34" s="42"/>
    </row>
    <row r="35" spans="2:12" s="1" customFormat="1" ht="14.4" customHeight="1" hidden="1">
      <c r="B35" s="42"/>
      <c r="E35" s="127" t="s">
        <v>50</v>
      </c>
      <c r="F35" s="141">
        <f>ROUND((SUM(BG84:BG103)),2)</f>
        <v>0</v>
      </c>
      <c r="I35" s="142">
        <v>0.21</v>
      </c>
      <c r="J35" s="141">
        <f>0</f>
        <v>0</v>
      </c>
      <c r="L35" s="42"/>
    </row>
    <row r="36" spans="2:12" s="1" customFormat="1" ht="14.4" customHeight="1" hidden="1">
      <c r="B36" s="42"/>
      <c r="E36" s="127" t="s">
        <v>51</v>
      </c>
      <c r="F36" s="141">
        <f>ROUND((SUM(BH84:BH103)),2)</f>
        <v>0</v>
      </c>
      <c r="I36" s="142">
        <v>0.15</v>
      </c>
      <c r="J36" s="141">
        <f>0</f>
        <v>0</v>
      </c>
      <c r="L36" s="42"/>
    </row>
    <row r="37" spans="2:12" s="1" customFormat="1" ht="14.4" customHeight="1" hidden="1">
      <c r="B37" s="42"/>
      <c r="E37" s="127" t="s">
        <v>52</v>
      </c>
      <c r="F37" s="141">
        <f>ROUND((SUM(BI84:BI103)),2)</f>
        <v>0</v>
      </c>
      <c r="I37" s="142">
        <v>0</v>
      </c>
      <c r="J37" s="141">
        <f>0</f>
        <v>0</v>
      </c>
      <c r="L37" s="42"/>
    </row>
    <row r="38" spans="2:12" s="1" customFormat="1" ht="6.95" customHeight="1">
      <c r="B38" s="42"/>
      <c r="I38" s="129"/>
      <c r="L38" s="42"/>
    </row>
    <row r="39" spans="2:12" s="1" customFormat="1" ht="25.4" customHeight="1">
      <c r="B39" s="42"/>
      <c r="C39" s="143"/>
      <c r="D39" s="144" t="s">
        <v>53</v>
      </c>
      <c r="E39" s="145"/>
      <c r="F39" s="145"/>
      <c r="G39" s="146" t="s">
        <v>54</v>
      </c>
      <c r="H39" s="147" t="s">
        <v>55</v>
      </c>
      <c r="I39" s="148"/>
      <c r="J39" s="149">
        <f>SUM(J30:J37)</f>
        <v>0</v>
      </c>
      <c r="K39" s="150"/>
      <c r="L39" s="42"/>
    </row>
    <row r="40" spans="2:12" s="1" customFormat="1" ht="14.4" customHeight="1">
      <c r="B40" s="151"/>
      <c r="C40" s="152"/>
      <c r="D40" s="152"/>
      <c r="E40" s="152"/>
      <c r="F40" s="152"/>
      <c r="G40" s="152"/>
      <c r="H40" s="152"/>
      <c r="I40" s="153"/>
      <c r="J40" s="152"/>
      <c r="K40" s="152"/>
      <c r="L40" s="42"/>
    </row>
    <row r="44" spans="2:12" s="1" customFormat="1" ht="6.95" customHeight="1">
      <c r="B44" s="154"/>
      <c r="C44" s="155"/>
      <c r="D44" s="155"/>
      <c r="E44" s="155"/>
      <c r="F44" s="155"/>
      <c r="G44" s="155"/>
      <c r="H44" s="155"/>
      <c r="I44" s="156"/>
      <c r="J44" s="155"/>
      <c r="K44" s="155"/>
      <c r="L44" s="42"/>
    </row>
    <row r="45" spans="2:12" s="1" customFormat="1" ht="24.95" customHeight="1">
      <c r="B45" s="37"/>
      <c r="C45" s="22" t="s">
        <v>106</v>
      </c>
      <c r="D45" s="38"/>
      <c r="E45" s="38"/>
      <c r="F45" s="38"/>
      <c r="G45" s="38"/>
      <c r="H45" s="38"/>
      <c r="I45" s="129"/>
      <c r="J45" s="38"/>
      <c r="K45" s="38"/>
      <c r="L45" s="42"/>
    </row>
    <row r="46" spans="2:12" s="1" customFormat="1" ht="6.95" customHeight="1">
      <c r="B46" s="37"/>
      <c r="C46" s="38"/>
      <c r="D46" s="38"/>
      <c r="E46" s="38"/>
      <c r="F46" s="38"/>
      <c r="G46" s="38"/>
      <c r="H46" s="38"/>
      <c r="I46" s="129"/>
      <c r="J46" s="38"/>
      <c r="K46" s="38"/>
      <c r="L46" s="42"/>
    </row>
    <row r="47" spans="2:12" s="1" customFormat="1" ht="12" customHeight="1">
      <c r="B47" s="37"/>
      <c r="C47" s="31" t="s">
        <v>15</v>
      </c>
      <c r="D47" s="38"/>
      <c r="E47" s="38"/>
      <c r="F47" s="38"/>
      <c r="G47" s="38"/>
      <c r="H47" s="38"/>
      <c r="I47" s="129"/>
      <c r="J47" s="38"/>
      <c r="K47" s="38"/>
      <c r="L47" s="42"/>
    </row>
    <row r="48" spans="2:12" s="1" customFormat="1" ht="16.5" customHeight="1">
      <c r="B48" s="37"/>
      <c r="C48" s="38"/>
      <c r="D48" s="38"/>
      <c r="E48" s="157" t="str">
        <f>E7</f>
        <v xml:space="preserve">III/117  26 Opěrná zeď v obci Strašice</v>
      </c>
      <c r="F48" s="31"/>
      <c r="G48" s="31"/>
      <c r="H48" s="31"/>
      <c r="I48" s="129"/>
      <c r="J48" s="38"/>
      <c r="K48" s="38"/>
      <c r="L48" s="42"/>
    </row>
    <row r="49" spans="2:12" s="1" customFormat="1" ht="12" customHeight="1">
      <c r="B49" s="37"/>
      <c r="C49" s="31" t="s">
        <v>104</v>
      </c>
      <c r="D49" s="38"/>
      <c r="E49" s="38"/>
      <c r="F49" s="38"/>
      <c r="G49" s="38"/>
      <c r="H49" s="38"/>
      <c r="I49" s="129"/>
      <c r="J49" s="38"/>
      <c r="K49" s="38"/>
      <c r="L49" s="42"/>
    </row>
    <row r="50" spans="2:12" s="1" customFormat="1" ht="16.5" customHeight="1">
      <c r="B50" s="37"/>
      <c r="C50" s="38"/>
      <c r="D50" s="38"/>
      <c r="E50" s="63" t="str">
        <f>E9</f>
        <v>SK7606 - VON</v>
      </c>
      <c r="F50" s="38"/>
      <c r="G50" s="38"/>
      <c r="H50" s="38"/>
      <c r="I50" s="129"/>
      <c r="J50" s="38"/>
      <c r="K50" s="38"/>
      <c r="L50" s="42"/>
    </row>
    <row r="51" spans="2:12" s="1" customFormat="1" ht="6.95" customHeight="1">
      <c r="B51" s="37"/>
      <c r="C51" s="38"/>
      <c r="D51" s="38"/>
      <c r="E51" s="38"/>
      <c r="F51" s="38"/>
      <c r="G51" s="38"/>
      <c r="H51" s="38"/>
      <c r="I51" s="129"/>
      <c r="J51" s="38"/>
      <c r="K51" s="38"/>
      <c r="L51" s="42"/>
    </row>
    <row r="52" spans="2:12" s="1" customFormat="1" ht="12" customHeight="1">
      <c r="B52" s="37"/>
      <c r="C52" s="31" t="s">
        <v>21</v>
      </c>
      <c r="D52" s="38"/>
      <c r="E52" s="38"/>
      <c r="F52" s="26" t="str">
        <f>F12</f>
        <v xml:space="preserve"> </v>
      </c>
      <c r="G52" s="38"/>
      <c r="H52" s="38"/>
      <c r="I52" s="131" t="s">
        <v>23</v>
      </c>
      <c r="J52" s="66" t="str">
        <f>IF(J12="","",J12)</f>
        <v>10. 10. 2018</v>
      </c>
      <c r="K52" s="38"/>
      <c r="L52" s="42"/>
    </row>
    <row r="53" spans="2:12" s="1" customFormat="1" ht="6.95" customHeight="1">
      <c r="B53" s="37"/>
      <c r="C53" s="38"/>
      <c r="D53" s="38"/>
      <c r="E53" s="38"/>
      <c r="F53" s="38"/>
      <c r="G53" s="38"/>
      <c r="H53" s="38"/>
      <c r="I53" s="129"/>
      <c r="J53" s="38"/>
      <c r="K53" s="38"/>
      <c r="L53" s="42"/>
    </row>
    <row r="54" spans="2:12" s="1" customFormat="1" ht="24.9" customHeight="1">
      <c r="B54" s="37"/>
      <c r="C54" s="31" t="s">
        <v>25</v>
      </c>
      <c r="D54" s="38"/>
      <c r="E54" s="38"/>
      <c r="F54" s="26" t="str">
        <f>E15</f>
        <v>SÚS Rokycany</v>
      </c>
      <c r="G54" s="38"/>
      <c r="H54" s="38"/>
      <c r="I54" s="131" t="s">
        <v>32</v>
      </c>
      <c r="J54" s="35" t="str">
        <f>E21</f>
        <v>Projekční kancelář Ing.Škubalová</v>
      </c>
      <c r="K54" s="38"/>
      <c r="L54" s="42"/>
    </row>
    <row r="55" spans="2:12" s="1" customFormat="1" ht="13.65" customHeight="1">
      <c r="B55" s="37"/>
      <c r="C55" s="31" t="s">
        <v>30</v>
      </c>
      <c r="D55" s="38"/>
      <c r="E55" s="38"/>
      <c r="F55" s="26" t="str">
        <f>IF(E18="","",E18)</f>
        <v>Vyplň údaj</v>
      </c>
      <c r="G55" s="38"/>
      <c r="H55" s="38"/>
      <c r="I55" s="131" t="s">
        <v>37</v>
      </c>
      <c r="J55" s="35" t="str">
        <f>E24</f>
        <v>Straka</v>
      </c>
      <c r="K55" s="38"/>
      <c r="L55" s="42"/>
    </row>
    <row r="56" spans="2:12" s="1" customFormat="1" ht="10.3" customHeight="1">
      <c r="B56" s="37"/>
      <c r="C56" s="38"/>
      <c r="D56" s="38"/>
      <c r="E56" s="38"/>
      <c r="F56" s="38"/>
      <c r="G56" s="38"/>
      <c r="H56" s="38"/>
      <c r="I56" s="129"/>
      <c r="J56" s="38"/>
      <c r="K56" s="38"/>
      <c r="L56" s="42"/>
    </row>
    <row r="57" spans="2:12" s="1" customFormat="1" ht="29.25" customHeight="1">
      <c r="B57" s="37"/>
      <c r="C57" s="158" t="s">
        <v>107</v>
      </c>
      <c r="D57" s="159"/>
      <c r="E57" s="159"/>
      <c r="F57" s="159"/>
      <c r="G57" s="159"/>
      <c r="H57" s="159"/>
      <c r="I57" s="160"/>
      <c r="J57" s="161" t="s">
        <v>108</v>
      </c>
      <c r="K57" s="159"/>
      <c r="L57" s="42"/>
    </row>
    <row r="58" spans="2:12" s="1" customFormat="1" ht="10.3" customHeight="1">
      <c r="B58" s="37"/>
      <c r="C58" s="38"/>
      <c r="D58" s="38"/>
      <c r="E58" s="38"/>
      <c r="F58" s="38"/>
      <c r="G58" s="38"/>
      <c r="H58" s="38"/>
      <c r="I58" s="129"/>
      <c r="J58" s="38"/>
      <c r="K58" s="38"/>
      <c r="L58" s="42"/>
    </row>
    <row r="59" spans="2:47" s="1" customFormat="1" ht="22.8" customHeight="1">
      <c r="B59" s="37"/>
      <c r="C59" s="162" t="s">
        <v>75</v>
      </c>
      <c r="D59" s="38"/>
      <c r="E59" s="38"/>
      <c r="F59" s="38"/>
      <c r="G59" s="38"/>
      <c r="H59" s="38"/>
      <c r="I59" s="129"/>
      <c r="J59" s="96">
        <f>J84</f>
        <v>0</v>
      </c>
      <c r="K59" s="38"/>
      <c r="L59" s="42"/>
      <c r="AU59" s="16" t="s">
        <v>109</v>
      </c>
    </row>
    <row r="60" spans="2:12" s="7" customFormat="1" ht="24.95" customHeight="1">
      <c r="B60" s="163"/>
      <c r="C60" s="164"/>
      <c r="D60" s="165" t="s">
        <v>940</v>
      </c>
      <c r="E60" s="166"/>
      <c r="F60" s="166"/>
      <c r="G60" s="166"/>
      <c r="H60" s="166"/>
      <c r="I60" s="167"/>
      <c r="J60" s="168">
        <f>J85</f>
        <v>0</v>
      </c>
      <c r="K60" s="164"/>
      <c r="L60" s="169"/>
    </row>
    <row r="61" spans="2:12" s="8" customFormat="1" ht="19.9" customHeight="1">
      <c r="B61" s="170"/>
      <c r="C61" s="171"/>
      <c r="D61" s="172" t="s">
        <v>941</v>
      </c>
      <c r="E61" s="173"/>
      <c r="F61" s="173"/>
      <c r="G61" s="173"/>
      <c r="H61" s="173"/>
      <c r="I61" s="174"/>
      <c r="J61" s="175">
        <f>J86</f>
        <v>0</v>
      </c>
      <c r="K61" s="171"/>
      <c r="L61" s="176"/>
    </row>
    <row r="62" spans="2:12" s="8" customFormat="1" ht="19.9" customHeight="1">
      <c r="B62" s="170"/>
      <c r="C62" s="171"/>
      <c r="D62" s="172" t="s">
        <v>1392</v>
      </c>
      <c r="E62" s="173"/>
      <c r="F62" s="173"/>
      <c r="G62" s="173"/>
      <c r="H62" s="173"/>
      <c r="I62" s="174"/>
      <c r="J62" s="175">
        <f>J95</f>
        <v>0</v>
      </c>
      <c r="K62" s="171"/>
      <c r="L62" s="176"/>
    </row>
    <row r="63" spans="2:12" s="8" customFormat="1" ht="19.9" customHeight="1">
      <c r="B63" s="170"/>
      <c r="C63" s="171"/>
      <c r="D63" s="172" t="s">
        <v>1393</v>
      </c>
      <c r="E63" s="173"/>
      <c r="F63" s="173"/>
      <c r="G63" s="173"/>
      <c r="H63" s="173"/>
      <c r="I63" s="174"/>
      <c r="J63" s="175">
        <f>J98</f>
        <v>0</v>
      </c>
      <c r="K63" s="171"/>
      <c r="L63" s="176"/>
    </row>
    <row r="64" spans="2:12" s="8" customFormat="1" ht="19.9" customHeight="1">
      <c r="B64" s="170"/>
      <c r="C64" s="171"/>
      <c r="D64" s="172" t="s">
        <v>1394</v>
      </c>
      <c r="E64" s="173"/>
      <c r="F64" s="173"/>
      <c r="G64" s="173"/>
      <c r="H64" s="173"/>
      <c r="I64" s="174"/>
      <c r="J64" s="175">
        <f>J101</f>
        <v>0</v>
      </c>
      <c r="K64" s="171"/>
      <c r="L64" s="176"/>
    </row>
    <row r="65" spans="2:12" s="1" customFormat="1" ht="21.8" customHeight="1">
      <c r="B65" s="37"/>
      <c r="C65" s="38"/>
      <c r="D65" s="38"/>
      <c r="E65" s="38"/>
      <c r="F65" s="38"/>
      <c r="G65" s="38"/>
      <c r="H65" s="38"/>
      <c r="I65" s="129"/>
      <c r="J65" s="38"/>
      <c r="K65" s="38"/>
      <c r="L65" s="42"/>
    </row>
    <row r="66" spans="2:12" s="1" customFormat="1" ht="6.95" customHeight="1">
      <c r="B66" s="56"/>
      <c r="C66" s="57"/>
      <c r="D66" s="57"/>
      <c r="E66" s="57"/>
      <c r="F66" s="57"/>
      <c r="G66" s="57"/>
      <c r="H66" s="57"/>
      <c r="I66" s="153"/>
      <c r="J66" s="57"/>
      <c r="K66" s="57"/>
      <c r="L66" s="42"/>
    </row>
    <row r="70" spans="2:12" s="1" customFormat="1" ht="6.95" customHeight="1">
      <c r="B70" s="58"/>
      <c r="C70" s="59"/>
      <c r="D70" s="59"/>
      <c r="E70" s="59"/>
      <c r="F70" s="59"/>
      <c r="G70" s="59"/>
      <c r="H70" s="59"/>
      <c r="I70" s="156"/>
      <c r="J70" s="59"/>
      <c r="K70" s="59"/>
      <c r="L70" s="42"/>
    </row>
    <row r="71" spans="2:12" s="1" customFormat="1" ht="24.95" customHeight="1">
      <c r="B71" s="37"/>
      <c r="C71" s="22" t="s">
        <v>119</v>
      </c>
      <c r="D71" s="38"/>
      <c r="E71" s="38"/>
      <c r="F71" s="38"/>
      <c r="G71" s="38"/>
      <c r="H71" s="38"/>
      <c r="I71" s="129"/>
      <c r="J71" s="38"/>
      <c r="K71" s="38"/>
      <c r="L71" s="42"/>
    </row>
    <row r="72" spans="2:12" s="1" customFormat="1" ht="6.95" customHeight="1">
      <c r="B72" s="37"/>
      <c r="C72" s="38"/>
      <c r="D72" s="38"/>
      <c r="E72" s="38"/>
      <c r="F72" s="38"/>
      <c r="G72" s="38"/>
      <c r="H72" s="38"/>
      <c r="I72" s="129"/>
      <c r="J72" s="38"/>
      <c r="K72" s="38"/>
      <c r="L72" s="42"/>
    </row>
    <row r="73" spans="2:12" s="1" customFormat="1" ht="12" customHeight="1">
      <c r="B73" s="37"/>
      <c r="C73" s="31" t="s">
        <v>15</v>
      </c>
      <c r="D73" s="38"/>
      <c r="E73" s="38"/>
      <c r="F73" s="38"/>
      <c r="G73" s="38"/>
      <c r="H73" s="38"/>
      <c r="I73" s="129"/>
      <c r="J73" s="38"/>
      <c r="K73" s="38"/>
      <c r="L73" s="42"/>
    </row>
    <row r="74" spans="2:12" s="1" customFormat="1" ht="16.5" customHeight="1">
      <c r="B74" s="37"/>
      <c r="C74" s="38"/>
      <c r="D74" s="38"/>
      <c r="E74" s="157" t="str">
        <f>E7</f>
        <v xml:space="preserve">III/117  26 Opěrná zeď v obci Strašice</v>
      </c>
      <c r="F74" s="31"/>
      <c r="G74" s="31"/>
      <c r="H74" s="31"/>
      <c r="I74" s="129"/>
      <c r="J74" s="38"/>
      <c r="K74" s="38"/>
      <c r="L74" s="42"/>
    </row>
    <row r="75" spans="2:12" s="1" customFormat="1" ht="12" customHeight="1">
      <c r="B75" s="37"/>
      <c r="C75" s="31" t="s">
        <v>104</v>
      </c>
      <c r="D75" s="38"/>
      <c r="E75" s="38"/>
      <c r="F75" s="38"/>
      <c r="G75" s="38"/>
      <c r="H75" s="38"/>
      <c r="I75" s="129"/>
      <c r="J75" s="38"/>
      <c r="K75" s="38"/>
      <c r="L75" s="42"/>
    </row>
    <row r="76" spans="2:12" s="1" customFormat="1" ht="16.5" customHeight="1">
      <c r="B76" s="37"/>
      <c r="C76" s="38"/>
      <c r="D76" s="38"/>
      <c r="E76" s="63" t="str">
        <f>E9</f>
        <v>SK7606 - VON</v>
      </c>
      <c r="F76" s="38"/>
      <c r="G76" s="38"/>
      <c r="H76" s="38"/>
      <c r="I76" s="129"/>
      <c r="J76" s="38"/>
      <c r="K76" s="38"/>
      <c r="L76" s="42"/>
    </row>
    <row r="77" spans="2:12" s="1" customFormat="1" ht="6.95" customHeight="1">
      <c r="B77" s="37"/>
      <c r="C77" s="38"/>
      <c r="D77" s="38"/>
      <c r="E77" s="38"/>
      <c r="F77" s="38"/>
      <c r="G77" s="38"/>
      <c r="H77" s="38"/>
      <c r="I77" s="129"/>
      <c r="J77" s="38"/>
      <c r="K77" s="38"/>
      <c r="L77" s="42"/>
    </row>
    <row r="78" spans="2:12" s="1" customFormat="1" ht="12" customHeight="1">
      <c r="B78" s="37"/>
      <c r="C78" s="31" t="s">
        <v>21</v>
      </c>
      <c r="D78" s="38"/>
      <c r="E78" s="38"/>
      <c r="F78" s="26" t="str">
        <f>F12</f>
        <v xml:space="preserve"> </v>
      </c>
      <c r="G78" s="38"/>
      <c r="H78" s="38"/>
      <c r="I78" s="131" t="s">
        <v>23</v>
      </c>
      <c r="J78" s="66" t="str">
        <f>IF(J12="","",J12)</f>
        <v>10. 10. 2018</v>
      </c>
      <c r="K78" s="38"/>
      <c r="L78" s="42"/>
    </row>
    <row r="79" spans="2:12" s="1" customFormat="1" ht="6.95" customHeight="1">
      <c r="B79" s="37"/>
      <c r="C79" s="38"/>
      <c r="D79" s="38"/>
      <c r="E79" s="38"/>
      <c r="F79" s="38"/>
      <c r="G79" s="38"/>
      <c r="H79" s="38"/>
      <c r="I79" s="129"/>
      <c r="J79" s="38"/>
      <c r="K79" s="38"/>
      <c r="L79" s="42"/>
    </row>
    <row r="80" spans="2:12" s="1" customFormat="1" ht="24.9" customHeight="1">
      <c r="B80" s="37"/>
      <c r="C80" s="31" t="s">
        <v>25</v>
      </c>
      <c r="D80" s="38"/>
      <c r="E80" s="38"/>
      <c r="F80" s="26" t="str">
        <f>E15</f>
        <v>SÚS Rokycany</v>
      </c>
      <c r="G80" s="38"/>
      <c r="H80" s="38"/>
      <c r="I80" s="131" t="s">
        <v>32</v>
      </c>
      <c r="J80" s="35" t="str">
        <f>E21</f>
        <v>Projekční kancelář Ing.Škubalová</v>
      </c>
      <c r="K80" s="38"/>
      <c r="L80" s="42"/>
    </row>
    <row r="81" spans="2:12" s="1" customFormat="1" ht="13.65" customHeight="1">
      <c r="B81" s="37"/>
      <c r="C81" s="31" t="s">
        <v>30</v>
      </c>
      <c r="D81" s="38"/>
      <c r="E81" s="38"/>
      <c r="F81" s="26" t="str">
        <f>IF(E18="","",E18)</f>
        <v>Vyplň údaj</v>
      </c>
      <c r="G81" s="38"/>
      <c r="H81" s="38"/>
      <c r="I81" s="131" t="s">
        <v>37</v>
      </c>
      <c r="J81" s="35" t="str">
        <f>E24</f>
        <v>Straka</v>
      </c>
      <c r="K81" s="38"/>
      <c r="L81" s="42"/>
    </row>
    <row r="82" spans="2:12" s="1" customFormat="1" ht="10.3" customHeight="1">
      <c r="B82" s="37"/>
      <c r="C82" s="38"/>
      <c r="D82" s="38"/>
      <c r="E82" s="38"/>
      <c r="F82" s="38"/>
      <c r="G82" s="38"/>
      <c r="H82" s="38"/>
      <c r="I82" s="129"/>
      <c r="J82" s="38"/>
      <c r="K82" s="38"/>
      <c r="L82" s="42"/>
    </row>
    <row r="83" spans="2:20" s="9" customFormat="1" ht="29.25" customHeight="1">
      <c r="B83" s="177"/>
      <c r="C83" s="178" t="s">
        <v>120</v>
      </c>
      <c r="D83" s="179" t="s">
        <v>62</v>
      </c>
      <c r="E83" s="179" t="s">
        <v>58</v>
      </c>
      <c r="F83" s="179" t="s">
        <v>59</v>
      </c>
      <c r="G83" s="179" t="s">
        <v>121</v>
      </c>
      <c r="H83" s="179" t="s">
        <v>122</v>
      </c>
      <c r="I83" s="180" t="s">
        <v>123</v>
      </c>
      <c r="J83" s="179" t="s">
        <v>108</v>
      </c>
      <c r="K83" s="181" t="s">
        <v>124</v>
      </c>
      <c r="L83" s="182"/>
      <c r="M83" s="86" t="s">
        <v>27</v>
      </c>
      <c r="N83" s="87" t="s">
        <v>47</v>
      </c>
      <c r="O83" s="87" t="s">
        <v>125</v>
      </c>
      <c r="P83" s="87" t="s">
        <v>126</v>
      </c>
      <c r="Q83" s="87" t="s">
        <v>127</v>
      </c>
      <c r="R83" s="87" t="s">
        <v>128</v>
      </c>
      <c r="S83" s="87" t="s">
        <v>129</v>
      </c>
      <c r="T83" s="88" t="s">
        <v>130</v>
      </c>
    </row>
    <row r="84" spans="2:63" s="1" customFormat="1" ht="22.8" customHeight="1">
      <c r="B84" s="37"/>
      <c r="C84" s="93" t="s">
        <v>131</v>
      </c>
      <c r="D84" s="38"/>
      <c r="E84" s="38"/>
      <c r="F84" s="38"/>
      <c r="G84" s="38"/>
      <c r="H84" s="38"/>
      <c r="I84" s="129"/>
      <c r="J84" s="183">
        <f>BK84</f>
        <v>0</v>
      </c>
      <c r="K84" s="38"/>
      <c r="L84" s="42"/>
      <c r="M84" s="89"/>
      <c r="N84" s="90"/>
      <c r="O84" s="90"/>
      <c r="P84" s="184">
        <f>P85</f>
        <v>0</v>
      </c>
      <c r="Q84" s="90"/>
      <c r="R84" s="184">
        <f>R85</f>
        <v>0</v>
      </c>
      <c r="S84" s="90"/>
      <c r="T84" s="185">
        <f>T85</f>
        <v>0</v>
      </c>
      <c r="AT84" s="16" t="s">
        <v>76</v>
      </c>
      <c r="AU84" s="16" t="s">
        <v>109</v>
      </c>
      <c r="BK84" s="186">
        <f>BK85</f>
        <v>0</v>
      </c>
    </row>
    <row r="85" spans="2:63" s="10" customFormat="1" ht="25.9" customHeight="1">
      <c r="B85" s="187"/>
      <c r="C85" s="188"/>
      <c r="D85" s="189" t="s">
        <v>76</v>
      </c>
      <c r="E85" s="190" t="s">
        <v>1326</v>
      </c>
      <c r="F85" s="190" t="s">
        <v>1327</v>
      </c>
      <c r="G85" s="188"/>
      <c r="H85" s="188"/>
      <c r="I85" s="191"/>
      <c r="J85" s="192">
        <f>BK85</f>
        <v>0</v>
      </c>
      <c r="K85" s="188"/>
      <c r="L85" s="193"/>
      <c r="M85" s="194"/>
      <c r="N85" s="195"/>
      <c r="O85" s="195"/>
      <c r="P85" s="196">
        <f>P86+P95+P98+P101</f>
        <v>0</v>
      </c>
      <c r="Q85" s="195"/>
      <c r="R85" s="196">
        <f>R86+R95+R98+R101</f>
        <v>0</v>
      </c>
      <c r="S85" s="195"/>
      <c r="T85" s="197">
        <f>T86+T95+T98+T101</f>
        <v>0</v>
      </c>
      <c r="AR85" s="198" t="s">
        <v>165</v>
      </c>
      <c r="AT85" s="199" t="s">
        <v>76</v>
      </c>
      <c r="AU85" s="199" t="s">
        <v>77</v>
      </c>
      <c r="AY85" s="198" t="s">
        <v>134</v>
      </c>
      <c r="BK85" s="200">
        <f>BK86+BK95+BK98+BK101</f>
        <v>0</v>
      </c>
    </row>
    <row r="86" spans="2:63" s="10" customFormat="1" ht="22.8" customHeight="1">
      <c r="B86" s="187"/>
      <c r="C86" s="188"/>
      <c r="D86" s="189" t="s">
        <v>76</v>
      </c>
      <c r="E86" s="201" t="s">
        <v>1328</v>
      </c>
      <c r="F86" s="201" t="s">
        <v>1329</v>
      </c>
      <c r="G86" s="188"/>
      <c r="H86" s="188"/>
      <c r="I86" s="191"/>
      <c r="J86" s="202">
        <f>BK86</f>
        <v>0</v>
      </c>
      <c r="K86" s="188"/>
      <c r="L86" s="193"/>
      <c r="M86" s="194"/>
      <c r="N86" s="195"/>
      <c r="O86" s="195"/>
      <c r="P86" s="196">
        <f>SUM(P87:P94)</f>
        <v>0</v>
      </c>
      <c r="Q86" s="195"/>
      <c r="R86" s="196">
        <f>SUM(R87:R94)</f>
        <v>0</v>
      </c>
      <c r="S86" s="195"/>
      <c r="T86" s="197">
        <f>SUM(T87:T94)</f>
        <v>0</v>
      </c>
      <c r="AR86" s="198" t="s">
        <v>165</v>
      </c>
      <c r="AT86" s="199" t="s">
        <v>76</v>
      </c>
      <c r="AU86" s="199" t="s">
        <v>85</v>
      </c>
      <c r="AY86" s="198" t="s">
        <v>134</v>
      </c>
      <c r="BK86" s="200">
        <f>SUM(BK87:BK94)</f>
        <v>0</v>
      </c>
    </row>
    <row r="87" spans="2:65" s="1" customFormat="1" ht="16.5" customHeight="1">
      <c r="B87" s="37"/>
      <c r="C87" s="203" t="s">
        <v>85</v>
      </c>
      <c r="D87" s="203" t="s">
        <v>136</v>
      </c>
      <c r="E87" s="204" t="s">
        <v>1395</v>
      </c>
      <c r="F87" s="205" t="s">
        <v>1396</v>
      </c>
      <c r="G87" s="206" t="s">
        <v>414</v>
      </c>
      <c r="H87" s="207">
        <v>1</v>
      </c>
      <c r="I87" s="208"/>
      <c r="J87" s="207">
        <f>ROUND(I87*H87,2)</f>
        <v>0</v>
      </c>
      <c r="K87" s="205" t="s">
        <v>140</v>
      </c>
      <c r="L87" s="42"/>
      <c r="M87" s="209" t="s">
        <v>27</v>
      </c>
      <c r="N87" s="210" t="s">
        <v>48</v>
      </c>
      <c r="O87" s="78"/>
      <c r="P87" s="211">
        <f>O87*H87</f>
        <v>0</v>
      </c>
      <c r="Q87" s="211">
        <v>0</v>
      </c>
      <c r="R87" s="211">
        <f>Q87*H87</f>
        <v>0</v>
      </c>
      <c r="S87" s="211">
        <v>0</v>
      </c>
      <c r="T87" s="212">
        <f>S87*H87</f>
        <v>0</v>
      </c>
      <c r="AR87" s="16" t="s">
        <v>1333</v>
      </c>
      <c r="AT87" s="16" t="s">
        <v>136</v>
      </c>
      <c r="AU87" s="16" t="s">
        <v>87</v>
      </c>
      <c r="AY87" s="16" t="s">
        <v>134</v>
      </c>
      <c r="BE87" s="213">
        <f>IF(N87="základní",J87,0)</f>
        <v>0</v>
      </c>
      <c r="BF87" s="213">
        <f>IF(N87="snížená",J87,0)</f>
        <v>0</v>
      </c>
      <c r="BG87" s="213">
        <f>IF(N87="zákl. přenesená",J87,0)</f>
        <v>0</v>
      </c>
      <c r="BH87" s="213">
        <f>IF(N87="sníž. přenesená",J87,0)</f>
        <v>0</v>
      </c>
      <c r="BI87" s="213">
        <f>IF(N87="nulová",J87,0)</f>
        <v>0</v>
      </c>
      <c r="BJ87" s="16" t="s">
        <v>85</v>
      </c>
      <c r="BK87" s="213">
        <f>ROUND(I87*H87,2)</f>
        <v>0</v>
      </c>
      <c r="BL87" s="16" t="s">
        <v>1333</v>
      </c>
      <c r="BM87" s="16" t="s">
        <v>1397</v>
      </c>
    </row>
    <row r="88" spans="2:65" s="1" customFormat="1" ht="16.5" customHeight="1">
      <c r="B88" s="37"/>
      <c r="C88" s="203" t="s">
        <v>87</v>
      </c>
      <c r="D88" s="203" t="s">
        <v>136</v>
      </c>
      <c r="E88" s="204" t="s">
        <v>1398</v>
      </c>
      <c r="F88" s="205" t="s">
        <v>1399</v>
      </c>
      <c r="G88" s="206" t="s">
        <v>414</v>
      </c>
      <c r="H88" s="207">
        <v>1</v>
      </c>
      <c r="I88" s="208"/>
      <c r="J88" s="207">
        <f>ROUND(I88*H88,2)</f>
        <v>0</v>
      </c>
      <c r="K88" s="205" t="s">
        <v>140</v>
      </c>
      <c r="L88" s="42"/>
      <c r="M88" s="209" t="s">
        <v>27</v>
      </c>
      <c r="N88" s="210" t="s">
        <v>48</v>
      </c>
      <c r="O88" s="78"/>
      <c r="P88" s="211">
        <f>O88*H88</f>
        <v>0</v>
      </c>
      <c r="Q88" s="211">
        <v>0</v>
      </c>
      <c r="R88" s="211">
        <f>Q88*H88</f>
        <v>0</v>
      </c>
      <c r="S88" s="211">
        <v>0</v>
      </c>
      <c r="T88" s="212">
        <f>S88*H88</f>
        <v>0</v>
      </c>
      <c r="AR88" s="16" t="s">
        <v>1333</v>
      </c>
      <c r="AT88" s="16" t="s">
        <v>136</v>
      </c>
      <c r="AU88" s="16" t="s">
        <v>87</v>
      </c>
      <c r="AY88" s="16" t="s">
        <v>134</v>
      </c>
      <c r="BE88" s="213">
        <f>IF(N88="základní",J88,0)</f>
        <v>0</v>
      </c>
      <c r="BF88" s="213">
        <f>IF(N88="snížená",J88,0)</f>
        <v>0</v>
      </c>
      <c r="BG88" s="213">
        <f>IF(N88="zákl. přenesená",J88,0)</f>
        <v>0</v>
      </c>
      <c r="BH88" s="213">
        <f>IF(N88="sníž. přenesená",J88,0)</f>
        <v>0</v>
      </c>
      <c r="BI88" s="213">
        <f>IF(N88="nulová",J88,0)</f>
        <v>0</v>
      </c>
      <c r="BJ88" s="16" t="s">
        <v>85</v>
      </c>
      <c r="BK88" s="213">
        <f>ROUND(I88*H88,2)</f>
        <v>0</v>
      </c>
      <c r="BL88" s="16" t="s">
        <v>1333</v>
      </c>
      <c r="BM88" s="16" t="s">
        <v>1400</v>
      </c>
    </row>
    <row r="89" spans="2:65" s="1" customFormat="1" ht="16.5" customHeight="1">
      <c r="B89" s="37"/>
      <c r="C89" s="203" t="s">
        <v>154</v>
      </c>
      <c r="D89" s="203" t="s">
        <v>136</v>
      </c>
      <c r="E89" s="204" t="s">
        <v>1401</v>
      </c>
      <c r="F89" s="205" t="s">
        <v>1402</v>
      </c>
      <c r="G89" s="206" t="s">
        <v>414</v>
      </c>
      <c r="H89" s="207">
        <v>1</v>
      </c>
      <c r="I89" s="208"/>
      <c r="J89" s="207">
        <f>ROUND(I89*H89,2)</f>
        <v>0</v>
      </c>
      <c r="K89" s="205" t="s">
        <v>140</v>
      </c>
      <c r="L89" s="42"/>
      <c r="M89" s="209" t="s">
        <v>27</v>
      </c>
      <c r="N89" s="210" t="s">
        <v>48</v>
      </c>
      <c r="O89" s="78"/>
      <c r="P89" s="211">
        <f>O89*H89</f>
        <v>0</v>
      </c>
      <c r="Q89" s="211">
        <v>0</v>
      </c>
      <c r="R89" s="211">
        <f>Q89*H89</f>
        <v>0</v>
      </c>
      <c r="S89" s="211">
        <v>0</v>
      </c>
      <c r="T89" s="212">
        <f>S89*H89</f>
        <v>0</v>
      </c>
      <c r="AR89" s="16" t="s">
        <v>1333</v>
      </c>
      <c r="AT89" s="16" t="s">
        <v>136</v>
      </c>
      <c r="AU89" s="16" t="s">
        <v>87</v>
      </c>
      <c r="AY89" s="16" t="s">
        <v>134</v>
      </c>
      <c r="BE89" s="213">
        <f>IF(N89="základní",J89,0)</f>
        <v>0</v>
      </c>
      <c r="BF89" s="213">
        <f>IF(N89="snížená",J89,0)</f>
        <v>0</v>
      </c>
      <c r="BG89" s="213">
        <f>IF(N89="zákl. přenesená",J89,0)</f>
        <v>0</v>
      </c>
      <c r="BH89" s="213">
        <f>IF(N89="sníž. přenesená",J89,0)</f>
        <v>0</v>
      </c>
      <c r="BI89" s="213">
        <f>IF(N89="nulová",J89,0)</f>
        <v>0</v>
      </c>
      <c r="BJ89" s="16" t="s">
        <v>85</v>
      </c>
      <c r="BK89" s="213">
        <f>ROUND(I89*H89,2)</f>
        <v>0</v>
      </c>
      <c r="BL89" s="16" t="s">
        <v>1333</v>
      </c>
      <c r="BM89" s="16" t="s">
        <v>1403</v>
      </c>
    </row>
    <row r="90" spans="2:65" s="1" customFormat="1" ht="16.5" customHeight="1">
      <c r="B90" s="37"/>
      <c r="C90" s="203" t="s">
        <v>141</v>
      </c>
      <c r="D90" s="203" t="s">
        <v>136</v>
      </c>
      <c r="E90" s="204" t="s">
        <v>1404</v>
      </c>
      <c r="F90" s="205" t="s">
        <v>1405</v>
      </c>
      <c r="G90" s="206" t="s">
        <v>414</v>
      </c>
      <c r="H90" s="207">
        <v>1</v>
      </c>
      <c r="I90" s="208"/>
      <c r="J90" s="207">
        <f>ROUND(I90*H90,2)</f>
        <v>0</v>
      </c>
      <c r="K90" s="205" t="s">
        <v>27</v>
      </c>
      <c r="L90" s="42"/>
      <c r="M90" s="209" t="s">
        <v>27</v>
      </c>
      <c r="N90" s="210" t="s">
        <v>48</v>
      </c>
      <c r="O90" s="78"/>
      <c r="P90" s="211">
        <f>O90*H90</f>
        <v>0</v>
      </c>
      <c r="Q90" s="211">
        <v>0</v>
      </c>
      <c r="R90" s="211">
        <f>Q90*H90</f>
        <v>0</v>
      </c>
      <c r="S90" s="211">
        <v>0</v>
      </c>
      <c r="T90" s="212">
        <f>S90*H90</f>
        <v>0</v>
      </c>
      <c r="AR90" s="16" t="s">
        <v>1333</v>
      </c>
      <c r="AT90" s="16" t="s">
        <v>136</v>
      </c>
      <c r="AU90" s="16" t="s">
        <v>87</v>
      </c>
      <c r="AY90" s="16" t="s">
        <v>134</v>
      </c>
      <c r="BE90" s="213">
        <f>IF(N90="základní",J90,0)</f>
        <v>0</v>
      </c>
      <c r="BF90" s="213">
        <f>IF(N90="snížená",J90,0)</f>
        <v>0</v>
      </c>
      <c r="BG90" s="213">
        <f>IF(N90="zákl. přenesená",J90,0)</f>
        <v>0</v>
      </c>
      <c r="BH90" s="213">
        <f>IF(N90="sníž. přenesená",J90,0)</f>
        <v>0</v>
      </c>
      <c r="BI90" s="213">
        <f>IF(N90="nulová",J90,0)</f>
        <v>0</v>
      </c>
      <c r="BJ90" s="16" t="s">
        <v>85</v>
      </c>
      <c r="BK90" s="213">
        <f>ROUND(I90*H90,2)</f>
        <v>0</v>
      </c>
      <c r="BL90" s="16" t="s">
        <v>1333</v>
      </c>
      <c r="BM90" s="16" t="s">
        <v>1406</v>
      </c>
    </row>
    <row r="91" spans="2:65" s="1" customFormat="1" ht="16.5" customHeight="1">
      <c r="B91" s="37"/>
      <c r="C91" s="203" t="s">
        <v>165</v>
      </c>
      <c r="D91" s="203" t="s">
        <v>136</v>
      </c>
      <c r="E91" s="204" t="s">
        <v>1407</v>
      </c>
      <c r="F91" s="205" t="s">
        <v>1408</v>
      </c>
      <c r="G91" s="206" t="s">
        <v>414</v>
      </c>
      <c r="H91" s="207">
        <v>1</v>
      </c>
      <c r="I91" s="208"/>
      <c r="J91" s="207">
        <f>ROUND(I91*H91,2)</f>
        <v>0</v>
      </c>
      <c r="K91" s="205" t="s">
        <v>140</v>
      </c>
      <c r="L91" s="42"/>
      <c r="M91" s="209" t="s">
        <v>27</v>
      </c>
      <c r="N91" s="210" t="s">
        <v>48</v>
      </c>
      <c r="O91" s="78"/>
      <c r="P91" s="211">
        <f>O91*H91</f>
        <v>0</v>
      </c>
      <c r="Q91" s="211">
        <v>0</v>
      </c>
      <c r="R91" s="211">
        <f>Q91*H91</f>
        <v>0</v>
      </c>
      <c r="S91" s="211">
        <v>0</v>
      </c>
      <c r="T91" s="212">
        <f>S91*H91</f>
        <v>0</v>
      </c>
      <c r="AR91" s="16" t="s">
        <v>1333</v>
      </c>
      <c r="AT91" s="16" t="s">
        <v>136</v>
      </c>
      <c r="AU91" s="16" t="s">
        <v>87</v>
      </c>
      <c r="AY91" s="16" t="s">
        <v>134</v>
      </c>
      <c r="BE91" s="213">
        <f>IF(N91="základní",J91,0)</f>
        <v>0</v>
      </c>
      <c r="BF91" s="213">
        <f>IF(N91="snížená",J91,0)</f>
        <v>0</v>
      </c>
      <c r="BG91" s="213">
        <f>IF(N91="zákl. přenesená",J91,0)</f>
        <v>0</v>
      </c>
      <c r="BH91" s="213">
        <f>IF(N91="sníž. přenesená",J91,0)</f>
        <v>0</v>
      </c>
      <c r="BI91" s="213">
        <f>IF(N91="nulová",J91,0)</f>
        <v>0</v>
      </c>
      <c r="BJ91" s="16" t="s">
        <v>85</v>
      </c>
      <c r="BK91" s="213">
        <f>ROUND(I91*H91,2)</f>
        <v>0</v>
      </c>
      <c r="BL91" s="16" t="s">
        <v>1333</v>
      </c>
      <c r="BM91" s="16" t="s">
        <v>1409</v>
      </c>
    </row>
    <row r="92" spans="2:65" s="1" customFormat="1" ht="16.5" customHeight="1">
      <c r="B92" s="37"/>
      <c r="C92" s="203" t="s">
        <v>171</v>
      </c>
      <c r="D92" s="203" t="s">
        <v>136</v>
      </c>
      <c r="E92" s="204" t="s">
        <v>1410</v>
      </c>
      <c r="F92" s="205" t="s">
        <v>1411</v>
      </c>
      <c r="G92" s="206" t="s">
        <v>414</v>
      </c>
      <c r="H92" s="207">
        <v>1</v>
      </c>
      <c r="I92" s="208"/>
      <c r="J92" s="207">
        <f>ROUND(I92*H92,2)</f>
        <v>0</v>
      </c>
      <c r="K92" s="205" t="s">
        <v>140</v>
      </c>
      <c r="L92" s="42"/>
      <c r="M92" s="209" t="s">
        <v>27</v>
      </c>
      <c r="N92" s="210" t="s">
        <v>48</v>
      </c>
      <c r="O92" s="78"/>
      <c r="P92" s="211">
        <f>O92*H92</f>
        <v>0</v>
      </c>
      <c r="Q92" s="211">
        <v>0</v>
      </c>
      <c r="R92" s="211">
        <f>Q92*H92</f>
        <v>0</v>
      </c>
      <c r="S92" s="211">
        <v>0</v>
      </c>
      <c r="T92" s="212">
        <f>S92*H92</f>
        <v>0</v>
      </c>
      <c r="AR92" s="16" t="s">
        <v>1333</v>
      </c>
      <c r="AT92" s="16" t="s">
        <v>136</v>
      </c>
      <c r="AU92" s="16" t="s">
        <v>87</v>
      </c>
      <c r="AY92" s="16" t="s">
        <v>134</v>
      </c>
      <c r="BE92" s="213">
        <f>IF(N92="základní",J92,0)</f>
        <v>0</v>
      </c>
      <c r="BF92" s="213">
        <f>IF(N92="snížená",J92,0)</f>
        <v>0</v>
      </c>
      <c r="BG92" s="213">
        <f>IF(N92="zákl. přenesená",J92,0)</f>
        <v>0</v>
      </c>
      <c r="BH92" s="213">
        <f>IF(N92="sníž. přenesená",J92,0)</f>
        <v>0</v>
      </c>
      <c r="BI92" s="213">
        <f>IF(N92="nulová",J92,0)</f>
        <v>0</v>
      </c>
      <c r="BJ92" s="16" t="s">
        <v>85</v>
      </c>
      <c r="BK92" s="213">
        <f>ROUND(I92*H92,2)</f>
        <v>0</v>
      </c>
      <c r="BL92" s="16" t="s">
        <v>1333</v>
      </c>
      <c r="BM92" s="16" t="s">
        <v>1412</v>
      </c>
    </row>
    <row r="93" spans="2:65" s="1" customFormat="1" ht="16.5" customHeight="1">
      <c r="B93" s="37"/>
      <c r="C93" s="203" t="s">
        <v>176</v>
      </c>
      <c r="D93" s="203" t="s">
        <v>136</v>
      </c>
      <c r="E93" s="204" t="s">
        <v>1413</v>
      </c>
      <c r="F93" s="205" t="s">
        <v>1414</v>
      </c>
      <c r="G93" s="206" t="s">
        <v>414</v>
      </c>
      <c r="H93" s="207">
        <v>1</v>
      </c>
      <c r="I93" s="208"/>
      <c r="J93" s="207">
        <f>ROUND(I93*H93,2)</f>
        <v>0</v>
      </c>
      <c r="K93" s="205" t="s">
        <v>140</v>
      </c>
      <c r="L93" s="42"/>
      <c r="M93" s="209" t="s">
        <v>27</v>
      </c>
      <c r="N93" s="210" t="s">
        <v>48</v>
      </c>
      <c r="O93" s="78"/>
      <c r="P93" s="211">
        <f>O93*H93</f>
        <v>0</v>
      </c>
      <c r="Q93" s="211">
        <v>0</v>
      </c>
      <c r="R93" s="211">
        <f>Q93*H93</f>
        <v>0</v>
      </c>
      <c r="S93" s="211">
        <v>0</v>
      </c>
      <c r="T93" s="212">
        <f>S93*H93</f>
        <v>0</v>
      </c>
      <c r="AR93" s="16" t="s">
        <v>1333</v>
      </c>
      <c r="AT93" s="16" t="s">
        <v>136</v>
      </c>
      <c r="AU93" s="16" t="s">
        <v>87</v>
      </c>
      <c r="AY93" s="16" t="s">
        <v>134</v>
      </c>
      <c r="BE93" s="213">
        <f>IF(N93="základní",J93,0)</f>
        <v>0</v>
      </c>
      <c r="BF93" s="213">
        <f>IF(N93="snížená",J93,0)</f>
        <v>0</v>
      </c>
      <c r="BG93" s="213">
        <f>IF(N93="zákl. přenesená",J93,0)</f>
        <v>0</v>
      </c>
      <c r="BH93" s="213">
        <f>IF(N93="sníž. přenesená",J93,0)</f>
        <v>0</v>
      </c>
      <c r="BI93" s="213">
        <f>IF(N93="nulová",J93,0)</f>
        <v>0</v>
      </c>
      <c r="BJ93" s="16" t="s">
        <v>85</v>
      </c>
      <c r="BK93" s="213">
        <f>ROUND(I93*H93,2)</f>
        <v>0</v>
      </c>
      <c r="BL93" s="16" t="s">
        <v>1333</v>
      </c>
      <c r="BM93" s="16" t="s">
        <v>1415</v>
      </c>
    </row>
    <row r="94" spans="2:65" s="1" customFormat="1" ht="16.5" customHeight="1">
      <c r="B94" s="37"/>
      <c r="C94" s="203" t="s">
        <v>181</v>
      </c>
      <c r="D94" s="203" t="s">
        <v>136</v>
      </c>
      <c r="E94" s="204" t="s">
        <v>1416</v>
      </c>
      <c r="F94" s="205" t="s">
        <v>1417</v>
      </c>
      <c r="G94" s="206" t="s">
        <v>414</v>
      </c>
      <c r="H94" s="207">
        <v>1</v>
      </c>
      <c r="I94" s="208"/>
      <c r="J94" s="207">
        <f>ROUND(I94*H94,2)</f>
        <v>0</v>
      </c>
      <c r="K94" s="205" t="s">
        <v>140</v>
      </c>
      <c r="L94" s="42"/>
      <c r="M94" s="209" t="s">
        <v>27</v>
      </c>
      <c r="N94" s="210" t="s">
        <v>48</v>
      </c>
      <c r="O94" s="78"/>
      <c r="P94" s="211">
        <f>O94*H94</f>
        <v>0</v>
      </c>
      <c r="Q94" s="211">
        <v>0</v>
      </c>
      <c r="R94" s="211">
        <f>Q94*H94</f>
        <v>0</v>
      </c>
      <c r="S94" s="211">
        <v>0</v>
      </c>
      <c r="T94" s="212">
        <f>S94*H94</f>
        <v>0</v>
      </c>
      <c r="AR94" s="16" t="s">
        <v>1333</v>
      </c>
      <c r="AT94" s="16" t="s">
        <v>136</v>
      </c>
      <c r="AU94" s="16" t="s">
        <v>87</v>
      </c>
      <c r="AY94" s="16" t="s">
        <v>134</v>
      </c>
      <c r="BE94" s="213">
        <f>IF(N94="základní",J94,0)</f>
        <v>0</v>
      </c>
      <c r="BF94" s="213">
        <f>IF(N94="snížená",J94,0)</f>
        <v>0</v>
      </c>
      <c r="BG94" s="213">
        <f>IF(N94="zákl. přenesená",J94,0)</f>
        <v>0</v>
      </c>
      <c r="BH94" s="213">
        <f>IF(N94="sníž. přenesená",J94,0)</f>
        <v>0</v>
      </c>
      <c r="BI94" s="213">
        <f>IF(N94="nulová",J94,0)</f>
        <v>0</v>
      </c>
      <c r="BJ94" s="16" t="s">
        <v>85</v>
      </c>
      <c r="BK94" s="213">
        <f>ROUND(I94*H94,2)</f>
        <v>0</v>
      </c>
      <c r="BL94" s="16" t="s">
        <v>1333</v>
      </c>
      <c r="BM94" s="16" t="s">
        <v>1418</v>
      </c>
    </row>
    <row r="95" spans="2:63" s="10" customFormat="1" ht="22.8" customHeight="1">
      <c r="B95" s="187"/>
      <c r="C95" s="188"/>
      <c r="D95" s="189" t="s">
        <v>76</v>
      </c>
      <c r="E95" s="201" t="s">
        <v>1419</v>
      </c>
      <c r="F95" s="201" t="s">
        <v>1420</v>
      </c>
      <c r="G95" s="188"/>
      <c r="H95" s="188"/>
      <c r="I95" s="191"/>
      <c r="J95" s="202">
        <f>BK95</f>
        <v>0</v>
      </c>
      <c r="K95" s="188"/>
      <c r="L95" s="193"/>
      <c r="M95" s="194"/>
      <c r="N95" s="195"/>
      <c r="O95" s="195"/>
      <c r="P95" s="196">
        <f>SUM(P96:P97)</f>
        <v>0</v>
      </c>
      <c r="Q95" s="195"/>
      <c r="R95" s="196">
        <f>SUM(R96:R97)</f>
        <v>0</v>
      </c>
      <c r="S95" s="195"/>
      <c r="T95" s="197">
        <f>SUM(T96:T97)</f>
        <v>0</v>
      </c>
      <c r="AR95" s="198" t="s">
        <v>165</v>
      </c>
      <c r="AT95" s="199" t="s">
        <v>76</v>
      </c>
      <c r="AU95" s="199" t="s">
        <v>85</v>
      </c>
      <c r="AY95" s="198" t="s">
        <v>134</v>
      </c>
      <c r="BK95" s="200">
        <f>SUM(BK96:BK97)</f>
        <v>0</v>
      </c>
    </row>
    <row r="96" spans="2:65" s="1" customFormat="1" ht="22.5" customHeight="1">
      <c r="B96" s="37"/>
      <c r="C96" s="203" t="s">
        <v>188</v>
      </c>
      <c r="D96" s="203" t="s">
        <v>136</v>
      </c>
      <c r="E96" s="204" t="s">
        <v>1421</v>
      </c>
      <c r="F96" s="205" t="s">
        <v>1422</v>
      </c>
      <c r="G96" s="206" t="s">
        <v>414</v>
      </c>
      <c r="H96" s="207">
        <v>1</v>
      </c>
      <c r="I96" s="208"/>
      <c r="J96" s="207">
        <f>ROUND(I96*H96,2)</f>
        <v>0</v>
      </c>
      <c r="K96" s="205" t="s">
        <v>140</v>
      </c>
      <c r="L96" s="42"/>
      <c r="M96" s="209" t="s">
        <v>27</v>
      </c>
      <c r="N96" s="210" t="s">
        <v>48</v>
      </c>
      <c r="O96" s="78"/>
      <c r="P96" s="211">
        <f>O96*H96</f>
        <v>0</v>
      </c>
      <c r="Q96" s="211">
        <v>0</v>
      </c>
      <c r="R96" s="211">
        <f>Q96*H96</f>
        <v>0</v>
      </c>
      <c r="S96" s="211">
        <v>0</v>
      </c>
      <c r="T96" s="212">
        <f>S96*H96</f>
        <v>0</v>
      </c>
      <c r="AR96" s="16" t="s">
        <v>1333</v>
      </c>
      <c r="AT96" s="16" t="s">
        <v>136</v>
      </c>
      <c r="AU96" s="16" t="s">
        <v>87</v>
      </c>
      <c r="AY96" s="16" t="s">
        <v>134</v>
      </c>
      <c r="BE96" s="213">
        <f>IF(N96="základní",J96,0)</f>
        <v>0</v>
      </c>
      <c r="BF96" s="213">
        <f>IF(N96="snížená",J96,0)</f>
        <v>0</v>
      </c>
      <c r="BG96" s="213">
        <f>IF(N96="zákl. přenesená",J96,0)</f>
        <v>0</v>
      </c>
      <c r="BH96" s="213">
        <f>IF(N96="sníž. přenesená",J96,0)</f>
        <v>0</v>
      </c>
      <c r="BI96" s="213">
        <f>IF(N96="nulová",J96,0)</f>
        <v>0</v>
      </c>
      <c r="BJ96" s="16" t="s">
        <v>85</v>
      </c>
      <c r="BK96" s="213">
        <f>ROUND(I96*H96,2)</f>
        <v>0</v>
      </c>
      <c r="BL96" s="16" t="s">
        <v>1333</v>
      </c>
      <c r="BM96" s="16" t="s">
        <v>1423</v>
      </c>
    </row>
    <row r="97" spans="2:65" s="1" customFormat="1" ht="16.5" customHeight="1">
      <c r="B97" s="37"/>
      <c r="C97" s="203" t="s">
        <v>191</v>
      </c>
      <c r="D97" s="203" t="s">
        <v>136</v>
      </c>
      <c r="E97" s="204" t="s">
        <v>1424</v>
      </c>
      <c r="F97" s="205" t="s">
        <v>1425</v>
      </c>
      <c r="G97" s="206" t="s">
        <v>414</v>
      </c>
      <c r="H97" s="207">
        <v>1</v>
      </c>
      <c r="I97" s="208"/>
      <c r="J97" s="207">
        <f>ROUND(I97*H97,2)</f>
        <v>0</v>
      </c>
      <c r="K97" s="205" t="s">
        <v>140</v>
      </c>
      <c r="L97" s="42"/>
      <c r="M97" s="209" t="s">
        <v>27</v>
      </c>
      <c r="N97" s="210" t="s">
        <v>48</v>
      </c>
      <c r="O97" s="78"/>
      <c r="P97" s="211">
        <f>O97*H97</f>
        <v>0</v>
      </c>
      <c r="Q97" s="211">
        <v>0</v>
      </c>
      <c r="R97" s="211">
        <f>Q97*H97</f>
        <v>0</v>
      </c>
      <c r="S97" s="211">
        <v>0</v>
      </c>
      <c r="T97" s="212">
        <f>S97*H97</f>
        <v>0</v>
      </c>
      <c r="AR97" s="16" t="s">
        <v>1333</v>
      </c>
      <c r="AT97" s="16" t="s">
        <v>136</v>
      </c>
      <c r="AU97" s="16" t="s">
        <v>87</v>
      </c>
      <c r="AY97" s="16" t="s">
        <v>134</v>
      </c>
      <c r="BE97" s="213">
        <f>IF(N97="základní",J97,0)</f>
        <v>0</v>
      </c>
      <c r="BF97" s="213">
        <f>IF(N97="snížená",J97,0)</f>
        <v>0</v>
      </c>
      <c r="BG97" s="213">
        <f>IF(N97="zákl. přenesená",J97,0)</f>
        <v>0</v>
      </c>
      <c r="BH97" s="213">
        <f>IF(N97="sníž. přenesená",J97,0)</f>
        <v>0</v>
      </c>
      <c r="BI97" s="213">
        <f>IF(N97="nulová",J97,0)</f>
        <v>0</v>
      </c>
      <c r="BJ97" s="16" t="s">
        <v>85</v>
      </c>
      <c r="BK97" s="213">
        <f>ROUND(I97*H97,2)</f>
        <v>0</v>
      </c>
      <c r="BL97" s="16" t="s">
        <v>1333</v>
      </c>
      <c r="BM97" s="16" t="s">
        <v>1426</v>
      </c>
    </row>
    <row r="98" spans="2:63" s="10" customFormat="1" ht="22.8" customHeight="1">
      <c r="B98" s="187"/>
      <c r="C98" s="188"/>
      <c r="D98" s="189" t="s">
        <v>76</v>
      </c>
      <c r="E98" s="201" t="s">
        <v>1427</v>
      </c>
      <c r="F98" s="201" t="s">
        <v>1428</v>
      </c>
      <c r="G98" s="188"/>
      <c r="H98" s="188"/>
      <c r="I98" s="191"/>
      <c r="J98" s="202">
        <f>BK98</f>
        <v>0</v>
      </c>
      <c r="K98" s="188"/>
      <c r="L98" s="193"/>
      <c r="M98" s="194"/>
      <c r="N98" s="195"/>
      <c r="O98" s="195"/>
      <c r="P98" s="196">
        <f>SUM(P99:P100)</f>
        <v>0</v>
      </c>
      <c r="Q98" s="195"/>
      <c r="R98" s="196">
        <f>SUM(R99:R100)</f>
        <v>0</v>
      </c>
      <c r="S98" s="195"/>
      <c r="T98" s="197">
        <f>SUM(T99:T100)</f>
        <v>0</v>
      </c>
      <c r="AR98" s="198" t="s">
        <v>165</v>
      </c>
      <c r="AT98" s="199" t="s">
        <v>76</v>
      </c>
      <c r="AU98" s="199" t="s">
        <v>85</v>
      </c>
      <c r="AY98" s="198" t="s">
        <v>134</v>
      </c>
      <c r="BK98" s="200">
        <f>SUM(BK99:BK100)</f>
        <v>0</v>
      </c>
    </row>
    <row r="99" spans="2:65" s="1" customFormat="1" ht="16.5" customHeight="1">
      <c r="B99" s="37"/>
      <c r="C99" s="203" t="s">
        <v>197</v>
      </c>
      <c r="D99" s="203" t="s">
        <v>136</v>
      </c>
      <c r="E99" s="204" t="s">
        <v>1429</v>
      </c>
      <c r="F99" s="205" t="s">
        <v>1430</v>
      </c>
      <c r="G99" s="206" t="s">
        <v>414</v>
      </c>
      <c r="H99" s="207">
        <v>1</v>
      </c>
      <c r="I99" s="208"/>
      <c r="J99" s="207">
        <f>ROUND(I99*H99,2)</f>
        <v>0</v>
      </c>
      <c r="K99" s="205" t="s">
        <v>140</v>
      </c>
      <c r="L99" s="42"/>
      <c r="M99" s="209" t="s">
        <v>27</v>
      </c>
      <c r="N99" s="210" t="s">
        <v>48</v>
      </c>
      <c r="O99" s="78"/>
      <c r="P99" s="211">
        <f>O99*H99</f>
        <v>0</v>
      </c>
      <c r="Q99" s="211">
        <v>0</v>
      </c>
      <c r="R99" s="211">
        <f>Q99*H99</f>
        <v>0</v>
      </c>
      <c r="S99" s="211">
        <v>0</v>
      </c>
      <c r="T99" s="212">
        <f>S99*H99</f>
        <v>0</v>
      </c>
      <c r="AR99" s="16" t="s">
        <v>1333</v>
      </c>
      <c r="AT99" s="16" t="s">
        <v>136</v>
      </c>
      <c r="AU99" s="16" t="s">
        <v>87</v>
      </c>
      <c r="AY99" s="16" t="s">
        <v>134</v>
      </c>
      <c r="BE99" s="213">
        <f>IF(N99="základní",J99,0)</f>
        <v>0</v>
      </c>
      <c r="BF99" s="213">
        <f>IF(N99="snížená",J99,0)</f>
        <v>0</v>
      </c>
      <c r="BG99" s="213">
        <f>IF(N99="zákl. přenesená",J99,0)</f>
        <v>0</v>
      </c>
      <c r="BH99" s="213">
        <f>IF(N99="sníž. přenesená",J99,0)</f>
        <v>0</v>
      </c>
      <c r="BI99" s="213">
        <f>IF(N99="nulová",J99,0)</f>
        <v>0</v>
      </c>
      <c r="BJ99" s="16" t="s">
        <v>85</v>
      </c>
      <c r="BK99" s="213">
        <f>ROUND(I99*H99,2)</f>
        <v>0</v>
      </c>
      <c r="BL99" s="16" t="s">
        <v>1333</v>
      </c>
      <c r="BM99" s="16" t="s">
        <v>1431</v>
      </c>
    </row>
    <row r="100" spans="2:65" s="1" customFormat="1" ht="16.5" customHeight="1">
      <c r="B100" s="37"/>
      <c r="C100" s="203" t="s">
        <v>202</v>
      </c>
      <c r="D100" s="203" t="s">
        <v>136</v>
      </c>
      <c r="E100" s="204" t="s">
        <v>1432</v>
      </c>
      <c r="F100" s="205" t="s">
        <v>1433</v>
      </c>
      <c r="G100" s="206" t="s">
        <v>414</v>
      </c>
      <c r="H100" s="207">
        <v>1</v>
      </c>
      <c r="I100" s="208"/>
      <c r="J100" s="207">
        <f>ROUND(I100*H100,2)</f>
        <v>0</v>
      </c>
      <c r="K100" s="205" t="s">
        <v>27</v>
      </c>
      <c r="L100" s="42"/>
      <c r="M100" s="209" t="s">
        <v>27</v>
      </c>
      <c r="N100" s="210" t="s">
        <v>48</v>
      </c>
      <c r="O100" s="78"/>
      <c r="P100" s="211">
        <f>O100*H100</f>
        <v>0</v>
      </c>
      <c r="Q100" s="211">
        <v>0</v>
      </c>
      <c r="R100" s="211">
        <f>Q100*H100</f>
        <v>0</v>
      </c>
      <c r="S100" s="211">
        <v>0</v>
      </c>
      <c r="T100" s="212">
        <f>S100*H100</f>
        <v>0</v>
      </c>
      <c r="AR100" s="16" t="s">
        <v>1333</v>
      </c>
      <c r="AT100" s="16" t="s">
        <v>136</v>
      </c>
      <c r="AU100" s="16" t="s">
        <v>87</v>
      </c>
      <c r="AY100" s="16" t="s">
        <v>134</v>
      </c>
      <c r="BE100" s="213">
        <f>IF(N100="základní",J100,0)</f>
        <v>0</v>
      </c>
      <c r="BF100" s="213">
        <f>IF(N100="snížená",J100,0)</f>
        <v>0</v>
      </c>
      <c r="BG100" s="213">
        <f>IF(N100="zákl. přenesená",J100,0)</f>
        <v>0</v>
      </c>
      <c r="BH100" s="213">
        <f>IF(N100="sníž. přenesená",J100,0)</f>
        <v>0</v>
      </c>
      <c r="BI100" s="213">
        <f>IF(N100="nulová",J100,0)</f>
        <v>0</v>
      </c>
      <c r="BJ100" s="16" t="s">
        <v>85</v>
      </c>
      <c r="BK100" s="213">
        <f>ROUND(I100*H100,2)</f>
        <v>0</v>
      </c>
      <c r="BL100" s="16" t="s">
        <v>1333</v>
      </c>
      <c r="BM100" s="16" t="s">
        <v>1434</v>
      </c>
    </row>
    <row r="101" spans="2:63" s="10" customFormat="1" ht="22.8" customHeight="1">
      <c r="B101" s="187"/>
      <c r="C101" s="188"/>
      <c r="D101" s="189" t="s">
        <v>76</v>
      </c>
      <c r="E101" s="201" t="s">
        <v>1435</v>
      </c>
      <c r="F101" s="201" t="s">
        <v>1436</v>
      </c>
      <c r="G101" s="188"/>
      <c r="H101" s="188"/>
      <c r="I101" s="191"/>
      <c r="J101" s="202">
        <f>BK101</f>
        <v>0</v>
      </c>
      <c r="K101" s="188"/>
      <c r="L101" s="193"/>
      <c r="M101" s="194"/>
      <c r="N101" s="195"/>
      <c r="O101" s="195"/>
      <c r="P101" s="196">
        <f>SUM(P102:P103)</f>
        <v>0</v>
      </c>
      <c r="Q101" s="195"/>
      <c r="R101" s="196">
        <f>SUM(R102:R103)</f>
        <v>0</v>
      </c>
      <c r="S101" s="195"/>
      <c r="T101" s="197">
        <f>SUM(T102:T103)</f>
        <v>0</v>
      </c>
      <c r="AR101" s="198" t="s">
        <v>165</v>
      </c>
      <c r="AT101" s="199" t="s">
        <v>76</v>
      </c>
      <c r="AU101" s="199" t="s">
        <v>85</v>
      </c>
      <c r="AY101" s="198" t="s">
        <v>134</v>
      </c>
      <c r="BK101" s="200">
        <f>SUM(BK102:BK103)</f>
        <v>0</v>
      </c>
    </row>
    <row r="102" spans="2:65" s="1" customFormat="1" ht="16.5" customHeight="1">
      <c r="B102" s="37"/>
      <c r="C102" s="203" t="s">
        <v>209</v>
      </c>
      <c r="D102" s="203" t="s">
        <v>136</v>
      </c>
      <c r="E102" s="204" t="s">
        <v>1437</v>
      </c>
      <c r="F102" s="205" t="s">
        <v>1438</v>
      </c>
      <c r="G102" s="206" t="s">
        <v>414</v>
      </c>
      <c r="H102" s="207">
        <v>1</v>
      </c>
      <c r="I102" s="208"/>
      <c r="J102" s="207">
        <f>ROUND(I102*H102,2)</f>
        <v>0</v>
      </c>
      <c r="K102" s="205" t="s">
        <v>27</v>
      </c>
      <c r="L102" s="42"/>
      <c r="M102" s="209" t="s">
        <v>27</v>
      </c>
      <c r="N102" s="210" t="s">
        <v>48</v>
      </c>
      <c r="O102" s="78"/>
      <c r="P102" s="211">
        <f>O102*H102</f>
        <v>0</v>
      </c>
      <c r="Q102" s="211">
        <v>0</v>
      </c>
      <c r="R102" s="211">
        <f>Q102*H102</f>
        <v>0</v>
      </c>
      <c r="S102" s="211">
        <v>0</v>
      </c>
      <c r="T102" s="212">
        <f>S102*H102</f>
        <v>0</v>
      </c>
      <c r="AR102" s="16" t="s">
        <v>1333</v>
      </c>
      <c r="AT102" s="16" t="s">
        <v>136</v>
      </c>
      <c r="AU102" s="16" t="s">
        <v>87</v>
      </c>
      <c r="AY102" s="16" t="s">
        <v>134</v>
      </c>
      <c r="BE102" s="213">
        <f>IF(N102="základní",J102,0)</f>
        <v>0</v>
      </c>
      <c r="BF102" s="213">
        <f>IF(N102="snížená",J102,0)</f>
        <v>0</v>
      </c>
      <c r="BG102" s="213">
        <f>IF(N102="zákl. přenesená",J102,0)</f>
        <v>0</v>
      </c>
      <c r="BH102" s="213">
        <f>IF(N102="sníž. přenesená",J102,0)</f>
        <v>0</v>
      </c>
      <c r="BI102" s="213">
        <f>IF(N102="nulová",J102,0)</f>
        <v>0</v>
      </c>
      <c r="BJ102" s="16" t="s">
        <v>85</v>
      </c>
      <c r="BK102" s="213">
        <f>ROUND(I102*H102,2)</f>
        <v>0</v>
      </c>
      <c r="BL102" s="16" t="s">
        <v>1333</v>
      </c>
      <c r="BM102" s="16" t="s">
        <v>1439</v>
      </c>
    </row>
    <row r="103" spans="2:65" s="1" customFormat="1" ht="16.5" customHeight="1">
      <c r="B103" s="37"/>
      <c r="C103" s="203" t="s">
        <v>220</v>
      </c>
      <c r="D103" s="203" t="s">
        <v>136</v>
      </c>
      <c r="E103" s="204" t="s">
        <v>1440</v>
      </c>
      <c r="F103" s="205" t="s">
        <v>1441</v>
      </c>
      <c r="G103" s="206" t="s">
        <v>414</v>
      </c>
      <c r="H103" s="207">
        <v>1</v>
      </c>
      <c r="I103" s="208"/>
      <c r="J103" s="207">
        <f>ROUND(I103*H103,2)</f>
        <v>0</v>
      </c>
      <c r="K103" s="205" t="s">
        <v>27</v>
      </c>
      <c r="L103" s="42"/>
      <c r="M103" s="261" t="s">
        <v>27</v>
      </c>
      <c r="N103" s="262" t="s">
        <v>48</v>
      </c>
      <c r="O103" s="259"/>
      <c r="P103" s="263">
        <f>O103*H103</f>
        <v>0</v>
      </c>
      <c r="Q103" s="263">
        <v>0</v>
      </c>
      <c r="R103" s="263">
        <f>Q103*H103</f>
        <v>0</v>
      </c>
      <c r="S103" s="263">
        <v>0</v>
      </c>
      <c r="T103" s="264">
        <f>S103*H103</f>
        <v>0</v>
      </c>
      <c r="AR103" s="16" t="s">
        <v>1333</v>
      </c>
      <c r="AT103" s="16" t="s">
        <v>136</v>
      </c>
      <c r="AU103" s="16" t="s">
        <v>87</v>
      </c>
      <c r="AY103" s="16" t="s">
        <v>134</v>
      </c>
      <c r="BE103" s="213">
        <f>IF(N103="základní",J103,0)</f>
        <v>0</v>
      </c>
      <c r="BF103" s="213">
        <f>IF(N103="snížená",J103,0)</f>
        <v>0</v>
      </c>
      <c r="BG103" s="213">
        <f>IF(N103="zákl. přenesená",J103,0)</f>
        <v>0</v>
      </c>
      <c r="BH103" s="213">
        <f>IF(N103="sníž. přenesená",J103,0)</f>
        <v>0</v>
      </c>
      <c r="BI103" s="213">
        <f>IF(N103="nulová",J103,0)</f>
        <v>0</v>
      </c>
      <c r="BJ103" s="16" t="s">
        <v>85</v>
      </c>
      <c r="BK103" s="213">
        <f>ROUND(I103*H103,2)</f>
        <v>0</v>
      </c>
      <c r="BL103" s="16" t="s">
        <v>1333</v>
      </c>
      <c r="BM103" s="16" t="s">
        <v>1442</v>
      </c>
    </row>
    <row r="104" spans="2:12" s="1" customFormat="1" ht="6.95" customHeight="1">
      <c r="B104" s="56"/>
      <c r="C104" s="57"/>
      <c r="D104" s="57"/>
      <c r="E104" s="57"/>
      <c r="F104" s="57"/>
      <c r="G104" s="57"/>
      <c r="H104" s="57"/>
      <c r="I104" s="153"/>
      <c r="J104" s="57"/>
      <c r="K104" s="57"/>
      <c r="L104" s="42"/>
    </row>
  </sheetData>
  <sheetProtection password="CC35" sheet="1" objects="1" scenarios="1" formatColumns="0" formatRows="0" autoFilter="0"/>
  <autoFilter ref="C83:K103"/>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68" customWidth="1"/>
    <col min="2" max="2" width="1.7109375" style="268" customWidth="1"/>
    <col min="3" max="4" width="5.00390625" style="268" customWidth="1"/>
    <col min="5" max="5" width="11.7109375" style="268" customWidth="1"/>
    <col min="6" max="6" width="9.140625" style="268" customWidth="1"/>
    <col min="7" max="7" width="5.00390625" style="268" customWidth="1"/>
    <col min="8" max="8" width="77.8515625" style="268" customWidth="1"/>
    <col min="9" max="10" width="20.00390625" style="268" customWidth="1"/>
    <col min="11" max="11" width="1.7109375" style="268" customWidth="1"/>
  </cols>
  <sheetData>
    <row r="1" ht="37.5" customHeight="1"/>
    <row r="2" spans="2:11" ht="7.5" customHeight="1">
      <c r="B2" s="269"/>
      <c r="C2" s="270"/>
      <c r="D2" s="270"/>
      <c r="E2" s="270"/>
      <c r="F2" s="270"/>
      <c r="G2" s="270"/>
      <c r="H2" s="270"/>
      <c r="I2" s="270"/>
      <c r="J2" s="270"/>
      <c r="K2" s="271"/>
    </row>
    <row r="3" spans="2:11" s="14" customFormat="1" ht="45" customHeight="1">
      <c r="B3" s="272"/>
      <c r="C3" s="273" t="s">
        <v>1443</v>
      </c>
      <c r="D3" s="273"/>
      <c r="E3" s="273"/>
      <c r="F3" s="273"/>
      <c r="G3" s="273"/>
      <c r="H3" s="273"/>
      <c r="I3" s="273"/>
      <c r="J3" s="273"/>
      <c r="K3" s="274"/>
    </row>
    <row r="4" spans="2:11" ht="25.5" customHeight="1">
      <c r="B4" s="275"/>
      <c r="C4" s="276" t="s">
        <v>1444</v>
      </c>
      <c r="D4" s="276"/>
      <c r="E4" s="276"/>
      <c r="F4" s="276"/>
      <c r="G4" s="276"/>
      <c r="H4" s="276"/>
      <c r="I4" s="276"/>
      <c r="J4" s="276"/>
      <c r="K4" s="277"/>
    </row>
    <row r="5" spans="2:11" ht="5.25" customHeight="1">
      <c r="B5" s="275"/>
      <c r="C5" s="278"/>
      <c r="D5" s="278"/>
      <c r="E5" s="278"/>
      <c r="F5" s="278"/>
      <c r="G5" s="278"/>
      <c r="H5" s="278"/>
      <c r="I5" s="278"/>
      <c r="J5" s="278"/>
      <c r="K5" s="277"/>
    </row>
    <row r="6" spans="2:11" ht="15" customHeight="1">
      <c r="B6" s="275"/>
      <c r="C6" s="279" t="s">
        <v>1445</v>
      </c>
      <c r="D6" s="279"/>
      <c r="E6" s="279"/>
      <c r="F6" s="279"/>
      <c r="G6" s="279"/>
      <c r="H6" s="279"/>
      <c r="I6" s="279"/>
      <c r="J6" s="279"/>
      <c r="K6" s="277"/>
    </row>
    <row r="7" spans="2:11" ht="15" customHeight="1">
      <c r="B7" s="280"/>
      <c r="C7" s="279" t="s">
        <v>1446</v>
      </c>
      <c r="D7" s="279"/>
      <c r="E7" s="279"/>
      <c r="F7" s="279"/>
      <c r="G7" s="279"/>
      <c r="H7" s="279"/>
      <c r="I7" s="279"/>
      <c r="J7" s="279"/>
      <c r="K7" s="277"/>
    </row>
    <row r="8" spans="2:11" ht="12.75" customHeight="1">
      <c r="B8" s="280"/>
      <c r="C8" s="279"/>
      <c r="D8" s="279"/>
      <c r="E8" s="279"/>
      <c r="F8" s="279"/>
      <c r="G8" s="279"/>
      <c r="H8" s="279"/>
      <c r="I8" s="279"/>
      <c r="J8" s="279"/>
      <c r="K8" s="277"/>
    </row>
    <row r="9" spans="2:11" ht="15" customHeight="1">
      <c r="B9" s="280"/>
      <c r="C9" s="279" t="s">
        <v>1447</v>
      </c>
      <c r="D9" s="279"/>
      <c r="E9" s="279"/>
      <c r="F9" s="279"/>
      <c r="G9" s="279"/>
      <c r="H9" s="279"/>
      <c r="I9" s="279"/>
      <c r="J9" s="279"/>
      <c r="K9" s="277"/>
    </row>
    <row r="10" spans="2:11" ht="15" customHeight="1">
      <c r="B10" s="280"/>
      <c r="C10" s="279"/>
      <c r="D10" s="279" t="s">
        <v>1448</v>
      </c>
      <c r="E10" s="279"/>
      <c r="F10" s="279"/>
      <c r="G10" s="279"/>
      <c r="H10" s="279"/>
      <c r="I10" s="279"/>
      <c r="J10" s="279"/>
      <c r="K10" s="277"/>
    </row>
    <row r="11" spans="2:11" ht="15" customHeight="1">
      <c r="B11" s="280"/>
      <c r="C11" s="281"/>
      <c r="D11" s="279" t="s">
        <v>1449</v>
      </c>
      <c r="E11" s="279"/>
      <c r="F11" s="279"/>
      <c r="G11" s="279"/>
      <c r="H11" s="279"/>
      <c r="I11" s="279"/>
      <c r="J11" s="279"/>
      <c r="K11" s="277"/>
    </row>
    <row r="12" spans="2:11" ht="15" customHeight="1">
      <c r="B12" s="280"/>
      <c r="C12" s="281"/>
      <c r="D12" s="279"/>
      <c r="E12" s="279"/>
      <c r="F12" s="279"/>
      <c r="G12" s="279"/>
      <c r="H12" s="279"/>
      <c r="I12" s="279"/>
      <c r="J12" s="279"/>
      <c r="K12" s="277"/>
    </row>
    <row r="13" spans="2:11" ht="15" customHeight="1">
      <c r="B13" s="280"/>
      <c r="C13" s="281"/>
      <c r="D13" s="282" t="s">
        <v>1450</v>
      </c>
      <c r="E13" s="279"/>
      <c r="F13" s="279"/>
      <c r="G13" s="279"/>
      <c r="H13" s="279"/>
      <c r="I13" s="279"/>
      <c r="J13" s="279"/>
      <c r="K13" s="277"/>
    </row>
    <row r="14" spans="2:11" ht="12.75" customHeight="1">
      <c r="B14" s="280"/>
      <c r="C14" s="281"/>
      <c r="D14" s="281"/>
      <c r="E14" s="281"/>
      <c r="F14" s="281"/>
      <c r="G14" s="281"/>
      <c r="H14" s="281"/>
      <c r="I14" s="281"/>
      <c r="J14" s="281"/>
      <c r="K14" s="277"/>
    </row>
    <row r="15" spans="2:11" ht="15" customHeight="1">
      <c r="B15" s="280"/>
      <c r="C15" s="281"/>
      <c r="D15" s="279" t="s">
        <v>1451</v>
      </c>
      <c r="E15" s="279"/>
      <c r="F15" s="279"/>
      <c r="G15" s="279"/>
      <c r="H15" s="279"/>
      <c r="I15" s="279"/>
      <c r="J15" s="279"/>
      <c r="K15" s="277"/>
    </row>
    <row r="16" spans="2:11" ht="15" customHeight="1">
      <c r="B16" s="280"/>
      <c r="C16" s="281"/>
      <c r="D16" s="279" t="s">
        <v>1452</v>
      </c>
      <c r="E16" s="279"/>
      <c r="F16" s="279"/>
      <c r="G16" s="279"/>
      <c r="H16" s="279"/>
      <c r="I16" s="279"/>
      <c r="J16" s="279"/>
      <c r="K16" s="277"/>
    </row>
    <row r="17" spans="2:11" ht="15" customHeight="1">
      <c r="B17" s="280"/>
      <c r="C17" s="281"/>
      <c r="D17" s="279" t="s">
        <v>1453</v>
      </c>
      <c r="E17" s="279"/>
      <c r="F17" s="279"/>
      <c r="G17" s="279"/>
      <c r="H17" s="279"/>
      <c r="I17" s="279"/>
      <c r="J17" s="279"/>
      <c r="K17" s="277"/>
    </row>
    <row r="18" spans="2:11" ht="15" customHeight="1">
      <c r="B18" s="280"/>
      <c r="C18" s="281"/>
      <c r="D18" s="281"/>
      <c r="E18" s="283" t="s">
        <v>84</v>
      </c>
      <c r="F18" s="279" t="s">
        <v>1454</v>
      </c>
      <c r="G18" s="279"/>
      <c r="H18" s="279"/>
      <c r="I18" s="279"/>
      <c r="J18" s="279"/>
      <c r="K18" s="277"/>
    </row>
    <row r="19" spans="2:11" ht="15" customHeight="1">
      <c r="B19" s="280"/>
      <c r="C19" s="281"/>
      <c r="D19" s="281"/>
      <c r="E19" s="283" t="s">
        <v>1455</v>
      </c>
      <c r="F19" s="279" t="s">
        <v>1456</v>
      </c>
      <c r="G19" s="279"/>
      <c r="H19" s="279"/>
      <c r="I19" s="279"/>
      <c r="J19" s="279"/>
      <c r="K19" s="277"/>
    </row>
    <row r="20" spans="2:11" ht="15" customHeight="1">
      <c r="B20" s="280"/>
      <c r="C20" s="281"/>
      <c r="D20" s="281"/>
      <c r="E20" s="283" t="s">
        <v>1457</v>
      </c>
      <c r="F20" s="279" t="s">
        <v>1458</v>
      </c>
      <c r="G20" s="279"/>
      <c r="H20" s="279"/>
      <c r="I20" s="279"/>
      <c r="J20" s="279"/>
      <c r="K20" s="277"/>
    </row>
    <row r="21" spans="2:11" ht="15" customHeight="1">
      <c r="B21" s="280"/>
      <c r="C21" s="281"/>
      <c r="D21" s="281"/>
      <c r="E21" s="283" t="s">
        <v>101</v>
      </c>
      <c r="F21" s="279" t="s">
        <v>1459</v>
      </c>
      <c r="G21" s="279"/>
      <c r="H21" s="279"/>
      <c r="I21" s="279"/>
      <c r="J21" s="279"/>
      <c r="K21" s="277"/>
    </row>
    <row r="22" spans="2:11" ht="15" customHeight="1">
      <c r="B22" s="280"/>
      <c r="C22" s="281"/>
      <c r="D22" s="281"/>
      <c r="E22" s="283" t="s">
        <v>1460</v>
      </c>
      <c r="F22" s="279" t="s">
        <v>1461</v>
      </c>
      <c r="G22" s="279"/>
      <c r="H22" s="279"/>
      <c r="I22" s="279"/>
      <c r="J22" s="279"/>
      <c r="K22" s="277"/>
    </row>
    <row r="23" spans="2:11" ht="15" customHeight="1">
      <c r="B23" s="280"/>
      <c r="C23" s="281"/>
      <c r="D23" s="281"/>
      <c r="E23" s="283" t="s">
        <v>1462</v>
      </c>
      <c r="F23" s="279" t="s">
        <v>1463</v>
      </c>
      <c r="G23" s="279"/>
      <c r="H23" s="279"/>
      <c r="I23" s="279"/>
      <c r="J23" s="279"/>
      <c r="K23" s="277"/>
    </row>
    <row r="24" spans="2:11" ht="12.75" customHeight="1">
      <c r="B24" s="280"/>
      <c r="C24" s="281"/>
      <c r="D24" s="281"/>
      <c r="E24" s="281"/>
      <c r="F24" s="281"/>
      <c r="G24" s="281"/>
      <c r="H24" s="281"/>
      <c r="I24" s="281"/>
      <c r="J24" s="281"/>
      <c r="K24" s="277"/>
    </row>
    <row r="25" spans="2:11" ht="15" customHeight="1">
      <c r="B25" s="280"/>
      <c r="C25" s="279" t="s">
        <v>1464</v>
      </c>
      <c r="D25" s="279"/>
      <c r="E25" s="279"/>
      <c r="F25" s="279"/>
      <c r="G25" s="279"/>
      <c r="H25" s="279"/>
      <c r="I25" s="279"/>
      <c r="J25" s="279"/>
      <c r="K25" s="277"/>
    </row>
    <row r="26" spans="2:11" ht="15" customHeight="1">
      <c r="B26" s="280"/>
      <c r="C26" s="279" t="s">
        <v>1465</v>
      </c>
      <c r="D26" s="279"/>
      <c r="E26" s="279"/>
      <c r="F26" s="279"/>
      <c r="G26" s="279"/>
      <c r="H26" s="279"/>
      <c r="I26" s="279"/>
      <c r="J26" s="279"/>
      <c r="K26" s="277"/>
    </row>
    <row r="27" spans="2:11" ht="15" customHeight="1">
      <c r="B27" s="280"/>
      <c r="C27" s="279"/>
      <c r="D27" s="279" t="s">
        <v>1466</v>
      </c>
      <c r="E27" s="279"/>
      <c r="F27" s="279"/>
      <c r="G27" s="279"/>
      <c r="H27" s="279"/>
      <c r="I27" s="279"/>
      <c r="J27" s="279"/>
      <c r="K27" s="277"/>
    </row>
    <row r="28" spans="2:11" ht="15" customHeight="1">
      <c r="B28" s="280"/>
      <c r="C28" s="281"/>
      <c r="D28" s="279" t="s">
        <v>1467</v>
      </c>
      <c r="E28" s="279"/>
      <c r="F28" s="279"/>
      <c r="G28" s="279"/>
      <c r="H28" s="279"/>
      <c r="I28" s="279"/>
      <c r="J28" s="279"/>
      <c r="K28" s="277"/>
    </row>
    <row r="29" spans="2:11" ht="12.75" customHeight="1">
      <c r="B29" s="280"/>
      <c r="C29" s="281"/>
      <c r="D29" s="281"/>
      <c r="E29" s="281"/>
      <c r="F29" s="281"/>
      <c r="G29" s="281"/>
      <c r="H29" s="281"/>
      <c r="I29" s="281"/>
      <c r="J29" s="281"/>
      <c r="K29" s="277"/>
    </row>
    <row r="30" spans="2:11" ht="15" customHeight="1">
      <c r="B30" s="280"/>
      <c r="C30" s="281"/>
      <c r="D30" s="279" t="s">
        <v>1468</v>
      </c>
      <c r="E30" s="279"/>
      <c r="F30" s="279"/>
      <c r="G30" s="279"/>
      <c r="H30" s="279"/>
      <c r="I30" s="279"/>
      <c r="J30" s="279"/>
      <c r="K30" s="277"/>
    </row>
    <row r="31" spans="2:11" ht="15" customHeight="1">
      <c r="B31" s="280"/>
      <c r="C31" s="281"/>
      <c r="D31" s="279" t="s">
        <v>1469</v>
      </c>
      <c r="E31" s="279"/>
      <c r="F31" s="279"/>
      <c r="G31" s="279"/>
      <c r="H31" s="279"/>
      <c r="I31" s="279"/>
      <c r="J31" s="279"/>
      <c r="K31" s="277"/>
    </row>
    <row r="32" spans="2:11" ht="12.75" customHeight="1">
      <c r="B32" s="280"/>
      <c r="C32" s="281"/>
      <c r="D32" s="281"/>
      <c r="E32" s="281"/>
      <c r="F32" s="281"/>
      <c r="G32" s="281"/>
      <c r="H32" s="281"/>
      <c r="I32" s="281"/>
      <c r="J32" s="281"/>
      <c r="K32" s="277"/>
    </row>
    <row r="33" spans="2:11" ht="15" customHeight="1">
      <c r="B33" s="280"/>
      <c r="C33" s="281"/>
      <c r="D33" s="279" t="s">
        <v>1470</v>
      </c>
      <c r="E33" s="279"/>
      <c r="F33" s="279"/>
      <c r="G33" s="279"/>
      <c r="H33" s="279"/>
      <c r="I33" s="279"/>
      <c r="J33" s="279"/>
      <c r="K33" s="277"/>
    </row>
    <row r="34" spans="2:11" ht="15" customHeight="1">
      <c r="B34" s="280"/>
      <c r="C34" s="281"/>
      <c r="D34" s="279" t="s">
        <v>1471</v>
      </c>
      <c r="E34" s="279"/>
      <c r="F34" s="279"/>
      <c r="G34" s="279"/>
      <c r="H34" s="279"/>
      <c r="I34" s="279"/>
      <c r="J34" s="279"/>
      <c r="K34" s="277"/>
    </row>
    <row r="35" spans="2:11" ht="15" customHeight="1">
      <c r="B35" s="280"/>
      <c r="C35" s="281"/>
      <c r="D35" s="279" t="s">
        <v>1472</v>
      </c>
      <c r="E35" s="279"/>
      <c r="F35" s="279"/>
      <c r="G35" s="279"/>
      <c r="H35" s="279"/>
      <c r="I35" s="279"/>
      <c r="J35" s="279"/>
      <c r="K35" s="277"/>
    </row>
    <row r="36" spans="2:11" ht="15" customHeight="1">
      <c r="B36" s="280"/>
      <c r="C36" s="281"/>
      <c r="D36" s="279"/>
      <c r="E36" s="282" t="s">
        <v>120</v>
      </c>
      <c r="F36" s="279"/>
      <c r="G36" s="279" t="s">
        <v>1473</v>
      </c>
      <c r="H36" s="279"/>
      <c r="I36" s="279"/>
      <c r="J36" s="279"/>
      <c r="K36" s="277"/>
    </row>
    <row r="37" spans="2:11" ht="30.75" customHeight="1">
      <c r="B37" s="280"/>
      <c r="C37" s="281"/>
      <c r="D37" s="279"/>
      <c r="E37" s="282" t="s">
        <v>1474</v>
      </c>
      <c r="F37" s="279"/>
      <c r="G37" s="279" t="s">
        <v>1475</v>
      </c>
      <c r="H37" s="279"/>
      <c r="I37" s="279"/>
      <c r="J37" s="279"/>
      <c r="K37" s="277"/>
    </row>
    <row r="38" spans="2:11" ht="15" customHeight="1">
      <c r="B38" s="280"/>
      <c r="C38" s="281"/>
      <c r="D38" s="279"/>
      <c r="E38" s="282" t="s">
        <v>58</v>
      </c>
      <c r="F38" s="279"/>
      <c r="G38" s="279" t="s">
        <v>1476</v>
      </c>
      <c r="H38" s="279"/>
      <c r="I38" s="279"/>
      <c r="J38" s="279"/>
      <c r="K38" s="277"/>
    </row>
    <row r="39" spans="2:11" ht="15" customHeight="1">
      <c r="B39" s="280"/>
      <c r="C39" s="281"/>
      <c r="D39" s="279"/>
      <c r="E39" s="282" t="s">
        <v>59</v>
      </c>
      <c r="F39" s="279"/>
      <c r="G39" s="279" t="s">
        <v>1477</v>
      </c>
      <c r="H39" s="279"/>
      <c r="I39" s="279"/>
      <c r="J39" s="279"/>
      <c r="K39" s="277"/>
    </row>
    <row r="40" spans="2:11" ht="15" customHeight="1">
      <c r="B40" s="280"/>
      <c r="C40" s="281"/>
      <c r="D40" s="279"/>
      <c r="E40" s="282" t="s">
        <v>121</v>
      </c>
      <c r="F40" s="279"/>
      <c r="G40" s="279" t="s">
        <v>1478</v>
      </c>
      <c r="H40" s="279"/>
      <c r="I40" s="279"/>
      <c r="J40" s="279"/>
      <c r="K40" s="277"/>
    </row>
    <row r="41" spans="2:11" ht="15" customHeight="1">
      <c r="B41" s="280"/>
      <c r="C41" s="281"/>
      <c r="D41" s="279"/>
      <c r="E41" s="282" t="s">
        <v>122</v>
      </c>
      <c r="F41" s="279"/>
      <c r="G41" s="279" t="s">
        <v>1479</v>
      </c>
      <c r="H41" s="279"/>
      <c r="I41" s="279"/>
      <c r="J41" s="279"/>
      <c r="K41" s="277"/>
    </row>
    <row r="42" spans="2:11" ht="15" customHeight="1">
      <c r="B42" s="280"/>
      <c r="C42" s="281"/>
      <c r="D42" s="279"/>
      <c r="E42" s="282" t="s">
        <v>1480</v>
      </c>
      <c r="F42" s="279"/>
      <c r="G42" s="279" t="s">
        <v>1481</v>
      </c>
      <c r="H42" s="279"/>
      <c r="I42" s="279"/>
      <c r="J42" s="279"/>
      <c r="K42" s="277"/>
    </row>
    <row r="43" spans="2:11" ht="15" customHeight="1">
      <c r="B43" s="280"/>
      <c r="C43" s="281"/>
      <c r="D43" s="279"/>
      <c r="E43" s="282"/>
      <c r="F43" s="279"/>
      <c r="G43" s="279" t="s">
        <v>1482</v>
      </c>
      <c r="H43" s="279"/>
      <c r="I43" s="279"/>
      <c r="J43" s="279"/>
      <c r="K43" s="277"/>
    </row>
    <row r="44" spans="2:11" ht="15" customHeight="1">
      <c r="B44" s="280"/>
      <c r="C44" s="281"/>
      <c r="D44" s="279"/>
      <c r="E44" s="282" t="s">
        <v>1483</v>
      </c>
      <c r="F44" s="279"/>
      <c r="G44" s="279" t="s">
        <v>1484</v>
      </c>
      <c r="H44" s="279"/>
      <c r="I44" s="279"/>
      <c r="J44" s="279"/>
      <c r="K44" s="277"/>
    </row>
    <row r="45" spans="2:11" ht="15" customHeight="1">
      <c r="B45" s="280"/>
      <c r="C45" s="281"/>
      <c r="D45" s="279"/>
      <c r="E45" s="282" t="s">
        <v>124</v>
      </c>
      <c r="F45" s="279"/>
      <c r="G45" s="279" t="s">
        <v>1485</v>
      </c>
      <c r="H45" s="279"/>
      <c r="I45" s="279"/>
      <c r="J45" s="279"/>
      <c r="K45" s="277"/>
    </row>
    <row r="46" spans="2:11" ht="12.75" customHeight="1">
      <c r="B46" s="280"/>
      <c r="C46" s="281"/>
      <c r="D46" s="279"/>
      <c r="E46" s="279"/>
      <c r="F46" s="279"/>
      <c r="G46" s="279"/>
      <c r="H46" s="279"/>
      <c r="I46" s="279"/>
      <c r="J46" s="279"/>
      <c r="K46" s="277"/>
    </row>
    <row r="47" spans="2:11" ht="15" customHeight="1">
      <c r="B47" s="280"/>
      <c r="C47" s="281"/>
      <c r="D47" s="279" t="s">
        <v>1486</v>
      </c>
      <c r="E47" s="279"/>
      <c r="F47" s="279"/>
      <c r="G47" s="279"/>
      <c r="H47" s="279"/>
      <c r="I47" s="279"/>
      <c r="J47" s="279"/>
      <c r="K47" s="277"/>
    </row>
    <row r="48" spans="2:11" ht="15" customHeight="1">
      <c r="B48" s="280"/>
      <c r="C48" s="281"/>
      <c r="D48" s="281"/>
      <c r="E48" s="279" t="s">
        <v>1487</v>
      </c>
      <c r="F48" s="279"/>
      <c r="G48" s="279"/>
      <c r="H48" s="279"/>
      <c r="I48" s="279"/>
      <c r="J48" s="279"/>
      <c r="K48" s="277"/>
    </row>
    <row r="49" spans="2:11" ht="15" customHeight="1">
      <c r="B49" s="280"/>
      <c r="C49" s="281"/>
      <c r="D49" s="281"/>
      <c r="E49" s="279" t="s">
        <v>1488</v>
      </c>
      <c r="F49" s="279"/>
      <c r="G49" s="279"/>
      <c r="H49" s="279"/>
      <c r="I49" s="279"/>
      <c r="J49" s="279"/>
      <c r="K49" s="277"/>
    </row>
    <row r="50" spans="2:11" ht="15" customHeight="1">
      <c r="B50" s="280"/>
      <c r="C50" s="281"/>
      <c r="D50" s="281"/>
      <c r="E50" s="279" t="s">
        <v>1489</v>
      </c>
      <c r="F50" s="279"/>
      <c r="G50" s="279"/>
      <c r="H50" s="279"/>
      <c r="I50" s="279"/>
      <c r="J50" s="279"/>
      <c r="K50" s="277"/>
    </row>
    <row r="51" spans="2:11" ht="15" customHeight="1">
      <c r="B51" s="280"/>
      <c r="C51" s="281"/>
      <c r="D51" s="279" t="s">
        <v>1490</v>
      </c>
      <c r="E51" s="279"/>
      <c r="F51" s="279"/>
      <c r="G51" s="279"/>
      <c r="H51" s="279"/>
      <c r="I51" s="279"/>
      <c r="J51" s="279"/>
      <c r="K51" s="277"/>
    </row>
    <row r="52" spans="2:11" ht="25.5" customHeight="1">
      <c r="B52" s="275"/>
      <c r="C52" s="276" t="s">
        <v>1491</v>
      </c>
      <c r="D52" s="276"/>
      <c r="E52" s="276"/>
      <c r="F52" s="276"/>
      <c r="G52" s="276"/>
      <c r="H52" s="276"/>
      <c r="I52" s="276"/>
      <c r="J52" s="276"/>
      <c r="K52" s="277"/>
    </row>
    <row r="53" spans="2:11" ht="5.25" customHeight="1">
      <c r="B53" s="275"/>
      <c r="C53" s="278"/>
      <c r="D53" s="278"/>
      <c r="E53" s="278"/>
      <c r="F53" s="278"/>
      <c r="G53" s="278"/>
      <c r="H53" s="278"/>
      <c r="I53" s="278"/>
      <c r="J53" s="278"/>
      <c r="K53" s="277"/>
    </row>
    <row r="54" spans="2:11" ht="15" customHeight="1">
      <c r="B54" s="275"/>
      <c r="C54" s="279" t="s">
        <v>1492</v>
      </c>
      <c r="D54" s="279"/>
      <c r="E54" s="279"/>
      <c r="F54" s="279"/>
      <c r="G54" s="279"/>
      <c r="H54" s="279"/>
      <c r="I54" s="279"/>
      <c r="J54" s="279"/>
      <c r="K54" s="277"/>
    </row>
    <row r="55" spans="2:11" ht="15" customHeight="1">
      <c r="B55" s="275"/>
      <c r="C55" s="279" t="s">
        <v>1493</v>
      </c>
      <c r="D55" s="279"/>
      <c r="E55" s="279"/>
      <c r="F55" s="279"/>
      <c r="G55" s="279"/>
      <c r="H55" s="279"/>
      <c r="I55" s="279"/>
      <c r="J55" s="279"/>
      <c r="K55" s="277"/>
    </row>
    <row r="56" spans="2:11" ht="12.75" customHeight="1">
      <c r="B56" s="275"/>
      <c r="C56" s="279"/>
      <c r="D56" s="279"/>
      <c r="E56" s="279"/>
      <c r="F56" s="279"/>
      <c r="G56" s="279"/>
      <c r="H56" s="279"/>
      <c r="I56" s="279"/>
      <c r="J56" s="279"/>
      <c r="K56" s="277"/>
    </row>
    <row r="57" spans="2:11" ht="15" customHeight="1">
      <c r="B57" s="275"/>
      <c r="C57" s="279" t="s">
        <v>1494</v>
      </c>
      <c r="D57" s="279"/>
      <c r="E57" s="279"/>
      <c r="F57" s="279"/>
      <c r="G57" s="279"/>
      <c r="H57" s="279"/>
      <c r="I57" s="279"/>
      <c r="J57" s="279"/>
      <c r="K57" s="277"/>
    </row>
    <row r="58" spans="2:11" ht="15" customHeight="1">
      <c r="B58" s="275"/>
      <c r="C58" s="281"/>
      <c r="D58" s="279" t="s">
        <v>1495</v>
      </c>
      <c r="E58" s="279"/>
      <c r="F58" s="279"/>
      <c r="G58" s="279"/>
      <c r="H58" s="279"/>
      <c r="I58" s="279"/>
      <c r="J58" s="279"/>
      <c r="K58" s="277"/>
    </row>
    <row r="59" spans="2:11" ht="15" customHeight="1">
      <c r="B59" s="275"/>
      <c r="C59" s="281"/>
      <c r="D59" s="279" t="s">
        <v>1496</v>
      </c>
      <c r="E59" s="279"/>
      <c r="F59" s="279"/>
      <c r="G59" s="279"/>
      <c r="H59" s="279"/>
      <c r="I59" s="279"/>
      <c r="J59" s="279"/>
      <c r="K59" s="277"/>
    </row>
    <row r="60" spans="2:11" ht="15" customHeight="1">
      <c r="B60" s="275"/>
      <c r="C60" s="281"/>
      <c r="D60" s="279" t="s">
        <v>1497</v>
      </c>
      <c r="E60" s="279"/>
      <c r="F60" s="279"/>
      <c r="G60" s="279"/>
      <c r="H60" s="279"/>
      <c r="I60" s="279"/>
      <c r="J60" s="279"/>
      <c r="K60" s="277"/>
    </row>
    <row r="61" spans="2:11" ht="15" customHeight="1">
      <c r="B61" s="275"/>
      <c r="C61" s="281"/>
      <c r="D61" s="279" t="s">
        <v>1498</v>
      </c>
      <c r="E61" s="279"/>
      <c r="F61" s="279"/>
      <c r="G61" s="279"/>
      <c r="H61" s="279"/>
      <c r="I61" s="279"/>
      <c r="J61" s="279"/>
      <c r="K61" s="277"/>
    </row>
    <row r="62" spans="2:11" ht="15" customHeight="1">
      <c r="B62" s="275"/>
      <c r="C62" s="281"/>
      <c r="D62" s="284" t="s">
        <v>1499</v>
      </c>
      <c r="E62" s="284"/>
      <c r="F62" s="284"/>
      <c r="G62" s="284"/>
      <c r="H62" s="284"/>
      <c r="I62" s="284"/>
      <c r="J62" s="284"/>
      <c r="K62" s="277"/>
    </row>
    <row r="63" spans="2:11" ht="15" customHeight="1">
      <c r="B63" s="275"/>
      <c r="C63" s="281"/>
      <c r="D63" s="279" t="s">
        <v>1500</v>
      </c>
      <c r="E63" s="279"/>
      <c r="F63" s="279"/>
      <c r="G63" s="279"/>
      <c r="H63" s="279"/>
      <c r="I63" s="279"/>
      <c r="J63" s="279"/>
      <c r="K63" s="277"/>
    </row>
    <row r="64" spans="2:11" ht="12.75" customHeight="1">
      <c r="B64" s="275"/>
      <c r="C64" s="281"/>
      <c r="D64" s="281"/>
      <c r="E64" s="285"/>
      <c r="F64" s="281"/>
      <c r="G64" s="281"/>
      <c r="H64" s="281"/>
      <c r="I64" s="281"/>
      <c r="J64" s="281"/>
      <c r="K64" s="277"/>
    </row>
    <row r="65" spans="2:11" ht="15" customHeight="1">
      <c r="B65" s="275"/>
      <c r="C65" s="281"/>
      <c r="D65" s="279" t="s">
        <v>1501</v>
      </c>
      <c r="E65" s="279"/>
      <c r="F65" s="279"/>
      <c r="G65" s="279"/>
      <c r="H65" s="279"/>
      <c r="I65" s="279"/>
      <c r="J65" s="279"/>
      <c r="K65" s="277"/>
    </row>
    <row r="66" spans="2:11" ht="15" customHeight="1">
      <c r="B66" s="275"/>
      <c r="C66" s="281"/>
      <c r="D66" s="284" t="s">
        <v>1502</v>
      </c>
      <c r="E66" s="284"/>
      <c r="F66" s="284"/>
      <c r="G66" s="284"/>
      <c r="H66" s="284"/>
      <c r="I66" s="284"/>
      <c r="J66" s="284"/>
      <c r="K66" s="277"/>
    </row>
    <row r="67" spans="2:11" ht="15" customHeight="1">
      <c r="B67" s="275"/>
      <c r="C67" s="281"/>
      <c r="D67" s="279" t="s">
        <v>1503</v>
      </c>
      <c r="E67" s="279"/>
      <c r="F67" s="279"/>
      <c r="G67" s="279"/>
      <c r="H67" s="279"/>
      <c r="I67" s="279"/>
      <c r="J67" s="279"/>
      <c r="K67" s="277"/>
    </row>
    <row r="68" spans="2:11" ht="15" customHeight="1">
      <c r="B68" s="275"/>
      <c r="C68" s="281"/>
      <c r="D68" s="279" t="s">
        <v>1504</v>
      </c>
      <c r="E68" s="279"/>
      <c r="F68" s="279"/>
      <c r="G68" s="279"/>
      <c r="H68" s="279"/>
      <c r="I68" s="279"/>
      <c r="J68" s="279"/>
      <c r="K68" s="277"/>
    </row>
    <row r="69" spans="2:11" ht="15" customHeight="1">
      <c r="B69" s="275"/>
      <c r="C69" s="281"/>
      <c r="D69" s="279" t="s">
        <v>1505</v>
      </c>
      <c r="E69" s="279"/>
      <c r="F69" s="279"/>
      <c r="G69" s="279"/>
      <c r="H69" s="279"/>
      <c r="I69" s="279"/>
      <c r="J69" s="279"/>
      <c r="K69" s="277"/>
    </row>
    <row r="70" spans="2:11" ht="15" customHeight="1">
      <c r="B70" s="275"/>
      <c r="C70" s="281"/>
      <c r="D70" s="279" t="s">
        <v>1506</v>
      </c>
      <c r="E70" s="279"/>
      <c r="F70" s="279"/>
      <c r="G70" s="279"/>
      <c r="H70" s="279"/>
      <c r="I70" s="279"/>
      <c r="J70" s="279"/>
      <c r="K70" s="277"/>
    </row>
    <row r="71" spans="2:11" ht="12.75" customHeight="1">
      <c r="B71" s="286"/>
      <c r="C71" s="287"/>
      <c r="D71" s="287"/>
      <c r="E71" s="287"/>
      <c r="F71" s="287"/>
      <c r="G71" s="287"/>
      <c r="H71" s="287"/>
      <c r="I71" s="287"/>
      <c r="J71" s="287"/>
      <c r="K71" s="288"/>
    </row>
    <row r="72" spans="2:11" ht="18.75" customHeight="1">
      <c r="B72" s="289"/>
      <c r="C72" s="289"/>
      <c r="D72" s="289"/>
      <c r="E72" s="289"/>
      <c r="F72" s="289"/>
      <c r="G72" s="289"/>
      <c r="H72" s="289"/>
      <c r="I72" s="289"/>
      <c r="J72" s="289"/>
      <c r="K72" s="290"/>
    </row>
    <row r="73" spans="2:11" ht="18.75" customHeight="1">
      <c r="B73" s="290"/>
      <c r="C73" s="290"/>
      <c r="D73" s="290"/>
      <c r="E73" s="290"/>
      <c r="F73" s="290"/>
      <c r="G73" s="290"/>
      <c r="H73" s="290"/>
      <c r="I73" s="290"/>
      <c r="J73" s="290"/>
      <c r="K73" s="290"/>
    </row>
    <row r="74" spans="2:11" ht="7.5" customHeight="1">
      <c r="B74" s="291"/>
      <c r="C74" s="292"/>
      <c r="D74" s="292"/>
      <c r="E74" s="292"/>
      <c r="F74" s="292"/>
      <c r="G74" s="292"/>
      <c r="H74" s="292"/>
      <c r="I74" s="292"/>
      <c r="J74" s="292"/>
      <c r="K74" s="293"/>
    </row>
    <row r="75" spans="2:11" ht="45" customHeight="1">
      <c r="B75" s="294"/>
      <c r="C75" s="295" t="s">
        <v>1507</v>
      </c>
      <c r="D75" s="295"/>
      <c r="E75" s="295"/>
      <c r="F75" s="295"/>
      <c r="G75" s="295"/>
      <c r="H75" s="295"/>
      <c r="I75" s="295"/>
      <c r="J75" s="295"/>
      <c r="K75" s="296"/>
    </row>
    <row r="76" spans="2:11" ht="17.25" customHeight="1">
      <c r="B76" s="294"/>
      <c r="C76" s="297" t="s">
        <v>1508</v>
      </c>
      <c r="D76" s="297"/>
      <c r="E76" s="297"/>
      <c r="F76" s="297" t="s">
        <v>1509</v>
      </c>
      <c r="G76" s="298"/>
      <c r="H76" s="297" t="s">
        <v>59</v>
      </c>
      <c r="I76" s="297" t="s">
        <v>62</v>
      </c>
      <c r="J76" s="297" t="s">
        <v>1510</v>
      </c>
      <c r="K76" s="296"/>
    </row>
    <row r="77" spans="2:11" ht="17.25" customHeight="1">
      <c r="B77" s="294"/>
      <c r="C77" s="299" t="s">
        <v>1511</v>
      </c>
      <c r="D77" s="299"/>
      <c r="E77" s="299"/>
      <c r="F77" s="300" t="s">
        <v>1512</v>
      </c>
      <c r="G77" s="301"/>
      <c r="H77" s="299"/>
      <c r="I77" s="299"/>
      <c r="J77" s="299" t="s">
        <v>1513</v>
      </c>
      <c r="K77" s="296"/>
    </row>
    <row r="78" spans="2:11" ht="5.25" customHeight="1">
      <c r="B78" s="294"/>
      <c r="C78" s="302"/>
      <c r="D78" s="302"/>
      <c r="E78" s="302"/>
      <c r="F78" s="302"/>
      <c r="G78" s="303"/>
      <c r="H78" s="302"/>
      <c r="I78" s="302"/>
      <c r="J78" s="302"/>
      <c r="K78" s="296"/>
    </row>
    <row r="79" spans="2:11" ht="15" customHeight="1">
      <c r="B79" s="294"/>
      <c r="C79" s="282" t="s">
        <v>58</v>
      </c>
      <c r="D79" s="302"/>
      <c r="E79" s="302"/>
      <c r="F79" s="304" t="s">
        <v>1514</v>
      </c>
      <c r="G79" s="303"/>
      <c r="H79" s="282" t="s">
        <v>1515</v>
      </c>
      <c r="I79" s="282" t="s">
        <v>1516</v>
      </c>
      <c r="J79" s="282">
        <v>20</v>
      </c>
      <c r="K79" s="296"/>
    </row>
    <row r="80" spans="2:11" ht="15" customHeight="1">
      <c r="B80" s="294"/>
      <c r="C80" s="282" t="s">
        <v>1517</v>
      </c>
      <c r="D80" s="282"/>
      <c r="E80" s="282"/>
      <c r="F80" s="304" t="s">
        <v>1514</v>
      </c>
      <c r="G80" s="303"/>
      <c r="H80" s="282" t="s">
        <v>1518</v>
      </c>
      <c r="I80" s="282" t="s">
        <v>1516</v>
      </c>
      <c r="J80" s="282">
        <v>120</v>
      </c>
      <c r="K80" s="296"/>
    </row>
    <row r="81" spans="2:11" ht="15" customHeight="1">
      <c r="B81" s="305"/>
      <c r="C81" s="282" t="s">
        <v>1519</v>
      </c>
      <c r="D81" s="282"/>
      <c r="E81" s="282"/>
      <c r="F81" s="304" t="s">
        <v>1520</v>
      </c>
      <c r="G81" s="303"/>
      <c r="H81" s="282" t="s">
        <v>1521</v>
      </c>
      <c r="I81" s="282" t="s">
        <v>1516</v>
      </c>
      <c r="J81" s="282">
        <v>50</v>
      </c>
      <c r="K81" s="296"/>
    </row>
    <row r="82" spans="2:11" ht="15" customHeight="1">
      <c r="B82" s="305"/>
      <c r="C82" s="282" t="s">
        <v>1522</v>
      </c>
      <c r="D82" s="282"/>
      <c r="E82" s="282"/>
      <c r="F82" s="304" t="s">
        <v>1514</v>
      </c>
      <c r="G82" s="303"/>
      <c r="H82" s="282" t="s">
        <v>1523</v>
      </c>
      <c r="I82" s="282" t="s">
        <v>1524</v>
      </c>
      <c r="J82" s="282"/>
      <c r="K82" s="296"/>
    </row>
    <row r="83" spans="2:11" ht="15" customHeight="1">
      <c r="B83" s="305"/>
      <c r="C83" s="306" t="s">
        <v>1525</v>
      </c>
      <c r="D83" s="306"/>
      <c r="E83" s="306"/>
      <c r="F83" s="307" t="s">
        <v>1520</v>
      </c>
      <c r="G83" s="306"/>
      <c r="H83" s="306" t="s">
        <v>1526</v>
      </c>
      <c r="I83" s="306" t="s">
        <v>1516</v>
      </c>
      <c r="J83" s="306">
        <v>15</v>
      </c>
      <c r="K83" s="296"/>
    </row>
    <row r="84" spans="2:11" ht="15" customHeight="1">
      <c r="B84" s="305"/>
      <c r="C84" s="306" t="s">
        <v>1527</v>
      </c>
      <c r="D84" s="306"/>
      <c r="E84" s="306"/>
      <c r="F84" s="307" t="s">
        <v>1520</v>
      </c>
      <c r="G84" s="306"/>
      <c r="H84" s="306" t="s">
        <v>1528</v>
      </c>
      <c r="I84" s="306" t="s">
        <v>1516</v>
      </c>
      <c r="J84" s="306">
        <v>15</v>
      </c>
      <c r="K84" s="296"/>
    </row>
    <row r="85" spans="2:11" ht="15" customHeight="1">
      <c r="B85" s="305"/>
      <c r="C85" s="306" t="s">
        <v>1529</v>
      </c>
      <c r="D85" s="306"/>
      <c r="E85" s="306"/>
      <c r="F85" s="307" t="s">
        <v>1520</v>
      </c>
      <c r="G85" s="306"/>
      <c r="H85" s="306" t="s">
        <v>1530</v>
      </c>
      <c r="I85" s="306" t="s">
        <v>1516</v>
      </c>
      <c r="J85" s="306">
        <v>20</v>
      </c>
      <c r="K85" s="296"/>
    </row>
    <row r="86" spans="2:11" ht="15" customHeight="1">
      <c r="B86" s="305"/>
      <c r="C86" s="306" t="s">
        <v>1531</v>
      </c>
      <c r="D86" s="306"/>
      <c r="E86" s="306"/>
      <c r="F86" s="307" t="s">
        <v>1520</v>
      </c>
      <c r="G86" s="306"/>
      <c r="H86" s="306" t="s">
        <v>1532</v>
      </c>
      <c r="I86" s="306" t="s">
        <v>1516</v>
      </c>
      <c r="J86" s="306">
        <v>20</v>
      </c>
      <c r="K86" s="296"/>
    </row>
    <row r="87" spans="2:11" ht="15" customHeight="1">
      <c r="B87" s="305"/>
      <c r="C87" s="282" t="s">
        <v>1533</v>
      </c>
      <c r="D87" s="282"/>
      <c r="E87" s="282"/>
      <c r="F87" s="304" t="s">
        <v>1520</v>
      </c>
      <c r="G87" s="303"/>
      <c r="H87" s="282" t="s">
        <v>1534</v>
      </c>
      <c r="I87" s="282" t="s">
        <v>1516</v>
      </c>
      <c r="J87" s="282">
        <v>50</v>
      </c>
      <c r="K87" s="296"/>
    </row>
    <row r="88" spans="2:11" ht="15" customHeight="1">
      <c r="B88" s="305"/>
      <c r="C88" s="282" t="s">
        <v>1535</v>
      </c>
      <c r="D88" s="282"/>
      <c r="E88" s="282"/>
      <c r="F88" s="304" t="s">
        <v>1520</v>
      </c>
      <c r="G88" s="303"/>
      <c r="H88" s="282" t="s">
        <v>1536</v>
      </c>
      <c r="I88" s="282" t="s">
        <v>1516</v>
      </c>
      <c r="J88" s="282">
        <v>20</v>
      </c>
      <c r="K88" s="296"/>
    </row>
    <row r="89" spans="2:11" ht="15" customHeight="1">
      <c r="B89" s="305"/>
      <c r="C89" s="282" t="s">
        <v>1537</v>
      </c>
      <c r="D89" s="282"/>
      <c r="E89" s="282"/>
      <c r="F89" s="304" t="s">
        <v>1520</v>
      </c>
      <c r="G89" s="303"/>
      <c r="H89" s="282" t="s">
        <v>1538</v>
      </c>
      <c r="I89" s="282" t="s">
        <v>1516</v>
      </c>
      <c r="J89" s="282">
        <v>20</v>
      </c>
      <c r="K89" s="296"/>
    </row>
    <row r="90" spans="2:11" ht="15" customHeight="1">
      <c r="B90" s="305"/>
      <c r="C90" s="282" t="s">
        <v>1539</v>
      </c>
      <c r="D90" s="282"/>
      <c r="E90" s="282"/>
      <c r="F90" s="304" t="s">
        <v>1520</v>
      </c>
      <c r="G90" s="303"/>
      <c r="H90" s="282" t="s">
        <v>1540</v>
      </c>
      <c r="I90" s="282" t="s">
        <v>1516</v>
      </c>
      <c r="J90" s="282">
        <v>50</v>
      </c>
      <c r="K90" s="296"/>
    </row>
    <row r="91" spans="2:11" ht="15" customHeight="1">
      <c r="B91" s="305"/>
      <c r="C91" s="282" t="s">
        <v>1541</v>
      </c>
      <c r="D91" s="282"/>
      <c r="E91" s="282"/>
      <c r="F91" s="304" t="s">
        <v>1520</v>
      </c>
      <c r="G91" s="303"/>
      <c r="H91" s="282" t="s">
        <v>1541</v>
      </c>
      <c r="I91" s="282" t="s">
        <v>1516</v>
      </c>
      <c r="J91" s="282">
        <v>50</v>
      </c>
      <c r="K91" s="296"/>
    </row>
    <row r="92" spans="2:11" ht="15" customHeight="1">
      <c r="B92" s="305"/>
      <c r="C92" s="282" t="s">
        <v>1542</v>
      </c>
      <c r="D92" s="282"/>
      <c r="E92" s="282"/>
      <c r="F92" s="304" t="s">
        <v>1520</v>
      </c>
      <c r="G92" s="303"/>
      <c r="H92" s="282" t="s">
        <v>1543</v>
      </c>
      <c r="I92" s="282" t="s">
        <v>1516</v>
      </c>
      <c r="J92" s="282">
        <v>255</v>
      </c>
      <c r="K92" s="296"/>
    </row>
    <row r="93" spans="2:11" ht="15" customHeight="1">
      <c r="B93" s="305"/>
      <c r="C93" s="282" t="s">
        <v>1544</v>
      </c>
      <c r="D93" s="282"/>
      <c r="E93" s="282"/>
      <c r="F93" s="304" t="s">
        <v>1514</v>
      </c>
      <c r="G93" s="303"/>
      <c r="H93" s="282" t="s">
        <v>1545</v>
      </c>
      <c r="I93" s="282" t="s">
        <v>1546</v>
      </c>
      <c r="J93" s="282"/>
      <c r="K93" s="296"/>
    </row>
    <row r="94" spans="2:11" ht="15" customHeight="1">
      <c r="B94" s="305"/>
      <c r="C94" s="282" t="s">
        <v>1547</v>
      </c>
      <c r="D94" s="282"/>
      <c r="E94" s="282"/>
      <c r="F94" s="304" t="s">
        <v>1514</v>
      </c>
      <c r="G94" s="303"/>
      <c r="H94" s="282" t="s">
        <v>1548</v>
      </c>
      <c r="I94" s="282" t="s">
        <v>1549</v>
      </c>
      <c r="J94" s="282"/>
      <c r="K94" s="296"/>
    </row>
    <row r="95" spans="2:11" ht="15" customHeight="1">
      <c r="B95" s="305"/>
      <c r="C95" s="282" t="s">
        <v>1550</v>
      </c>
      <c r="D95" s="282"/>
      <c r="E95" s="282"/>
      <c r="F95" s="304" t="s">
        <v>1514</v>
      </c>
      <c r="G95" s="303"/>
      <c r="H95" s="282" t="s">
        <v>1550</v>
      </c>
      <c r="I95" s="282" t="s">
        <v>1549</v>
      </c>
      <c r="J95" s="282"/>
      <c r="K95" s="296"/>
    </row>
    <row r="96" spans="2:11" ht="15" customHeight="1">
      <c r="B96" s="305"/>
      <c r="C96" s="282" t="s">
        <v>43</v>
      </c>
      <c r="D96" s="282"/>
      <c r="E96" s="282"/>
      <c r="F96" s="304" t="s">
        <v>1514</v>
      </c>
      <c r="G96" s="303"/>
      <c r="H96" s="282" t="s">
        <v>1551</v>
      </c>
      <c r="I96" s="282" t="s">
        <v>1549</v>
      </c>
      <c r="J96" s="282"/>
      <c r="K96" s="296"/>
    </row>
    <row r="97" spans="2:11" ht="15" customHeight="1">
      <c r="B97" s="305"/>
      <c r="C97" s="282" t="s">
        <v>53</v>
      </c>
      <c r="D97" s="282"/>
      <c r="E97" s="282"/>
      <c r="F97" s="304" t="s">
        <v>1514</v>
      </c>
      <c r="G97" s="303"/>
      <c r="H97" s="282" t="s">
        <v>1552</v>
      </c>
      <c r="I97" s="282" t="s">
        <v>1549</v>
      </c>
      <c r="J97" s="282"/>
      <c r="K97" s="296"/>
    </row>
    <row r="98" spans="2:11" ht="15" customHeight="1">
      <c r="B98" s="308"/>
      <c r="C98" s="309"/>
      <c r="D98" s="309"/>
      <c r="E98" s="309"/>
      <c r="F98" s="309"/>
      <c r="G98" s="309"/>
      <c r="H98" s="309"/>
      <c r="I98" s="309"/>
      <c r="J98" s="309"/>
      <c r="K98" s="310"/>
    </row>
    <row r="99" spans="2:11" ht="18.75" customHeight="1">
      <c r="B99" s="311"/>
      <c r="C99" s="312"/>
      <c r="D99" s="312"/>
      <c r="E99" s="312"/>
      <c r="F99" s="312"/>
      <c r="G99" s="312"/>
      <c r="H99" s="312"/>
      <c r="I99" s="312"/>
      <c r="J99" s="312"/>
      <c r="K99" s="311"/>
    </row>
    <row r="100" spans="2:11" ht="18.75" customHeight="1">
      <c r="B100" s="290"/>
      <c r="C100" s="290"/>
      <c r="D100" s="290"/>
      <c r="E100" s="290"/>
      <c r="F100" s="290"/>
      <c r="G100" s="290"/>
      <c r="H100" s="290"/>
      <c r="I100" s="290"/>
      <c r="J100" s="290"/>
      <c r="K100" s="290"/>
    </row>
    <row r="101" spans="2:11" ht="7.5" customHeight="1">
      <c r="B101" s="291"/>
      <c r="C101" s="292"/>
      <c r="D101" s="292"/>
      <c r="E101" s="292"/>
      <c r="F101" s="292"/>
      <c r="G101" s="292"/>
      <c r="H101" s="292"/>
      <c r="I101" s="292"/>
      <c r="J101" s="292"/>
      <c r="K101" s="293"/>
    </row>
    <row r="102" spans="2:11" ht="45" customHeight="1">
      <c r="B102" s="294"/>
      <c r="C102" s="295" t="s">
        <v>1553</v>
      </c>
      <c r="D102" s="295"/>
      <c r="E102" s="295"/>
      <c r="F102" s="295"/>
      <c r="G102" s="295"/>
      <c r="H102" s="295"/>
      <c r="I102" s="295"/>
      <c r="J102" s="295"/>
      <c r="K102" s="296"/>
    </row>
    <row r="103" spans="2:11" ht="17.25" customHeight="1">
      <c r="B103" s="294"/>
      <c r="C103" s="297" t="s">
        <v>1508</v>
      </c>
      <c r="D103" s="297"/>
      <c r="E103" s="297"/>
      <c r="F103" s="297" t="s">
        <v>1509</v>
      </c>
      <c r="G103" s="298"/>
      <c r="H103" s="297" t="s">
        <v>59</v>
      </c>
      <c r="I103" s="297" t="s">
        <v>62</v>
      </c>
      <c r="J103" s="297" t="s">
        <v>1510</v>
      </c>
      <c r="K103" s="296"/>
    </row>
    <row r="104" spans="2:11" ht="17.25" customHeight="1">
      <c r="B104" s="294"/>
      <c r="C104" s="299" t="s">
        <v>1511</v>
      </c>
      <c r="D104" s="299"/>
      <c r="E104" s="299"/>
      <c r="F104" s="300" t="s">
        <v>1512</v>
      </c>
      <c r="G104" s="301"/>
      <c r="H104" s="299"/>
      <c r="I104" s="299"/>
      <c r="J104" s="299" t="s">
        <v>1513</v>
      </c>
      <c r="K104" s="296"/>
    </row>
    <row r="105" spans="2:11" ht="5.25" customHeight="1">
      <c r="B105" s="294"/>
      <c r="C105" s="297"/>
      <c r="D105" s="297"/>
      <c r="E105" s="297"/>
      <c r="F105" s="297"/>
      <c r="G105" s="313"/>
      <c r="H105" s="297"/>
      <c r="I105" s="297"/>
      <c r="J105" s="297"/>
      <c r="K105" s="296"/>
    </row>
    <row r="106" spans="2:11" ht="15" customHeight="1">
      <c r="B106" s="294"/>
      <c r="C106" s="282" t="s">
        <v>58</v>
      </c>
      <c r="D106" s="302"/>
      <c r="E106" s="302"/>
      <c r="F106" s="304" t="s">
        <v>1514</v>
      </c>
      <c r="G106" s="313"/>
      <c r="H106" s="282" t="s">
        <v>1554</v>
      </c>
      <c r="I106" s="282" t="s">
        <v>1516</v>
      </c>
      <c r="J106" s="282">
        <v>20</v>
      </c>
      <c r="K106" s="296"/>
    </row>
    <row r="107" spans="2:11" ht="15" customHeight="1">
      <c r="B107" s="294"/>
      <c r="C107" s="282" t="s">
        <v>1517</v>
      </c>
      <c r="D107" s="282"/>
      <c r="E107" s="282"/>
      <c r="F107" s="304" t="s">
        <v>1514</v>
      </c>
      <c r="G107" s="282"/>
      <c r="H107" s="282" t="s">
        <v>1554</v>
      </c>
      <c r="I107" s="282" t="s">
        <v>1516</v>
      </c>
      <c r="J107" s="282">
        <v>120</v>
      </c>
      <c r="K107" s="296"/>
    </row>
    <row r="108" spans="2:11" ht="15" customHeight="1">
      <c r="B108" s="305"/>
      <c r="C108" s="282" t="s">
        <v>1519</v>
      </c>
      <c r="D108" s="282"/>
      <c r="E108" s="282"/>
      <c r="F108" s="304" t="s">
        <v>1520</v>
      </c>
      <c r="G108" s="282"/>
      <c r="H108" s="282" t="s">
        <v>1554</v>
      </c>
      <c r="I108" s="282" t="s">
        <v>1516</v>
      </c>
      <c r="J108" s="282">
        <v>50</v>
      </c>
      <c r="K108" s="296"/>
    </row>
    <row r="109" spans="2:11" ht="15" customHeight="1">
      <c r="B109" s="305"/>
      <c r="C109" s="282" t="s">
        <v>1522</v>
      </c>
      <c r="D109" s="282"/>
      <c r="E109" s="282"/>
      <c r="F109" s="304" t="s">
        <v>1514</v>
      </c>
      <c r="G109" s="282"/>
      <c r="H109" s="282" t="s">
        <v>1554</v>
      </c>
      <c r="I109" s="282" t="s">
        <v>1524</v>
      </c>
      <c r="J109" s="282"/>
      <c r="K109" s="296"/>
    </row>
    <row r="110" spans="2:11" ht="15" customHeight="1">
      <c r="B110" s="305"/>
      <c r="C110" s="282" t="s">
        <v>1533</v>
      </c>
      <c r="D110" s="282"/>
      <c r="E110" s="282"/>
      <c r="F110" s="304" t="s">
        <v>1520</v>
      </c>
      <c r="G110" s="282"/>
      <c r="H110" s="282" t="s">
        <v>1554</v>
      </c>
      <c r="I110" s="282" t="s">
        <v>1516</v>
      </c>
      <c r="J110" s="282">
        <v>50</v>
      </c>
      <c r="K110" s="296"/>
    </row>
    <row r="111" spans="2:11" ht="15" customHeight="1">
      <c r="B111" s="305"/>
      <c r="C111" s="282" t="s">
        <v>1541</v>
      </c>
      <c r="D111" s="282"/>
      <c r="E111" s="282"/>
      <c r="F111" s="304" t="s">
        <v>1520</v>
      </c>
      <c r="G111" s="282"/>
      <c r="H111" s="282" t="s">
        <v>1554</v>
      </c>
      <c r="I111" s="282" t="s">
        <v>1516</v>
      </c>
      <c r="J111" s="282">
        <v>50</v>
      </c>
      <c r="K111" s="296"/>
    </row>
    <row r="112" spans="2:11" ht="15" customHeight="1">
      <c r="B112" s="305"/>
      <c r="C112" s="282" t="s">
        <v>1539</v>
      </c>
      <c r="D112" s="282"/>
      <c r="E112" s="282"/>
      <c r="F112" s="304" t="s">
        <v>1520</v>
      </c>
      <c r="G112" s="282"/>
      <c r="H112" s="282" t="s">
        <v>1554</v>
      </c>
      <c r="I112" s="282" t="s">
        <v>1516</v>
      </c>
      <c r="J112" s="282">
        <v>50</v>
      </c>
      <c r="K112" s="296"/>
    </row>
    <row r="113" spans="2:11" ht="15" customHeight="1">
      <c r="B113" s="305"/>
      <c r="C113" s="282" t="s">
        <v>58</v>
      </c>
      <c r="D113" s="282"/>
      <c r="E113" s="282"/>
      <c r="F113" s="304" t="s">
        <v>1514</v>
      </c>
      <c r="G113" s="282"/>
      <c r="H113" s="282" t="s">
        <v>1555</v>
      </c>
      <c r="I113" s="282" t="s">
        <v>1516</v>
      </c>
      <c r="J113" s="282">
        <v>20</v>
      </c>
      <c r="K113" s="296"/>
    </row>
    <row r="114" spans="2:11" ht="15" customHeight="1">
      <c r="B114" s="305"/>
      <c r="C114" s="282" t="s">
        <v>1556</v>
      </c>
      <c r="D114" s="282"/>
      <c r="E114" s="282"/>
      <c r="F114" s="304" t="s">
        <v>1514</v>
      </c>
      <c r="G114" s="282"/>
      <c r="H114" s="282" t="s">
        <v>1557</v>
      </c>
      <c r="I114" s="282" t="s">
        <v>1516</v>
      </c>
      <c r="J114" s="282">
        <v>120</v>
      </c>
      <c r="K114" s="296"/>
    </row>
    <row r="115" spans="2:11" ht="15" customHeight="1">
      <c r="B115" s="305"/>
      <c r="C115" s="282" t="s">
        <v>43</v>
      </c>
      <c r="D115" s="282"/>
      <c r="E115" s="282"/>
      <c r="F115" s="304" t="s">
        <v>1514</v>
      </c>
      <c r="G115" s="282"/>
      <c r="H115" s="282" t="s">
        <v>1558</v>
      </c>
      <c r="I115" s="282" t="s">
        <v>1549</v>
      </c>
      <c r="J115" s="282"/>
      <c r="K115" s="296"/>
    </row>
    <row r="116" spans="2:11" ht="15" customHeight="1">
      <c r="B116" s="305"/>
      <c r="C116" s="282" t="s">
        <v>53</v>
      </c>
      <c r="D116" s="282"/>
      <c r="E116" s="282"/>
      <c r="F116" s="304" t="s">
        <v>1514</v>
      </c>
      <c r="G116" s="282"/>
      <c r="H116" s="282" t="s">
        <v>1559</v>
      </c>
      <c r="I116" s="282" t="s">
        <v>1549</v>
      </c>
      <c r="J116" s="282"/>
      <c r="K116" s="296"/>
    </row>
    <row r="117" spans="2:11" ht="15" customHeight="1">
      <c r="B117" s="305"/>
      <c r="C117" s="282" t="s">
        <v>62</v>
      </c>
      <c r="D117" s="282"/>
      <c r="E117" s="282"/>
      <c r="F117" s="304" t="s">
        <v>1514</v>
      </c>
      <c r="G117" s="282"/>
      <c r="H117" s="282" t="s">
        <v>1560</v>
      </c>
      <c r="I117" s="282" t="s">
        <v>1561</v>
      </c>
      <c r="J117" s="282"/>
      <c r="K117" s="296"/>
    </row>
    <row r="118" spans="2:11" ht="15" customHeight="1">
      <c r="B118" s="308"/>
      <c r="C118" s="314"/>
      <c r="D118" s="314"/>
      <c r="E118" s="314"/>
      <c r="F118" s="314"/>
      <c r="G118" s="314"/>
      <c r="H118" s="314"/>
      <c r="I118" s="314"/>
      <c r="J118" s="314"/>
      <c r="K118" s="310"/>
    </row>
    <row r="119" spans="2:11" ht="18.75" customHeight="1">
      <c r="B119" s="315"/>
      <c r="C119" s="279"/>
      <c r="D119" s="279"/>
      <c r="E119" s="279"/>
      <c r="F119" s="316"/>
      <c r="G119" s="279"/>
      <c r="H119" s="279"/>
      <c r="I119" s="279"/>
      <c r="J119" s="279"/>
      <c r="K119" s="315"/>
    </row>
    <row r="120" spans="2:11" ht="18.75" customHeight="1">
      <c r="B120" s="290"/>
      <c r="C120" s="290"/>
      <c r="D120" s="290"/>
      <c r="E120" s="290"/>
      <c r="F120" s="290"/>
      <c r="G120" s="290"/>
      <c r="H120" s="290"/>
      <c r="I120" s="290"/>
      <c r="J120" s="290"/>
      <c r="K120" s="290"/>
    </row>
    <row r="121" spans="2:11" ht="7.5" customHeight="1">
      <c r="B121" s="317"/>
      <c r="C121" s="318"/>
      <c r="D121" s="318"/>
      <c r="E121" s="318"/>
      <c r="F121" s="318"/>
      <c r="G121" s="318"/>
      <c r="H121" s="318"/>
      <c r="I121" s="318"/>
      <c r="J121" s="318"/>
      <c r="K121" s="319"/>
    </row>
    <row r="122" spans="2:11" ht="45" customHeight="1">
      <c r="B122" s="320"/>
      <c r="C122" s="273" t="s">
        <v>1562</v>
      </c>
      <c r="D122" s="273"/>
      <c r="E122" s="273"/>
      <c r="F122" s="273"/>
      <c r="G122" s="273"/>
      <c r="H122" s="273"/>
      <c r="I122" s="273"/>
      <c r="J122" s="273"/>
      <c r="K122" s="321"/>
    </row>
    <row r="123" spans="2:11" ht="17.25" customHeight="1">
      <c r="B123" s="322"/>
      <c r="C123" s="297" t="s">
        <v>1508</v>
      </c>
      <c r="D123" s="297"/>
      <c r="E123" s="297"/>
      <c r="F123" s="297" t="s">
        <v>1509</v>
      </c>
      <c r="G123" s="298"/>
      <c r="H123" s="297" t="s">
        <v>59</v>
      </c>
      <c r="I123" s="297" t="s">
        <v>62</v>
      </c>
      <c r="J123" s="297" t="s">
        <v>1510</v>
      </c>
      <c r="K123" s="323"/>
    </row>
    <row r="124" spans="2:11" ht="17.25" customHeight="1">
      <c r="B124" s="322"/>
      <c r="C124" s="299" t="s">
        <v>1511</v>
      </c>
      <c r="D124" s="299"/>
      <c r="E124" s="299"/>
      <c r="F124" s="300" t="s">
        <v>1512</v>
      </c>
      <c r="G124" s="301"/>
      <c r="H124" s="299"/>
      <c r="I124" s="299"/>
      <c r="J124" s="299" t="s">
        <v>1513</v>
      </c>
      <c r="K124" s="323"/>
    </row>
    <row r="125" spans="2:11" ht="5.25" customHeight="1">
      <c r="B125" s="324"/>
      <c r="C125" s="302"/>
      <c r="D125" s="302"/>
      <c r="E125" s="302"/>
      <c r="F125" s="302"/>
      <c r="G125" s="282"/>
      <c r="H125" s="302"/>
      <c r="I125" s="302"/>
      <c r="J125" s="302"/>
      <c r="K125" s="325"/>
    </row>
    <row r="126" spans="2:11" ht="15" customHeight="1">
      <c r="B126" s="324"/>
      <c r="C126" s="282" t="s">
        <v>1517</v>
      </c>
      <c r="D126" s="302"/>
      <c r="E126" s="302"/>
      <c r="F126" s="304" t="s">
        <v>1514</v>
      </c>
      <c r="G126" s="282"/>
      <c r="H126" s="282" t="s">
        <v>1554</v>
      </c>
      <c r="I126" s="282" t="s">
        <v>1516</v>
      </c>
      <c r="J126" s="282">
        <v>120</v>
      </c>
      <c r="K126" s="326"/>
    </row>
    <row r="127" spans="2:11" ht="15" customHeight="1">
      <c r="B127" s="324"/>
      <c r="C127" s="282" t="s">
        <v>1563</v>
      </c>
      <c r="D127" s="282"/>
      <c r="E127" s="282"/>
      <c r="F127" s="304" t="s">
        <v>1514</v>
      </c>
      <c r="G127" s="282"/>
      <c r="H127" s="282" t="s">
        <v>1564</v>
      </c>
      <c r="I127" s="282" t="s">
        <v>1516</v>
      </c>
      <c r="J127" s="282" t="s">
        <v>1565</v>
      </c>
      <c r="K127" s="326"/>
    </row>
    <row r="128" spans="2:11" ht="15" customHeight="1">
      <c r="B128" s="324"/>
      <c r="C128" s="282" t="s">
        <v>1462</v>
      </c>
      <c r="D128" s="282"/>
      <c r="E128" s="282"/>
      <c r="F128" s="304" t="s">
        <v>1514</v>
      </c>
      <c r="G128" s="282"/>
      <c r="H128" s="282" t="s">
        <v>1566</v>
      </c>
      <c r="I128" s="282" t="s">
        <v>1516</v>
      </c>
      <c r="J128" s="282" t="s">
        <v>1565</v>
      </c>
      <c r="K128" s="326"/>
    </row>
    <row r="129" spans="2:11" ht="15" customHeight="1">
      <c r="B129" s="324"/>
      <c r="C129" s="282" t="s">
        <v>1525</v>
      </c>
      <c r="D129" s="282"/>
      <c r="E129" s="282"/>
      <c r="F129" s="304" t="s">
        <v>1520</v>
      </c>
      <c r="G129" s="282"/>
      <c r="H129" s="282" t="s">
        <v>1526</v>
      </c>
      <c r="I129" s="282" t="s">
        <v>1516</v>
      </c>
      <c r="J129" s="282">
        <v>15</v>
      </c>
      <c r="K129" s="326"/>
    </row>
    <row r="130" spans="2:11" ht="15" customHeight="1">
      <c r="B130" s="324"/>
      <c r="C130" s="306" t="s">
        <v>1527</v>
      </c>
      <c r="D130" s="306"/>
      <c r="E130" s="306"/>
      <c r="F130" s="307" t="s">
        <v>1520</v>
      </c>
      <c r="G130" s="306"/>
      <c r="H130" s="306" t="s">
        <v>1528</v>
      </c>
      <c r="I130" s="306" t="s">
        <v>1516</v>
      </c>
      <c r="J130" s="306">
        <v>15</v>
      </c>
      <c r="K130" s="326"/>
    </row>
    <row r="131" spans="2:11" ht="15" customHeight="1">
      <c r="B131" s="324"/>
      <c r="C131" s="306" t="s">
        <v>1529</v>
      </c>
      <c r="D131" s="306"/>
      <c r="E131" s="306"/>
      <c r="F131" s="307" t="s">
        <v>1520</v>
      </c>
      <c r="G131" s="306"/>
      <c r="H131" s="306" t="s">
        <v>1530</v>
      </c>
      <c r="I131" s="306" t="s">
        <v>1516</v>
      </c>
      <c r="J131" s="306">
        <v>20</v>
      </c>
      <c r="K131" s="326"/>
    </row>
    <row r="132" spans="2:11" ht="15" customHeight="1">
      <c r="B132" s="324"/>
      <c r="C132" s="306" t="s">
        <v>1531</v>
      </c>
      <c r="D132" s="306"/>
      <c r="E132" s="306"/>
      <c r="F132" s="307" t="s">
        <v>1520</v>
      </c>
      <c r="G132" s="306"/>
      <c r="H132" s="306" t="s">
        <v>1532</v>
      </c>
      <c r="I132" s="306" t="s">
        <v>1516</v>
      </c>
      <c r="J132" s="306">
        <v>20</v>
      </c>
      <c r="K132" s="326"/>
    </row>
    <row r="133" spans="2:11" ht="15" customHeight="1">
      <c r="B133" s="324"/>
      <c r="C133" s="282" t="s">
        <v>1519</v>
      </c>
      <c r="D133" s="282"/>
      <c r="E133" s="282"/>
      <c r="F133" s="304" t="s">
        <v>1520</v>
      </c>
      <c r="G133" s="282"/>
      <c r="H133" s="282" t="s">
        <v>1554</v>
      </c>
      <c r="I133" s="282" t="s">
        <v>1516</v>
      </c>
      <c r="J133" s="282">
        <v>50</v>
      </c>
      <c r="K133" s="326"/>
    </row>
    <row r="134" spans="2:11" ht="15" customHeight="1">
      <c r="B134" s="324"/>
      <c r="C134" s="282" t="s">
        <v>1533</v>
      </c>
      <c r="D134" s="282"/>
      <c r="E134" s="282"/>
      <c r="F134" s="304" t="s">
        <v>1520</v>
      </c>
      <c r="G134" s="282"/>
      <c r="H134" s="282" t="s">
        <v>1554</v>
      </c>
      <c r="I134" s="282" t="s">
        <v>1516</v>
      </c>
      <c r="J134" s="282">
        <v>50</v>
      </c>
      <c r="K134" s="326"/>
    </row>
    <row r="135" spans="2:11" ht="15" customHeight="1">
      <c r="B135" s="324"/>
      <c r="C135" s="282" t="s">
        <v>1539</v>
      </c>
      <c r="D135" s="282"/>
      <c r="E135" s="282"/>
      <c r="F135" s="304" t="s">
        <v>1520</v>
      </c>
      <c r="G135" s="282"/>
      <c r="H135" s="282" t="s">
        <v>1554</v>
      </c>
      <c r="I135" s="282" t="s">
        <v>1516</v>
      </c>
      <c r="J135" s="282">
        <v>50</v>
      </c>
      <c r="K135" s="326"/>
    </row>
    <row r="136" spans="2:11" ht="15" customHeight="1">
      <c r="B136" s="324"/>
      <c r="C136" s="282" t="s">
        <v>1541</v>
      </c>
      <c r="D136" s="282"/>
      <c r="E136" s="282"/>
      <c r="F136" s="304" t="s">
        <v>1520</v>
      </c>
      <c r="G136" s="282"/>
      <c r="H136" s="282" t="s">
        <v>1554</v>
      </c>
      <c r="I136" s="282" t="s">
        <v>1516</v>
      </c>
      <c r="J136" s="282">
        <v>50</v>
      </c>
      <c r="K136" s="326"/>
    </row>
    <row r="137" spans="2:11" ht="15" customHeight="1">
      <c r="B137" s="324"/>
      <c r="C137" s="282" t="s">
        <v>1542</v>
      </c>
      <c r="D137" s="282"/>
      <c r="E137" s="282"/>
      <c r="F137" s="304" t="s">
        <v>1520</v>
      </c>
      <c r="G137" s="282"/>
      <c r="H137" s="282" t="s">
        <v>1567</v>
      </c>
      <c r="I137" s="282" t="s">
        <v>1516</v>
      </c>
      <c r="J137" s="282">
        <v>255</v>
      </c>
      <c r="K137" s="326"/>
    </row>
    <row r="138" spans="2:11" ht="15" customHeight="1">
      <c r="B138" s="324"/>
      <c r="C138" s="282" t="s">
        <v>1544</v>
      </c>
      <c r="D138" s="282"/>
      <c r="E138" s="282"/>
      <c r="F138" s="304" t="s">
        <v>1514</v>
      </c>
      <c r="G138" s="282"/>
      <c r="H138" s="282" t="s">
        <v>1568</v>
      </c>
      <c r="I138" s="282" t="s">
        <v>1546</v>
      </c>
      <c r="J138" s="282"/>
      <c r="K138" s="326"/>
    </row>
    <row r="139" spans="2:11" ht="15" customHeight="1">
      <c r="B139" s="324"/>
      <c r="C139" s="282" t="s">
        <v>1547</v>
      </c>
      <c r="D139" s="282"/>
      <c r="E139" s="282"/>
      <c r="F139" s="304" t="s">
        <v>1514</v>
      </c>
      <c r="G139" s="282"/>
      <c r="H139" s="282" t="s">
        <v>1569</v>
      </c>
      <c r="I139" s="282" t="s">
        <v>1549</v>
      </c>
      <c r="J139" s="282"/>
      <c r="K139" s="326"/>
    </row>
    <row r="140" spans="2:11" ht="15" customHeight="1">
      <c r="B140" s="324"/>
      <c r="C140" s="282" t="s">
        <v>1550</v>
      </c>
      <c r="D140" s="282"/>
      <c r="E140" s="282"/>
      <c r="F140" s="304" t="s">
        <v>1514</v>
      </c>
      <c r="G140" s="282"/>
      <c r="H140" s="282" t="s">
        <v>1550</v>
      </c>
      <c r="I140" s="282" t="s">
        <v>1549</v>
      </c>
      <c r="J140" s="282"/>
      <c r="K140" s="326"/>
    </row>
    <row r="141" spans="2:11" ht="15" customHeight="1">
      <c r="B141" s="324"/>
      <c r="C141" s="282" t="s">
        <v>43</v>
      </c>
      <c r="D141" s="282"/>
      <c r="E141" s="282"/>
      <c r="F141" s="304" t="s">
        <v>1514</v>
      </c>
      <c r="G141" s="282"/>
      <c r="H141" s="282" t="s">
        <v>1570</v>
      </c>
      <c r="I141" s="282" t="s">
        <v>1549</v>
      </c>
      <c r="J141" s="282"/>
      <c r="K141" s="326"/>
    </row>
    <row r="142" spans="2:11" ht="15" customHeight="1">
      <c r="B142" s="324"/>
      <c r="C142" s="282" t="s">
        <v>1571</v>
      </c>
      <c r="D142" s="282"/>
      <c r="E142" s="282"/>
      <c r="F142" s="304" t="s">
        <v>1514</v>
      </c>
      <c r="G142" s="282"/>
      <c r="H142" s="282" t="s">
        <v>1572</v>
      </c>
      <c r="I142" s="282" t="s">
        <v>1549</v>
      </c>
      <c r="J142" s="282"/>
      <c r="K142" s="326"/>
    </row>
    <row r="143" spans="2:11" ht="15" customHeight="1">
      <c r="B143" s="327"/>
      <c r="C143" s="328"/>
      <c r="D143" s="328"/>
      <c r="E143" s="328"/>
      <c r="F143" s="328"/>
      <c r="G143" s="328"/>
      <c r="H143" s="328"/>
      <c r="I143" s="328"/>
      <c r="J143" s="328"/>
      <c r="K143" s="329"/>
    </row>
    <row r="144" spans="2:11" ht="18.75" customHeight="1">
      <c r="B144" s="279"/>
      <c r="C144" s="279"/>
      <c r="D144" s="279"/>
      <c r="E144" s="279"/>
      <c r="F144" s="316"/>
      <c r="G144" s="279"/>
      <c r="H144" s="279"/>
      <c r="I144" s="279"/>
      <c r="J144" s="279"/>
      <c r="K144" s="279"/>
    </row>
    <row r="145" spans="2:11" ht="18.75" customHeight="1">
      <c r="B145" s="290"/>
      <c r="C145" s="290"/>
      <c r="D145" s="290"/>
      <c r="E145" s="290"/>
      <c r="F145" s="290"/>
      <c r="G145" s="290"/>
      <c r="H145" s="290"/>
      <c r="I145" s="290"/>
      <c r="J145" s="290"/>
      <c r="K145" s="290"/>
    </row>
    <row r="146" spans="2:11" ht="7.5" customHeight="1">
      <c r="B146" s="291"/>
      <c r="C146" s="292"/>
      <c r="D146" s="292"/>
      <c r="E146" s="292"/>
      <c r="F146" s="292"/>
      <c r="G146" s="292"/>
      <c r="H146" s="292"/>
      <c r="I146" s="292"/>
      <c r="J146" s="292"/>
      <c r="K146" s="293"/>
    </row>
    <row r="147" spans="2:11" ht="45" customHeight="1">
      <c r="B147" s="294"/>
      <c r="C147" s="295" t="s">
        <v>1573</v>
      </c>
      <c r="D147" s="295"/>
      <c r="E147" s="295"/>
      <c r="F147" s="295"/>
      <c r="G147" s="295"/>
      <c r="H147" s="295"/>
      <c r="I147" s="295"/>
      <c r="J147" s="295"/>
      <c r="K147" s="296"/>
    </row>
    <row r="148" spans="2:11" ht="17.25" customHeight="1">
      <c r="B148" s="294"/>
      <c r="C148" s="297" t="s">
        <v>1508</v>
      </c>
      <c r="D148" s="297"/>
      <c r="E148" s="297"/>
      <c r="F148" s="297" t="s">
        <v>1509</v>
      </c>
      <c r="G148" s="298"/>
      <c r="H148" s="297" t="s">
        <v>59</v>
      </c>
      <c r="I148" s="297" t="s">
        <v>62</v>
      </c>
      <c r="J148" s="297" t="s">
        <v>1510</v>
      </c>
      <c r="K148" s="296"/>
    </row>
    <row r="149" spans="2:11" ht="17.25" customHeight="1">
      <c r="B149" s="294"/>
      <c r="C149" s="299" t="s">
        <v>1511</v>
      </c>
      <c r="D149" s="299"/>
      <c r="E149" s="299"/>
      <c r="F149" s="300" t="s">
        <v>1512</v>
      </c>
      <c r="G149" s="301"/>
      <c r="H149" s="299"/>
      <c r="I149" s="299"/>
      <c r="J149" s="299" t="s">
        <v>1513</v>
      </c>
      <c r="K149" s="296"/>
    </row>
    <row r="150" spans="2:11" ht="5.25" customHeight="1">
      <c r="B150" s="305"/>
      <c r="C150" s="302"/>
      <c r="D150" s="302"/>
      <c r="E150" s="302"/>
      <c r="F150" s="302"/>
      <c r="G150" s="303"/>
      <c r="H150" s="302"/>
      <c r="I150" s="302"/>
      <c r="J150" s="302"/>
      <c r="K150" s="326"/>
    </row>
    <row r="151" spans="2:11" ht="15" customHeight="1">
      <c r="B151" s="305"/>
      <c r="C151" s="330" t="s">
        <v>1517</v>
      </c>
      <c r="D151" s="282"/>
      <c r="E151" s="282"/>
      <c r="F151" s="331" t="s">
        <v>1514</v>
      </c>
      <c r="G151" s="282"/>
      <c r="H151" s="330" t="s">
        <v>1554</v>
      </c>
      <c r="I151" s="330" t="s">
        <v>1516</v>
      </c>
      <c r="J151" s="330">
        <v>120</v>
      </c>
      <c r="K151" s="326"/>
    </row>
    <row r="152" spans="2:11" ht="15" customHeight="1">
      <c r="B152" s="305"/>
      <c r="C152" s="330" t="s">
        <v>1563</v>
      </c>
      <c r="D152" s="282"/>
      <c r="E152" s="282"/>
      <c r="F152" s="331" t="s">
        <v>1514</v>
      </c>
      <c r="G152" s="282"/>
      <c r="H152" s="330" t="s">
        <v>1574</v>
      </c>
      <c r="I152" s="330" t="s">
        <v>1516</v>
      </c>
      <c r="J152" s="330" t="s">
        <v>1565</v>
      </c>
      <c r="K152" s="326"/>
    </row>
    <row r="153" spans="2:11" ht="15" customHeight="1">
      <c r="B153" s="305"/>
      <c r="C153" s="330" t="s">
        <v>1462</v>
      </c>
      <c r="D153" s="282"/>
      <c r="E153" s="282"/>
      <c r="F153" s="331" t="s">
        <v>1514</v>
      </c>
      <c r="G153" s="282"/>
      <c r="H153" s="330" t="s">
        <v>1575</v>
      </c>
      <c r="I153" s="330" t="s">
        <v>1516</v>
      </c>
      <c r="J153" s="330" t="s">
        <v>1565</v>
      </c>
      <c r="K153" s="326"/>
    </row>
    <row r="154" spans="2:11" ht="15" customHeight="1">
      <c r="B154" s="305"/>
      <c r="C154" s="330" t="s">
        <v>1519</v>
      </c>
      <c r="D154" s="282"/>
      <c r="E154" s="282"/>
      <c r="F154" s="331" t="s">
        <v>1520</v>
      </c>
      <c r="G154" s="282"/>
      <c r="H154" s="330" t="s">
        <v>1554</v>
      </c>
      <c r="I154" s="330" t="s">
        <v>1516</v>
      </c>
      <c r="J154" s="330">
        <v>50</v>
      </c>
      <c r="K154" s="326"/>
    </row>
    <row r="155" spans="2:11" ht="15" customHeight="1">
      <c r="B155" s="305"/>
      <c r="C155" s="330" t="s">
        <v>1522</v>
      </c>
      <c r="D155" s="282"/>
      <c r="E155" s="282"/>
      <c r="F155" s="331" t="s">
        <v>1514</v>
      </c>
      <c r="G155" s="282"/>
      <c r="H155" s="330" t="s">
        <v>1554</v>
      </c>
      <c r="I155" s="330" t="s">
        <v>1524</v>
      </c>
      <c r="J155" s="330"/>
      <c r="K155" s="326"/>
    </row>
    <row r="156" spans="2:11" ht="15" customHeight="1">
      <c r="B156" s="305"/>
      <c r="C156" s="330" t="s">
        <v>1533</v>
      </c>
      <c r="D156" s="282"/>
      <c r="E156" s="282"/>
      <c r="F156" s="331" t="s">
        <v>1520</v>
      </c>
      <c r="G156" s="282"/>
      <c r="H156" s="330" t="s">
        <v>1554</v>
      </c>
      <c r="I156" s="330" t="s">
        <v>1516</v>
      </c>
      <c r="J156" s="330">
        <v>50</v>
      </c>
      <c r="K156" s="326"/>
    </row>
    <row r="157" spans="2:11" ht="15" customHeight="1">
      <c r="B157" s="305"/>
      <c r="C157" s="330" t="s">
        <v>1541</v>
      </c>
      <c r="D157" s="282"/>
      <c r="E157" s="282"/>
      <c r="F157" s="331" t="s">
        <v>1520</v>
      </c>
      <c r="G157" s="282"/>
      <c r="H157" s="330" t="s">
        <v>1554</v>
      </c>
      <c r="I157" s="330" t="s">
        <v>1516</v>
      </c>
      <c r="J157" s="330">
        <v>50</v>
      </c>
      <c r="K157" s="326"/>
    </row>
    <row r="158" spans="2:11" ht="15" customHeight="1">
      <c r="B158" s="305"/>
      <c r="C158" s="330" t="s">
        <v>1539</v>
      </c>
      <c r="D158" s="282"/>
      <c r="E158" s="282"/>
      <c r="F158" s="331" t="s">
        <v>1520</v>
      </c>
      <c r="G158" s="282"/>
      <c r="H158" s="330" t="s">
        <v>1554</v>
      </c>
      <c r="I158" s="330" t="s">
        <v>1516</v>
      </c>
      <c r="J158" s="330">
        <v>50</v>
      </c>
      <c r="K158" s="326"/>
    </row>
    <row r="159" spans="2:11" ht="15" customHeight="1">
      <c r="B159" s="305"/>
      <c r="C159" s="330" t="s">
        <v>107</v>
      </c>
      <c r="D159" s="282"/>
      <c r="E159" s="282"/>
      <c r="F159" s="331" t="s">
        <v>1514</v>
      </c>
      <c r="G159" s="282"/>
      <c r="H159" s="330" t="s">
        <v>1576</v>
      </c>
      <c r="I159" s="330" t="s">
        <v>1516</v>
      </c>
      <c r="J159" s="330" t="s">
        <v>1577</v>
      </c>
      <c r="K159" s="326"/>
    </row>
    <row r="160" spans="2:11" ht="15" customHeight="1">
      <c r="B160" s="305"/>
      <c r="C160" s="330" t="s">
        <v>1578</v>
      </c>
      <c r="D160" s="282"/>
      <c r="E160" s="282"/>
      <c r="F160" s="331" t="s">
        <v>1514</v>
      </c>
      <c r="G160" s="282"/>
      <c r="H160" s="330" t="s">
        <v>1579</v>
      </c>
      <c r="I160" s="330" t="s">
        <v>1549</v>
      </c>
      <c r="J160" s="330"/>
      <c r="K160" s="326"/>
    </row>
    <row r="161" spans="2:11" ht="15" customHeight="1">
      <c r="B161" s="332"/>
      <c r="C161" s="314"/>
      <c r="D161" s="314"/>
      <c r="E161" s="314"/>
      <c r="F161" s="314"/>
      <c r="G161" s="314"/>
      <c r="H161" s="314"/>
      <c r="I161" s="314"/>
      <c r="J161" s="314"/>
      <c r="K161" s="333"/>
    </row>
    <row r="162" spans="2:11" ht="18.75" customHeight="1">
      <c r="B162" s="279"/>
      <c r="C162" s="282"/>
      <c r="D162" s="282"/>
      <c r="E162" s="282"/>
      <c r="F162" s="304"/>
      <c r="G162" s="282"/>
      <c r="H162" s="282"/>
      <c r="I162" s="282"/>
      <c r="J162" s="282"/>
      <c r="K162" s="279"/>
    </row>
    <row r="163" spans="2:11" ht="18.75" customHeight="1">
      <c r="B163" s="290"/>
      <c r="C163" s="290"/>
      <c r="D163" s="290"/>
      <c r="E163" s="290"/>
      <c r="F163" s="290"/>
      <c r="G163" s="290"/>
      <c r="H163" s="290"/>
      <c r="I163" s="290"/>
      <c r="J163" s="290"/>
      <c r="K163" s="290"/>
    </row>
    <row r="164" spans="2:11" ht="7.5" customHeight="1">
      <c r="B164" s="269"/>
      <c r="C164" s="270"/>
      <c r="D164" s="270"/>
      <c r="E164" s="270"/>
      <c r="F164" s="270"/>
      <c r="G164" s="270"/>
      <c r="H164" s="270"/>
      <c r="I164" s="270"/>
      <c r="J164" s="270"/>
      <c r="K164" s="271"/>
    </row>
    <row r="165" spans="2:11" ht="45" customHeight="1">
      <c r="B165" s="272"/>
      <c r="C165" s="273" t="s">
        <v>1580</v>
      </c>
      <c r="D165" s="273"/>
      <c r="E165" s="273"/>
      <c r="F165" s="273"/>
      <c r="G165" s="273"/>
      <c r="H165" s="273"/>
      <c r="I165" s="273"/>
      <c r="J165" s="273"/>
      <c r="K165" s="274"/>
    </row>
    <row r="166" spans="2:11" ht="17.25" customHeight="1">
      <c r="B166" s="272"/>
      <c r="C166" s="297" t="s">
        <v>1508</v>
      </c>
      <c r="D166" s="297"/>
      <c r="E166" s="297"/>
      <c r="F166" s="297" t="s">
        <v>1509</v>
      </c>
      <c r="G166" s="334"/>
      <c r="H166" s="335" t="s">
        <v>59</v>
      </c>
      <c r="I166" s="335" t="s">
        <v>62</v>
      </c>
      <c r="J166" s="297" t="s">
        <v>1510</v>
      </c>
      <c r="K166" s="274"/>
    </row>
    <row r="167" spans="2:11" ht="17.25" customHeight="1">
      <c r="B167" s="275"/>
      <c r="C167" s="299" t="s">
        <v>1511</v>
      </c>
      <c r="D167" s="299"/>
      <c r="E167" s="299"/>
      <c r="F167" s="300" t="s">
        <v>1512</v>
      </c>
      <c r="G167" s="336"/>
      <c r="H167" s="337"/>
      <c r="I167" s="337"/>
      <c r="J167" s="299" t="s">
        <v>1513</v>
      </c>
      <c r="K167" s="277"/>
    </row>
    <row r="168" spans="2:11" ht="5.25" customHeight="1">
      <c r="B168" s="305"/>
      <c r="C168" s="302"/>
      <c r="D168" s="302"/>
      <c r="E168" s="302"/>
      <c r="F168" s="302"/>
      <c r="G168" s="303"/>
      <c r="H168" s="302"/>
      <c r="I168" s="302"/>
      <c r="J168" s="302"/>
      <c r="K168" s="326"/>
    </row>
    <row r="169" spans="2:11" ht="15" customHeight="1">
      <c r="B169" s="305"/>
      <c r="C169" s="282" t="s">
        <v>1517</v>
      </c>
      <c r="D169" s="282"/>
      <c r="E169" s="282"/>
      <c r="F169" s="304" t="s">
        <v>1514</v>
      </c>
      <c r="G169" s="282"/>
      <c r="H169" s="282" t="s">
        <v>1554</v>
      </c>
      <c r="I169" s="282" t="s">
        <v>1516</v>
      </c>
      <c r="J169" s="282">
        <v>120</v>
      </c>
      <c r="K169" s="326"/>
    </row>
    <row r="170" spans="2:11" ht="15" customHeight="1">
      <c r="B170" s="305"/>
      <c r="C170" s="282" t="s">
        <v>1563</v>
      </c>
      <c r="D170" s="282"/>
      <c r="E170" s="282"/>
      <c r="F170" s="304" t="s">
        <v>1514</v>
      </c>
      <c r="G170" s="282"/>
      <c r="H170" s="282" t="s">
        <v>1564</v>
      </c>
      <c r="I170" s="282" t="s">
        <v>1516</v>
      </c>
      <c r="J170" s="282" t="s">
        <v>1565</v>
      </c>
      <c r="K170" s="326"/>
    </row>
    <row r="171" spans="2:11" ht="15" customHeight="1">
      <c r="B171" s="305"/>
      <c r="C171" s="282" t="s">
        <v>1462</v>
      </c>
      <c r="D171" s="282"/>
      <c r="E171" s="282"/>
      <c r="F171" s="304" t="s">
        <v>1514</v>
      </c>
      <c r="G171" s="282"/>
      <c r="H171" s="282" t="s">
        <v>1581</v>
      </c>
      <c r="I171" s="282" t="s">
        <v>1516</v>
      </c>
      <c r="J171" s="282" t="s">
        <v>1565</v>
      </c>
      <c r="K171" s="326"/>
    </row>
    <row r="172" spans="2:11" ht="15" customHeight="1">
      <c r="B172" s="305"/>
      <c r="C172" s="282" t="s">
        <v>1519</v>
      </c>
      <c r="D172" s="282"/>
      <c r="E172" s="282"/>
      <c r="F172" s="304" t="s">
        <v>1520</v>
      </c>
      <c r="G172" s="282"/>
      <c r="H172" s="282" t="s">
        <v>1581</v>
      </c>
      <c r="I172" s="282" t="s">
        <v>1516</v>
      </c>
      <c r="J172" s="282">
        <v>50</v>
      </c>
      <c r="K172" s="326"/>
    </row>
    <row r="173" spans="2:11" ht="15" customHeight="1">
      <c r="B173" s="305"/>
      <c r="C173" s="282" t="s">
        <v>1522</v>
      </c>
      <c r="D173" s="282"/>
      <c r="E173" s="282"/>
      <c r="F173" s="304" t="s">
        <v>1514</v>
      </c>
      <c r="G173" s="282"/>
      <c r="H173" s="282" t="s">
        <v>1581</v>
      </c>
      <c r="I173" s="282" t="s">
        <v>1524</v>
      </c>
      <c r="J173" s="282"/>
      <c r="K173" s="326"/>
    </row>
    <row r="174" spans="2:11" ht="15" customHeight="1">
      <c r="B174" s="305"/>
      <c r="C174" s="282" t="s">
        <v>1533</v>
      </c>
      <c r="D174" s="282"/>
      <c r="E174" s="282"/>
      <c r="F174" s="304" t="s">
        <v>1520</v>
      </c>
      <c r="G174" s="282"/>
      <c r="H174" s="282" t="s">
        <v>1581</v>
      </c>
      <c r="I174" s="282" t="s">
        <v>1516</v>
      </c>
      <c r="J174" s="282">
        <v>50</v>
      </c>
      <c r="K174" s="326"/>
    </row>
    <row r="175" spans="2:11" ht="15" customHeight="1">
      <c r="B175" s="305"/>
      <c r="C175" s="282" t="s">
        <v>1541</v>
      </c>
      <c r="D175" s="282"/>
      <c r="E175" s="282"/>
      <c r="F175" s="304" t="s">
        <v>1520</v>
      </c>
      <c r="G175" s="282"/>
      <c r="H175" s="282" t="s">
        <v>1581</v>
      </c>
      <c r="I175" s="282" t="s">
        <v>1516</v>
      </c>
      <c r="J175" s="282">
        <v>50</v>
      </c>
      <c r="K175" s="326"/>
    </row>
    <row r="176" spans="2:11" ht="15" customHeight="1">
      <c r="B176" s="305"/>
      <c r="C176" s="282" t="s">
        <v>1539</v>
      </c>
      <c r="D176" s="282"/>
      <c r="E176" s="282"/>
      <c r="F176" s="304" t="s">
        <v>1520</v>
      </c>
      <c r="G176" s="282"/>
      <c r="H176" s="282" t="s">
        <v>1581</v>
      </c>
      <c r="I176" s="282" t="s">
        <v>1516</v>
      </c>
      <c r="J176" s="282">
        <v>50</v>
      </c>
      <c r="K176" s="326"/>
    </row>
    <row r="177" spans="2:11" ht="15" customHeight="1">
      <c r="B177" s="305"/>
      <c r="C177" s="282" t="s">
        <v>120</v>
      </c>
      <c r="D177" s="282"/>
      <c r="E177" s="282"/>
      <c r="F177" s="304" t="s">
        <v>1514</v>
      </c>
      <c r="G177" s="282"/>
      <c r="H177" s="282" t="s">
        <v>1582</v>
      </c>
      <c r="I177" s="282" t="s">
        <v>1583</v>
      </c>
      <c r="J177" s="282"/>
      <c r="K177" s="326"/>
    </row>
    <row r="178" spans="2:11" ht="15" customHeight="1">
      <c r="B178" s="305"/>
      <c r="C178" s="282" t="s">
        <v>62</v>
      </c>
      <c r="D178" s="282"/>
      <c r="E178" s="282"/>
      <c r="F178" s="304" t="s">
        <v>1514</v>
      </c>
      <c r="G178" s="282"/>
      <c r="H178" s="282" t="s">
        <v>1584</v>
      </c>
      <c r="I178" s="282" t="s">
        <v>1585</v>
      </c>
      <c r="J178" s="282">
        <v>1</v>
      </c>
      <c r="K178" s="326"/>
    </row>
    <row r="179" spans="2:11" ht="15" customHeight="1">
      <c r="B179" s="305"/>
      <c r="C179" s="282" t="s">
        <v>58</v>
      </c>
      <c r="D179" s="282"/>
      <c r="E179" s="282"/>
      <c r="F179" s="304" t="s">
        <v>1514</v>
      </c>
      <c r="G179" s="282"/>
      <c r="H179" s="282" t="s">
        <v>1586</v>
      </c>
      <c r="I179" s="282" t="s">
        <v>1516</v>
      </c>
      <c r="J179" s="282">
        <v>20</v>
      </c>
      <c r="K179" s="326"/>
    </row>
    <row r="180" spans="2:11" ht="15" customHeight="1">
      <c r="B180" s="305"/>
      <c r="C180" s="282" t="s">
        <v>59</v>
      </c>
      <c r="D180" s="282"/>
      <c r="E180" s="282"/>
      <c r="F180" s="304" t="s">
        <v>1514</v>
      </c>
      <c r="G180" s="282"/>
      <c r="H180" s="282" t="s">
        <v>1587</v>
      </c>
      <c r="I180" s="282" t="s">
        <v>1516</v>
      </c>
      <c r="J180" s="282">
        <v>255</v>
      </c>
      <c r="K180" s="326"/>
    </row>
    <row r="181" spans="2:11" ht="15" customHeight="1">
      <c r="B181" s="305"/>
      <c r="C181" s="282" t="s">
        <v>121</v>
      </c>
      <c r="D181" s="282"/>
      <c r="E181" s="282"/>
      <c r="F181" s="304" t="s">
        <v>1514</v>
      </c>
      <c r="G181" s="282"/>
      <c r="H181" s="282" t="s">
        <v>1478</v>
      </c>
      <c r="I181" s="282" t="s">
        <v>1516</v>
      </c>
      <c r="J181" s="282">
        <v>10</v>
      </c>
      <c r="K181" s="326"/>
    </row>
    <row r="182" spans="2:11" ht="15" customHeight="1">
      <c r="B182" s="305"/>
      <c r="C182" s="282" t="s">
        <v>122</v>
      </c>
      <c r="D182" s="282"/>
      <c r="E182" s="282"/>
      <c r="F182" s="304" t="s">
        <v>1514</v>
      </c>
      <c r="G182" s="282"/>
      <c r="H182" s="282" t="s">
        <v>1588</v>
      </c>
      <c r="I182" s="282" t="s">
        <v>1549</v>
      </c>
      <c r="J182" s="282"/>
      <c r="K182" s="326"/>
    </row>
    <row r="183" spans="2:11" ht="15" customHeight="1">
      <c r="B183" s="305"/>
      <c r="C183" s="282" t="s">
        <v>1589</v>
      </c>
      <c r="D183" s="282"/>
      <c r="E183" s="282"/>
      <c r="F183" s="304" t="s">
        <v>1514</v>
      </c>
      <c r="G183" s="282"/>
      <c r="H183" s="282" t="s">
        <v>1590</v>
      </c>
      <c r="I183" s="282" t="s">
        <v>1549</v>
      </c>
      <c r="J183" s="282"/>
      <c r="K183" s="326"/>
    </row>
    <row r="184" spans="2:11" ht="15" customHeight="1">
      <c r="B184" s="305"/>
      <c r="C184" s="282" t="s">
        <v>1578</v>
      </c>
      <c r="D184" s="282"/>
      <c r="E184" s="282"/>
      <c r="F184" s="304" t="s">
        <v>1514</v>
      </c>
      <c r="G184" s="282"/>
      <c r="H184" s="282" t="s">
        <v>1591</v>
      </c>
      <c r="I184" s="282" t="s">
        <v>1549</v>
      </c>
      <c r="J184" s="282"/>
      <c r="K184" s="326"/>
    </row>
    <row r="185" spans="2:11" ht="15" customHeight="1">
      <c r="B185" s="305"/>
      <c r="C185" s="282" t="s">
        <v>124</v>
      </c>
      <c r="D185" s="282"/>
      <c r="E185" s="282"/>
      <c r="F185" s="304" t="s">
        <v>1520</v>
      </c>
      <c r="G185" s="282"/>
      <c r="H185" s="282" t="s">
        <v>1592</v>
      </c>
      <c r="I185" s="282" t="s">
        <v>1516</v>
      </c>
      <c r="J185" s="282">
        <v>50</v>
      </c>
      <c r="K185" s="326"/>
    </row>
    <row r="186" spans="2:11" ht="15" customHeight="1">
      <c r="B186" s="305"/>
      <c r="C186" s="282" t="s">
        <v>1593</v>
      </c>
      <c r="D186" s="282"/>
      <c r="E186" s="282"/>
      <c r="F186" s="304" t="s">
        <v>1520</v>
      </c>
      <c r="G186" s="282"/>
      <c r="H186" s="282" t="s">
        <v>1594</v>
      </c>
      <c r="I186" s="282" t="s">
        <v>1595</v>
      </c>
      <c r="J186" s="282"/>
      <c r="K186" s="326"/>
    </row>
    <row r="187" spans="2:11" ht="15" customHeight="1">
      <c r="B187" s="305"/>
      <c r="C187" s="282" t="s">
        <v>1596</v>
      </c>
      <c r="D187" s="282"/>
      <c r="E187" s="282"/>
      <c r="F187" s="304" t="s">
        <v>1520</v>
      </c>
      <c r="G187" s="282"/>
      <c r="H187" s="282" t="s">
        <v>1597</v>
      </c>
      <c r="I187" s="282" t="s">
        <v>1595</v>
      </c>
      <c r="J187" s="282"/>
      <c r="K187" s="326"/>
    </row>
    <row r="188" spans="2:11" ht="15" customHeight="1">
      <c r="B188" s="305"/>
      <c r="C188" s="282" t="s">
        <v>1598</v>
      </c>
      <c r="D188" s="282"/>
      <c r="E188" s="282"/>
      <c r="F188" s="304" t="s">
        <v>1520</v>
      </c>
      <c r="G188" s="282"/>
      <c r="H188" s="282" t="s">
        <v>1599</v>
      </c>
      <c r="I188" s="282" t="s">
        <v>1595</v>
      </c>
      <c r="J188" s="282"/>
      <c r="K188" s="326"/>
    </row>
    <row r="189" spans="2:11" ht="15" customHeight="1">
      <c r="B189" s="305"/>
      <c r="C189" s="338" t="s">
        <v>1600</v>
      </c>
      <c r="D189" s="282"/>
      <c r="E189" s="282"/>
      <c r="F189" s="304" t="s">
        <v>1520</v>
      </c>
      <c r="G189" s="282"/>
      <c r="H189" s="282" t="s">
        <v>1601</v>
      </c>
      <c r="I189" s="282" t="s">
        <v>1602</v>
      </c>
      <c r="J189" s="339" t="s">
        <v>1603</v>
      </c>
      <c r="K189" s="326"/>
    </row>
    <row r="190" spans="2:11" ht="15" customHeight="1">
      <c r="B190" s="305"/>
      <c r="C190" s="289" t="s">
        <v>47</v>
      </c>
      <c r="D190" s="282"/>
      <c r="E190" s="282"/>
      <c r="F190" s="304" t="s">
        <v>1514</v>
      </c>
      <c r="G190" s="282"/>
      <c r="H190" s="279" t="s">
        <v>1604</v>
      </c>
      <c r="I190" s="282" t="s">
        <v>1605</v>
      </c>
      <c r="J190" s="282"/>
      <c r="K190" s="326"/>
    </row>
    <row r="191" spans="2:11" ht="15" customHeight="1">
      <c r="B191" s="305"/>
      <c r="C191" s="289" t="s">
        <v>1606</v>
      </c>
      <c r="D191" s="282"/>
      <c r="E191" s="282"/>
      <c r="F191" s="304" t="s">
        <v>1514</v>
      </c>
      <c r="G191" s="282"/>
      <c r="H191" s="282" t="s">
        <v>1607</v>
      </c>
      <c r="I191" s="282" t="s">
        <v>1549</v>
      </c>
      <c r="J191" s="282"/>
      <c r="K191" s="326"/>
    </row>
    <row r="192" spans="2:11" ht="15" customHeight="1">
      <c r="B192" s="305"/>
      <c r="C192" s="289" t="s">
        <v>1608</v>
      </c>
      <c r="D192" s="282"/>
      <c r="E192" s="282"/>
      <c r="F192" s="304" t="s">
        <v>1514</v>
      </c>
      <c r="G192" s="282"/>
      <c r="H192" s="282" t="s">
        <v>1609</v>
      </c>
      <c r="I192" s="282" t="s">
        <v>1549</v>
      </c>
      <c r="J192" s="282"/>
      <c r="K192" s="326"/>
    </row>
    <row r="193" spans="2:11" ht="15" customHeight="1">
      <c r="B193" s="305"/>
      <c r="C193" s="289" t="s">
        <v>1610</v>
      </c>
      <c r="D193" s="282"/>
      <c r="E193" s="282"/>
      <c r="F193" s="304" t="s">
        <v>1520</v>
      </c>
      <c r="G193" s="282"/>
      <c r="H193" s="282" t="s">
        <v>1611</v>
      </c>
      <c r="I193" s="282" t="s">
        <v>1549</v>
      </c>
      <c r="J193" s="282"/>
      <c r="K193" s="326"/>
    </row>
    <row r="194" spans="2:11" ht="15" customHeight="1">
      <c r="B194" s="332"/>
      <c r="C194" s="340"/>
      <c r="D194" s="314"/>
      <c r="E194" s="314"/>
      <c r="F194" s="314"/>
      <c r="G194" s="314"/>
      <c r="H194" s="314"/>
      <c r="I194" s="314"/>
      <c r="J194" s="314"/>
      <c r="K194" s="333"/>
    </row>
    <row r="195" spans="2:11" ht="18.75" customHeight="1">
      <c r="B195" s="279"/>
      <c r="C195" s="282"/>
      <c r="D195" s="282"/>
      <c r="E195" s="282"/>
      <c r="F195" s="304"/>
      <c r="G195" s="282"/>
      <c r="H195" s="282"/>
      <c r="I195" s="282"/>
      <c r="J195" s="282"/>
      <c r="K195" s="279"/>
    </row>
    <row r="196" spans="2:11" ht="18.75" customHeight="1">
      <c r="B196" s="279"/>
      <c r="C196" s="282"/>
      <c r="D196" s="282"/>
      <c r="E196" s="282"/>
      <c r="F196" s="304"/>
      <c r="G196" s="282"/>
      <c r="H196" s="282"/>
      <c r="I196" s="282"/>
      <c r="J196" s="282"/>
      <c r="K196" s="279"/>
    </row>
    <row r="197" spans="2:11" ht="18.75" customHeight="1">
      <c r="B197" s="290"/>
      <c r="C197" s="290"/>
      <c r="D197" s="290"/>
      <c r="E197" s="290"/>
      <c r="F197" s="290"/>
      <c r="G197" s="290"/>
      <c r="H197" s="290"/>
      <c r="I197" s="290"/>
      <c r="J197" s="290"/>
      <c r="K197" s="290"/>
    </row>
    <row r="198" spans="2:11" ht="13.5">
      <c r="B198" s="269"/>
      <c r="C198" s="270"/>
      <c r="D198" s="270"/>
      <c r="E198" s="270"/>
      <c r="F198" s="270"/>
      <c r="G198" s="270"/>
      <c r="H198" s="270"/>
      <c r="I198" s="270"/>
      <c r="J198" s="270"/>
      <c r="K198" s="271"/>
    </row>
    <row r="199" spans="2:11" ht="21">
      <c r="B199" s="272"/>
      <c r="C199" s="273" t="s">
        <v>1612</v>
      </c>
      <c r="D199" s="273"/>
      <c r="E199" s="273"/>
      <c r="F199" s="273"/>
      <c r="G199" s="273"/>
      <c r="H199" s="273"/>
      <c r="I199" s="273"/>
      <c r="J199" s="273"/>
      <c r="K199" s="274"/>
    </row>
    <row r="200" spans="2:11" ht="25.5" customHeight="1">
      <c r="B200" s="272"/>
      <c r="C200" s="341" t="s">
        <v>1613</v>
      </c>
      <c r="D200" s="341"/>
      <c r="E200" s="341"/>
      <c r="F200" s="341" t="s">
        <v>1614</v>
      </c>
      <c r="G200" s="342"/>
      <c r="H200" s="341" t="s">
        <v>1615</v>
      </c>
      <c r="I200" s="341"/>
      <c r="J200" s="341"/>
      <c r="K200" s="274"/>
    </row>
    <row r="201" spans="2:11" ht="5.25" customHeight="1">
      <c r="B201" s="305"/>
      <c r="C201" s="302"/>
      <c r="D201" s="302"/>
      <c r="E201" s="302"/>
      <c r="F201" s="302"/>
      <c r="G201" s="282"/>
      <c r="H201" s="302"/>
      <c r="I201" s="302"/>
      <c r="J201" s="302"/>
      <c r="K201" s="326"/>
    </row>
    <row r="202" spans="2:11" ht="15" customHeight="1">
      <c r="B202" s="305"/>
      <c r="C202" s="282" t="s">
        <v>1605</v>
      </c>
      <c r="D202" s="282"/>
      <c r="E202" s="282"/>
      <c r="F202" s="304" t="s">
        <v>48</v>
      </c>
      <c r="G202" s="282"/>
      <c r="H202" s="282" t="s">
        <v>1616</v>
      </c>
      <c r="I202" s="282"/>
      <c r="J202" s="282"/>
      <c r="K202" s="326"/>
    </row>
    <row r="203" spans="2:11" ht="15" customHeight="1">
      <c r="B203" s="305"/>
      <c r="C203" s="311"/>
      <c r="D203" s="282"/>
      <c r="E203" s="282"/>
      <c r="F203" s="304" t="s">
        <v>49</v>
      </c>
      <c r="G203" s="282"/>
      <c r="H203" s="282" t="s">
        <v>1617</v>
      </c>
      <c r="I203" s="282"/>
      <c r="J203" s="282"/>
      <c r="K203" s="326"/>
    </row>
    <row r="204" spans="2:11" ht="15" customHeight="1">
      <c r="B204" s="305"/>
      <c r="C204" s="311"/>
      <c r="D204" s="282"/>
      <c r="E204" s="282"/>
      <c r="F204" s="304" t="s">
        <v>52</v>
      </c>
      <c r="G204" s="282"/>
      <c r="H204" s="282" t="s">
        <v>1618</v>
      </c>
      <c r="I204" s="282"/>
      <c r="J204" s="282"/>
      <c r="K204" s="326"/>
    </row>
    <row r="205" spans="2:11" ht="15" customHeight="1">
      <c r="B205" s="305"/>
      <c r="C205" s="282"/>
      <c r="D205" s="282"/>
      <c r="E205" s="282"/>
      <c r="F205" s="304" t="s">
        <v>50</v>
      </c>
      <c r="G205" s="282"/>
      <c r="H205" s="282" t="s">
        <v>1619</v>
      </c>
      <c r="I205" s="282"/>
      <c r="J205" s="282"/>
      <c r="K205" s="326"/>
    </row>
    <row r="206" spans="2:11" ht="15" customHeight="1">
      <c r="B206" s="305"/>
      <c r="C206" s="282"/>
      <c r="D206" s="282"/>
      <c r="E206" s="282"/>
      <c r="F206" s="304" t="s">
        <v>51</v>
      </c>
      <c r="G206" s="282"/>
      <c r="H206" s="282" t="s">
        <v>1620</v>
      </c>
      <c r="I206" s="282"/>
      <c r="J206" s="282"/>
      <c r="K206" s="326"/>
    </row>
    <row r="207" spans="2:11" ht="15" customHeight="1">
      <c r="B207" s="305"/>
      <c r="C207" s="282"/>
      <c r="D207" s="282"/>
      <c r="E207" s="282"/>
      <c r="F207" s="304"/>
      <c r="G207" s="282"/>
      <c r="H207" s="282"/>
      <c r="I207" s="282"/>
      <c r="J207" s="282"/>
      <c r="K207" s="326"/>
    </row>
    <row r="208" spans="2:11" ht="15" customHeight="1">
      <c r="B208" s="305"/>
      <c r="C208" s="282" t="s">
        <v>1561</v>
      </c>
      <c r="D208" s="282"/>
      <c r="E208" s="282"/>
      <c r="F208" s="304" t="s">
        <v>84</v>
      </c>
      <c r="G208" s="282"/>
      <c r="H208" s="282" t="s">
        <v>1621</v>
      </c>
      <c r="I208" s="282"/>
      <c r="J208" s="282"/>
      <c r="K208" s="326"/>
    </row>
    <row r="209" spans="2:11" ht="15" customHeight="1">
      <c r="B209" s="305"/>
      <c r="C209" s="311"/>
      <c r="D209" s="282"/>
      <c r="E209" s="282"/>
      <c r="F209" s="304" t="s">
        <v>1457</v>
      </c>
      <c r="G209" s="282"/>
      <c r="H209" s="282" t="s">
        <v>1458</v>
      </c>
      <c r="I209" s="282"/>
      <c r="J209" s="282"/>
      <c r="K209" s="326"/>
    </row>
    <row r="210" spans="2:11" ht="15" customHeight="1">
      <c r="B210" s="305"/>
      <c r="C210" s="282"/>
      <c r="D210" s="282"/>
      <c r="E210" s="282"/>
      <c r="F210" s="304" t="s">
        <v>1455</v>
      </c>
      <c r="G210" s="282"/>
      <c r="H210" s="282" t="s">
        <v>1622</v>
      </c>
      <c r="I210" s="282"/>
      <c r="J210" s="282"/>
      <c r="K210" s="326"/>
    </row>
    <row r="211" spans="2:11" ht="15" customHeight="1">
      <c r="B211" s="343"/>
      <c r="C211" s="311"/>
      <c r="D211" s="311"/>
      <c r="E211" s="311"/>
      <c r="F211" s="304" t="s">
        <v>101</v>
      </c>
      <c r="G211" s="289"/>
      <c r="H211" s="330" t="s">
        <v>1459</v>
      </c>
      <c r="I211" s="330"/>
      <c r="J211" s="330"/>
      <c r="K211" s="344"/>
    </row>
    <row r="212" spans="2:11" ht="15" customHeight="1">
      <c r="B212" s="343"/>
      <c r="C212" s="311"/>
      <c r="D212" s="311"/>
      <c r="E212" s="311"/>
      <c r="F212" s="304" t="s">
        <v>1460</v>
      </c>
      <c r="G212" s="289"/>
      <c r="H212" s="330" t="s">
        <v>1623</v>
      </c>
      <c r="I212" s="330"/>
      <c r="J212" s="330"/>
      <c r="K212" s="344"/>
    </row>
    <row r="213" spans="2:11" ht="15" customHeight="1">
      <c r="B213" s="343"/>
      <c r="C213" s="311"/>
      <c r="D213" s="311"/>
      <c r="E213" s="311"/>
      <c r="F213" s="345"/>
      <c r="G213" s="289"/>
      <c r="H213" s="346"/>
      <c r="I213" s="346"/>
      <c r="J213" s="346"/>
      <c r="K213" s="344"/>
    </row>
    <row r="214" spans="2:11" ht="15" customHeight="1">
      <c r="B214" s="343"/>
      <c r="C214" s="282" t="s">
        <v>1585</v>
      </c>
      <c r="D214" s="311"/>
      <c r="E214" s="311"/>
      <c r="F214" s="304">
        <v>1</v>
      </c>
      <c r="G214" s="289"/>
      <c r="H214" s="330" t="s">
        <v>1624</v>
      </c>
      <c r="I214" s="330"/>
      <c r="J214" s="330"/>
      <c r="K214" s="344"/>
    </row>
    <row r="215" spans="2:11" ht="15" customHeight="1">
      <c r="B215" s="343"/>
      <c r="C215" s="311"/>
      <c r="D215" s="311"/>
      <c r="E215" s="311"/>
      <c r="F215" s="304">
        <v>2</v>
      </c>
      <c r="G215" s="289"/>
      <c r="H215" s="330" t="s">
        <v>1625</v>
      </c>
      <c r="I215" s="330"/>
      <c r="J215" s="330"/>
      <c r="K215" s="344"/>
    </row>
    <row r="216" spans="2:11" ht="15" customHeight="1">
      <c r="B216" s="343"/>
      <c r="C216" s="311"/>
      <c r="D216" s="311"/>
      <c r="E216" s="311"/>
      <c r="F216" s="304">
        <v>3</v>
      </c>
      <c r="G216" s="289"/>
      <c r="H216" s="330" t="s">
        <v>1626</v>
      </c>
      <c r="I216" s="330"/>
      <c r="J216" s="330"/>
      <c r="K216" s="344"/>
    </row>
    <row r="217" spans="2:11" ht="15" customHeight="1">
      <c r="B217" s="343"/>
      <c r="C217" s="311"/>
      <c r="D217" s="311"/>
      <c r="E217" s="311"/>
      <c r="F217" s="304">
        <v>4</v>
      </c>
      <c r="G217" s="289"/>
      <c r="H217" s="330" t="s">
        <v>1627</v>
      </c>
      <c r="I217" s="330"/>
      <c r="J217" s="330"/>
      <c r="K217" s="344"/>
    </row>
    <row r="218" spans="2:11" ht="12.75" customHeight="1">
      <c r="B218" s="347"/>
      <c r="C218" s="348"/>
      <c r="D218" s="348"/>
      <c r="E218" s="348"/>
      <c r="F218" s="348"/>
      <c r="G218" s="348"/>
      <c r="H218" s="348"/>
      <c r="I218" s="348"/>
      <c r="J218" s="348"/>
      <c r="K218" s="349"/>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magpieHP\vlada</dc:creator>
  <cp:keywords/>
  <dc:description/>
  <cp:lastModifiedBy>magpieHP\vlada</cp:lastModifiedBy>
  <dcterms:created xsi:type="dcterms:W3CDTF">2019-04-12T05:28:28Z</dcterms:created>
  <dcterms:modified xsi:type="dcterms:W3CDTF">2019-04-12T05:28:35Z</dcterms:modified>
  <cp:category/>
  <cp:version/>
  <cp:contentType/>
  <cp:contentStatus/>
</cp:coreProperties>
</file>