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/>
  <bookViews>
    <workbookView xWindow="4095" yWindow="855" windowWidth="15585" windowHeight="15120" activeTab="0"/>
  </bookViews>
  <sheets>
    <sheet name="Rekapitulace stavby" sheetId="1" r:id="rId1"/>
    <sheet name="18-009 - Povrchová oprava..." sheetId="2" r:id="rId2"/>
    <sheet name="Pokyny pro vyplnění" sheetId="3" state="hidden" r:id="rId3"/>
  </sheets>
  <definedNames>
    <definedName name="_xlnm._FilterDatabase" localSheetId="1" hidden="1">'18-009 - Povrchová oprava...'!$C$76:$K$115</definedName>
    <definedName name="_xlnm.Print_Area" localSheetId="1">'18-009 - Povrchová oprava...'!$C$4:$J$34,'18-009 - Povrchová oprava...'!$C$40:$J$60,'18-009 - Povrchová oprava...'!$C$66:$J$115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'18-009 - Povrchová oprava...'!$76:$76</definedName>
  </definedNames>
  <calcPr calcId="181029"/>
</workbook>
</file>

<file path=xl/sharedStrings.xml><?xml version="1.0" encoding="utf-8"?>
<sst xmlns="http://schemas.openxmlformats.org/spreadsheetml/2006/main" count="1219" uniqueCount="439">
  <si>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</si>
  <si>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</si>
  <si>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</si>
  <si>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</si>
  <si>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</si>
  <si>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</si>
  <si>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</si>
  <si>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{12dfc588-a33c-4184-aa07-28f00434b225}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</si>
  <si>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</si>
  <si>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</si>
  <si>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</si>
  <si>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</si>
  <si>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</si>
  <si>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</si>
  <si>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</si>
  <si>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</si>
  <si>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18-009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</si>
  <si>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</si>
  <si>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</si>
  <si>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Povrchová oprava komunikace III/205 7 a III/205 8 Pláně - Vrážné</t>
  </si>
  <si>
    <t>KSO:</t>
  </si>
  <si>
    <t/>
  </si>
  <si>
    <t>CC-CZ:</t>
  </si>
  <si>
    <t>Místo:</t>
  </si>
  <si>
    <t xml:space="preserve"> </t>
  </si>
  <si>
    <t>Datum:</t>
  </si>
  <si>
    <t>20.11.2018</t>
  </si>
  <si>
    <t>Zadavatel:</t>
  </si>
  <si>
    <t>IČ:</t>
  </si>
  <si>
    <t>72053119</t>
  </si>
  <si>
    <t>SUS Plzeňského kraje, příspěvková organizace</t>
  </si>
  <si>
    <t>DIČ:</t>
  </si>
  <si>
    <t>CZ72053119</t>
  </si>
  <si>
    <t>Uchazeč:</t>
  </si>
  <si>
    <t>Vyplň údaj</t>
  </si>
  <si>
    <t>Projektant:</t>
  </si>
  <si>
    <t>26395606</t>
  </si>
  <si>
    <t>projectstudio8 s.r.o.</t>
  </si>
  <si>
    <t>CZ26395606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</si>
  <si>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</si>
  <si>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</si>
  <si>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</si>
  <si>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</si>
  <si>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</si>
  <si>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</si>
  <si>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</si>
  <si>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</si>
  <si>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</si>
  <si>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</si>
  <si>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</si>
  <si>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</si>
  <si>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</si>
  <si>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</si>
  <si>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</si>
  <si>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</si>
  <si>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</si>
  <si>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</si>
  <si>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</si>
  <si>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</si>
  <si>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</si>
  <si>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</si>
  <si>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</si>
  <si>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</si>
  <si>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</si>
  <si>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</si>
  <si>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</si>
  <si>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</si>
  <si>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</si>
  <si>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</si>
  <si>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</si>
  <si>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</si>
  <si>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</si>
  <si>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</si>
  <si>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</si>
  <si>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</si>
  <si>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</si>
  <si>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</si>
  <si>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</si>
  <si>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</si>
  <si>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</si>
  <si>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</si>
  <si>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</si>
  <si>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</si>
  <si>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</si>
  <si>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</si>
  <si>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</si>
  <si>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</si>
  <si>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</si>
  <si>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</si>
  <si>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</si>
  <si>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</si>
  <si>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</si>
  <si>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</si>
  <si>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</si>
  <si>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</si>
  <si>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</si>
  <si>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</si>
  <si>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</si>
  <si>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93 - Různé dokončovací konstrukce a práce inženýrských staveb</t>
  </si>
  <si>
    <t xml:space="preserve">    96 - Bourání konstrukcí</t>
  </si>
  <si>
    <t xml:space="preserve">    99 - Přesuny hmot a suti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</si>
  <si>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</si>
  <si>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</si>
  <si>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</si>
  <si>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</si>
  <si>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</si>
  <si>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</si>
  <si>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</si>
  <si>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</si>
  <si>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</si>
  <si>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</si>
  <si>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</si>
  <si>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</si>
  <si>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</si>
  <si>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</si>
  <si>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</si>
  <si>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</si>
  <si>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</si>
  <si>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</si>
  <si>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</si>
  <si>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113154121</t>
  </si>
  <si>
    <t>Frézování živičného podkladu nebo krytu s naložením na dopravní prostředek plochy jednotlivě do 500 m2 bez překážek v trase pruhu šířky přes 0,5 m do 1 m, tloušťky vrstvy 0-50 mm
vyfrézovaný materiál bude použit na zpevnění krajnic
viz. výkresy B.1.1, B.1.2 napojení úseků 
plocha odměřena v dwg</t>
  </si>
  <si>
    <t>m2</t>
  </si>
  <si>
    <t>CS ÚRS 2015 02</t>
  </si>
  <si>
    <t>4</t>
  </si>
  <si>
    <t>-480787388</t>
  </si>
  <si>
    <t>113107242</t>
  </si>
  <si>
    <t>Odstranění podkladů nebo krytů s přemístěním hmot na skládku na vzdálenost do 20 m nebo s naložením na dopravní prostředek v ploše jednotlivě přes 200 m2 živičných, o tl. vrstvy přes 50 do 100 mm
odstraněný materiál bude použit na zpevnění krajnic (sanace vozovky)</t>
  </si>
  <si>
    <t>CS ÚRS 2017 02</t>
  </si>
  <si>
    <t>-1909958176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</si>
  <si>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</si>
  <si>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</si>
  <si>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
nánosy z čištění příkopů a krajnic 
dl. příkopů po odečtení hospodářských přejezdů
rozsah cca 35 %
(2852-94)*0,35*0,15
nánosy na krajnicích 
1423*0,1</t>
  </si>
  <si>
    <t>m3</t>
  </si>
  <si>
    <t>-16842336</t>
  </si>
  <si>
    <t>171201211</t>
  </si>
  <si>
    <t>Uložení sypaniny poplatek za uložení sypaniny na skládce (skládkovné)
nánosy (1,26 t/m3)
287,148*1,26</t>
  </si>
  <si>
    <t>t</t>
  </si>
  <si>
    <t>-389882380</t>
  </si>
  <si>
    <t>5</t>
  </si>
  <si>
    <t>Komunikace pozemní</t>
  </si>
  <si>
    <t>577144111</t>
  </si>
  <si>
    <t>Asfaltový beton vrstva obrusná ACO 11 (ABS) s rozprostřením a se zhutněním z nemodifikovaného asfaltu v pruhu šířky do 3 m tř. I, po zhutnění tl. 50 mm</t>
  </si>
  <si>
    <t>-869771600</t>
  </si>
  <si>
    <t>6</t>
  </si>
  <si>
    <t>573231111x</t>
  </si>
  <si>
    <t>Postřik živičný spojovací bez posypu kamenivem ze silniční emulze, v množství 0,50 kg/m2
viz výkres B.1.1, B.1.2
plocha měřena v dwg</t>
  </si>
  <si>
    <t>-1514166429</t>
  </si>
  <si>
    <t>7</t>
  </si>
  <si>
    <t>577156111x</t>
  </si>
  <si>
    <t>Asfaltový beton vrstva ložní ACL 22 (ABVH) s rozprostřením a zhutněním z nemodifikovaného asfaltu v pruhu šířky do 3 m, po zhutnění tl. 60 mm
viz výkres B.1.1, B.1.2
plocha měřena v dwg</t>
  </si>
  <si>
    <t>-1809910583</t>
  </si>
  <si>
    <t>8</t>
  </si>
  <si>
    <t>573231111</t>
  </si>
  <si>
    <t>Postřik živičný spojovací bez posypu kamenivem ze silniční emulze, v množství od 0,8 kg/m2
viz výkres B.1.1, B.1.2
plocha měřena v dwg</t>
  </si>
  <si>
    <t>-273521494</t>
  </si>
  <si>
    <t>9</t>
  </si>
  <si>
    <t>573191111</t>
  </si>
  <si>
    <t>Nátěr infiltrační kationaktivní emulzí v množství 1,00 kg/m2</t>
  </si>
  <si>
    <t>-232631374</t>
  </si>
  <si>
    <t>10</t>
  </si>
  <si>
    <t>565155111</t>
  </si>
  <si>
    <t>Asfaltový beton z vrstvy podkladní ACP 16S (50/70) pro vyspravení výtluků, vyrovnání podélných a příčných nerovností, podélných propadů okrajů vozovky 
v tl. do 100 mm s rozprostřením a zhutněním
plocha měřena v dwg
předpoklad 10% povrchu opravy
7497 * 0,10 = 750 * 0,07 = 52,5 * 2,646 = 138,915</t>
  </si>
  <si>
    <t>1933215959</t>
  </si>
  <si>
    <t>11</t>
  </si>
  <si>
    <t>919721291</t>
  </si>
  <si>
    <t>Vyztužení stávajícího asfaltového povrchu geomříží ze skelných vláken s pevností v tahu min. 100/100 kN/m s tažností materiálu do 3% - v rozsahu 15 %
Přesný rozsah bude objednavatelem určen na stavbě</t>
  </si>
  <si>
    <t>402900489</t>
  </si>
  <si>
    <t>12</t>
  </si>
  <si>
    <t>565175111</t>
  </si>
  <si>
    <t>Asfaltový beton vrstva podkladní ACP 16 (obalované kamenivo střednězrnné - OKS) s rozprostřením a zhutněním v pruhu šířky do 3 m, po zhutnění tl. do 100 mm (sanace vozovky)</t>
  </si>
  <si>
    <t>453646141</t>
  </si>
  <si>
    <t>13</t>
  </si>
  <si>
    <t>569951131</t>
  </si>
  <si>
    <t xml:space="preserve">Zpevnění krajnic a hospodářských sjezdů s rozprostřením a zhutněním, po zhutnění asfaltovým recyklátem pr. tl. 130 mm v šíři od 0,2 do 0,7 m
</t>
  </si>
  <si>
    <t>807177914</t>
  </si>
  <si>
    <t>Ostatní konstrukce a práce, bourání</t>
  </si>
  <si>
    <t>14</t>
  </si>
  <si>
    <t>912221111</t>
  </si>
  <si>
    <t>Montáž směrového sloupku silničního plastového pružného prosté uložení bez betonového základu</t>
  </si>
  <si>
    <t>kus</t>
  </si>
  <si>
    <t>1817249964</t>
  </si>
  <si>
    <t>M</t>
  </si>
  <si>
    <t>404451500</t>
  </si>
  <si>
    <t>Výrobky a tabule orientační pro návěstí a zabezpečovací zařízení silniční značky dopravní svislé sloupky směrové sloupky ploché plastové s retroreflexní fólií směrový silniční 1200 mm</t>
  </si>
  <si>
    <t>-1604949576</t>
  </si>
  <si>
    <t>16</t>
  </si>
  <si>
    <t>915111112</t>
  </si>
  <si>
    <t>Vodorovné dopravní značení stříkané barvou vodící čára šířky 125 mm souvislá bílá retroreflexní
viz. bod 7 . TZ 
měřeno v dwg</t>
  </si>
  <si>
    <t>m</t>
  </si>
  <si>
    <t>-112626400</t>
  </si>
  <si>
    <t>17</t>
  </si>
  <si>
    <t>915611111</t>
  </si>
  <si>
    <t>Předznačení pro vodorovné značení stříkané barvou nebo prováděné z nátěrových hmot liniové dělicí čáry, vodicí proužky</t>
  </si>
  <si>
    <t>1038993104</t>
  </si>
  <si>
    <t>18</t>
  </si>
  <si>
    <t>919412011</t>
  </si>
  <si>
    <t>Hospodářský přejezd délky 5 m z trub plastových PP ULTRA RIB 2 SN12 se spojkami nebo s hrdlem DN 400 mm, s čely z betonu prostého tř. C 12/15, s převýšením do 600 mm
Trubka bude podsypána + obsypána KSC min 150mm a zasypána vrstvou KSC min 300mm
Přejezdy budou opatřeny živičným povrchem ACO 11S na podkladní vrstvu ACP 16S dle technologie
viz. bod 6. TZ související úpravy</t>
  </si>
  <si>
    <t>1433839365</t>
  </si>
  <si>
    <t>19</t>
  </si>
  <si>
    <t>919441211</t>
  </si>
  <si>
    <t>Čelo propustku ze zdiva z lomového kamene, pro propustek z trub DN 300 až 500 mm
čela stávajících propustků budou v případě potřeby opravena - viz TZ</t>
  </si>
  <si>
    <t>389900689</t>
  </si>
  <si>
    <t>20</t>
  </si>
  <si>
    <t>919492913</t>
  </si>
  <si>
    <t>Hospodářský přejezd délky 5 m z plastových trub PP ULTRA RIB 2 SN12 se spojkami nebo s hrdlem. Příplatek k cenám za každý další i započatý 1 m délky přejezdu přes 5 m</t>
  </si>
  <si>
    <t>-144541344</t>
  </si>
  <si>
    <t>919731121</t>
  </si>
  <si>
    <t>Zarovnání styčné plochy podkladu nebo krytu podél vybourané části komunikace nebo zpevněné plochy živičné tl. do 50 mm</t>
  </si>
  <si>
    <t>-2029265020</t>
  </si>
  <si>
    <t>22</t>
  </si>
  <si>
    <t>919735111</t>
  </si>
  <si>
    <t>Řezání stávajícího živičného krytu nebo podkladu hloubky do 50 mm</t>
  </si>
  <si>
    <t>2145153677</t>
  </si>
  <si>
    <t>93</t>
  </si>
  <si>
    <t>Různé dokončovací konstrukce a práce inženýrských staveb</t>
  </si>
  <si>
    <t>23</t>
  </si>
  <si>
    <t>938902151</t>
  </si>
  <si>
    <t>Čištění příkopů komunikací s odstraněním travnatého porostu nebo nánosu s naložením na dopravní prostředek nebo s přemístěním na hromady na vzdálenost do 20 m strojně příkopovou frézou při šířce dna do 400 mm</t>
  </si>
  <si>
    <t>325927592</t>
  </si>
  <si>
    <t>24</t>
  </si>
  <si>
    <t>938908411</t>
  </si>
  <si>
    <t>Čištění vozovek splachováním vodou povrchu podkladu nebo krytu živičného, betonového nebo dlážděného
plocha měřena v dwg</t>
  </si>
  <si>
    <t>-368865077</t>
  </si>
  <si>
    <t>25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</si>
  <si>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</si>
  <si>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
měřeno v dwg</t>
  </si>
  <si>
    <t>-995092198</t>
  </si>
  <si>
    <t>96</t>
  </si>
  <si>
    <t>Bourání konstrukcí</t>
  </si>
  <si>
    <t>26</t>
  </si>
  <si>
    <t>966008112</t>
  </si>
  <si>
    <t xml:space="preserve">Bourání trubního propustku s odklizením a uložením vybouraného materiálu na skládku na vzdálenost do 3 m nebo s naložením na dopravní prostředek z trub DN přes 300 do 500 mm
vybourání zatrubněných hospodářských sjezdů
</t>
  </si>
  <si>
    <t>-967418649</t>
  </si>
  <si>
    <t>99</t>
  </si>
  <si>
    <t>Přesuny hmot a suti</t>
  </si>
  <si>
    <t>27</t>
  </si>
  <si>
    <t>997221551</t>
  </si>
  <si>
    <t xml:space="preserve">Vodorovná doprava suti bez naložení, ale se složením a s hrubým urovnáním ze sypkých materiálů, na vzdálenost do 1 km
(frézovaná živice)
</t>
  </si>
  <si>
    <t>-354818658</t>
  </si>
  <si>
    <t>28</t>
  </si>
  <si>
    <t>997221561</t>
  </si>
  <si>
    <t xml:space="preserve">Vodorovná doprava suti bez naložení, ale se složením a s hrubým urovnáním z kusových materiálů, na vzdálenost do 1 km
(vybourané zatrubněné sjezdy)
</t>
  </si>
  <si>
    <t>-1596588081</t>
  </si>
  <si>
    <t>29</t>
  </si>
  <si>
    <t>997221569</t>
  </si>
  <si>
    <t>Vodorovná doprava suti bez naložení, ale se složením a s hrubým urovnáním Příplatek k ceně za každý další i započatý 1 km přes 1 km
7,84*9</t>
  </si>
  <si>
    <t>-2043393137</t>
  </si>
  <si>
    <t>30</t>
  </si>
  <si>
    <t>997221815</t>
  </si>
  <si>
    <t>Poplatek za uložení stavebního odpadu na skládce (skládkovné) betonového</t>
  </si>
  <si>
    <t>932340368</t>
  </si>
  <si>
    <t>31</t>
  </si>
  <si>
    <t>998225111</t>
  </si>
  <si>
    <t>Přesun hmot pro komunikace s krytem z kameniva, monolitickým betonovým nebo živičným dopravní vzdálenost do 200 m jakékoliv délky objektu</t>
  </si>
  <si>
    <t>1241818314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</si>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</sst>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4" borderId="0" applyNumberFormat="0" applyBorder="0" applyAlignment="0" applyProtection="0"/>
    <xf numFmtId="0" fontId="38" fillId="16" borderId="1" applyNumberFormat="0" applyAlignment="0" applyProtection="0"/>
    <xf numFmtId="0" fontId="39" fillId="17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</cellStyleXfs>
  <cellXfs count="29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10" fillId="22" borderId="0" xfId="0" applyFont="1" applyFill="1" applyAlignment="1">
      <alignment horizontal="left" vertical="center"/>
    </xf>
    <xf numFmtId="0" fontId="11" fillId="22" borderId="0" xfId="0" applyFont="1" applyFill="1" applyAlignment="1">
      <alignment vertical="center"/>
    </xf>
    <xf numFmtId="0" fontId="12" fillId="22" borderId="0" xfId="0" applyFont="1" applyFill="1" applyAlignment="1">
      <alignment horizontal="left" vertical="center"/>
    </xf>
    <xf numFmtId="0" fontId="13" fillId="22" borderId="0" xfId="20" applyFont="1" applyFill="1" applyAlignment="1">
      <alignment vertical="center"/>
    </xf>
    <xf numFmtId="0" fontId="33" fillId="22" borderId="0" xfId="20" applyFill="1"/>
    <xf numFmtId="0" fontId="0" fillId="22" borderId="0" xfId="0" applyFill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0" xfId="0" applyFont="1" applyAlignment="1">
      <alignment horizontal="left" vertical="center"/>
    </xf>
    <xf numFmtId="0" fontId="0" fillId="0" borderId="8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4" fillId="23" borderId="0" xfId="0" applyFont="1" applyFill="1" applyAlignment="1" applyProtection="1">
      <alignment horizontal="left" vertical="center"/>
      <protection locked="0"/>
    </xf>
    <xf numFmtId="49" fontId="4" fillId="23" borderId="0" xfId="0" applyNumberFormat="1" applyFont="1" applyFill="1" applyAlignment="1" applyProtection="1">
      <alignment horizontal="left" vertical="center"/>
      <protection locked="0"/>
    </xf>
    <xf numFmtId="0" fontId="0" fillId="0" borderId="9" xfId="0" applyBorder="1"/>
    <xf numFmtId="0" fontId="0" fillId="0" borderId="7" xfId="0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0" fillId="24" borderId="0" xfId="0" applyFill="1" applyAlignment="1">
      <alignment vertical="center"/>
    </xf>
    <xf numFmtId="0" fontId="5" fillId="24" borderId="11" xfId="0" applyFont="1" applyFill="1" applyBorder="1" applyAlignment="1">
      <alignment horizontal="left" vertical="center"/>
    </xf>
    <xf numFmtId="0" fontId="0" fillId="24" borderId="12" xfId="0" applyFill="1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0" fillId="24" borderId="8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5" borderId="12" xfId="0" applyFill="1" applyBorder="1" applyAlignment="1">
      <alignment vertical="center"/>
    </xf>
    <xf numFmtId="0" fontId="4" fillId="25" borderId="19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8" xfId="0" applyNumberFormat="1" applyFont="1" applyBorder="1" applyAlignment="1">
      <alignment vertical="center"/>
    </xf>
    <xf numFmtId="0" fontId="23" fillId="0" borderId="0" xfId="2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5" xfId="0" applyNumberFormat="1" applyFont="1" applyBorder="1" applyAlignment="1">
      <alignment vertical="center"/>
    </xf>
    <xf numFmtId="4" fontId="27" fillId="0" borderId="26" xfId="0" applyNumberFormat="1" applyFont="1" applyBorder="1" applyAlignment="1">
      <alignment vertical="center"/>
    </xf>
    <xf numFmtId="166" fontId="27" fillId="0" borderId="26" xfId="0" applyNumberFormat="1" applyFont="1" applyBorder="1" applyAlignment="1">
      <alignment vertical="center"/>
    </xf>
    <xf numFmtId="4" fontId="27" fillId="0" borderId="27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8" fillId="22" borderId="0" xfId="20" applyFont="1" applyFill="1" applyAlignment="1">
      <alignment vertical="center"/>
    </xf>
    <xf numFmtId="0" fontId="11" fillId="22" borderId="0" xfId="0" applyFont="1" applyFill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7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0" fillId="0" borderId="16" xfId="0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25" borderId="0" xfId="0" applyFill="1" applyAlignment="1">
      <alignment vertical="center"/>
    </xf>
    <xf numFmtId="0" fontId="5" fillId="25" borderId="11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right" vertical="center"/>
    </xf>
    <xf numFmtId="0" fontId="5" fillId="25" borderId="12" xfId="0" applyFont="1" applyFill="1" applyBorder="1" applyAlignment="1">
      <alignment horizontal="center" vertical="center"/>
    </xf>
    <xf numFmtId="0" fontId="0" fillId="25" borderId="12" xfId="0" applyFill="1" applyBorder="1" applyAlignment="1" applyProtection="1">
      <alignment vertical="center"/>
      <protection locked="0"/>
    </xf>
    <xf numFmtId="4" fontId="5" fillId="25" borderId="12" xfId="0" applyNumberFormat="1" applyFont="1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4" fillId="25" borderId="0" xfId="0" applyFont="1" applyFill="1" applyAlignment="1">
      <alignment horizontal="left" vertical="center"/>
    </xf>
    <xf numFmtId="0" fontId="0" fillId="25" borderId="0" xfId="0" applyFill="1" applyAlignment="1" applyProtection="1">
      <alignment vertical="center"/>
      <protection locked="0"/>
    </xf>
    <xf numFmtId="0" fontId="4" fillId="25" borderId="0" xfId="0" applyFont="1" applyFill="1" applyAlignment="1">
      <alignment horizontal="right" vertical="center"/>
    </xf>
    <xf numFmtId="0" fontId="0" fillId="25" borderId="8" xfId="0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 applyProtection="1">
      <alignment vertical="center"/>
      <protection locked="0"/>
    </xf>
    <xf numFmtId="4" fontId="7" fillId="0" borderId="26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 applyProtection="1">
      <alignment vertical="center"/>
      <protection locked="0"/>
    </xf>
    <xf numFmtId="4" fontId="8" fillId="0" borderId="26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6" xfId="0" applyNumberFormat="1" applyFont="1" applyBorder="1"/>
    <xf numFmtId="166" fontId="30" fillId="0" borderId="17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7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24" xfId="0" applyFont="1" applyBorder="1"/>
    <xf numFmtId="166" fontId="9" fillId="0" borderId="0" xfId="0" applyNumberFormat="1" applyFont="1"/>
    <xf numFmtId="166" fontId="9" fillId="0" borderId="18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0" xfId="0" applyBorder="1" applyAlignment="1">
      <alignment horizontal="center" vertical="center"/>
    </xf>
    <xf numFmtId="49" fontId="0" fillId="0" borderId="30" xfId="0" applyNumberForma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167" fontId="0" fillId="0" borderId="30" xfId="0" applyNumberFormat="1" applyBorder="1" applyAlignment="1">
      <alignment vertical="center"/>
    </xf>
    <xf numFmtId="4" fontId="0" fillId="23" borderId="30" xfId="0" applyNumberFormat="1" applyFill="1" applyBorder="1" applyAlignment="1" applyProtection="1">
      <alignment vertical="center"/>
      <protection locked="0"/>
    </xf>
    <xf numFmtId="4" fontId="0" fillId="0" borderId="30" xfId="0" applyNumberFormat="1" applyBorder="1" applyAlignment="1">
      <alignment vertical="center"/>
    </xf>
    <xf numFmtId="0" fontId="3" fillId="23" borderId="3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6" fontId="3" fillId="0" borderId="18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2" fillId="0" borderId="30" xfId="0" applyFont="1" applyBorder="1" applyAlignment="1">
      <alignment horizontal="center" vertical="center"/>
    </xf>
    <xf numFmtId="49" fontId="32" fillId="0" borderId="30" xfId="0" applyNumberFormat="1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center" vertical="center" wrapText="1"/>
    </xf>
    <xf numFmtId="167" fontId="32" fillId="0" borderId="30" xfId="0" applyNumberFormat="1" applyFont="1" applyBorder="1" applyAlignment="1">
      <alignment vertical="center"/>
    </xf>
    <xf numFmtId="4" fontId="32" fillId="23" borderId="30" xfId="0" applyNumberFormat="1" applyFont="1" applyFill="1" applyBorder="1" applyAlignment="1" applyProtection="1">
      <alignment vertical="center"/>
      <protection locked="0"/>
    </xf>
    <xf numFmtId="4" fontId="32" fillId="0" borderId="30" xfId="0" applyNumberFormat="1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2" fillId="23" borderId="30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66" fontId="3" fillId="0" borderId="26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11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26" fillId="0" borderId="37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top"/>
      <protection locked="0"/>
    </xf>
    <xf numFmtId="0" fontId="26" fillId="0" borderId="37" xfId="0" applyFont="1" applyBorder="1" applyAlignment="1" applyProtection="1">
      <alignment horizontal="left"/>
      <protection locked="0"/>
    </xf>
    <xf numFmtId="0" fontId="6" fillId="0" borderId="37" xfId="0" applyFont="1" applyBorder="1" applyProtection="1"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6" xfId="0" applyFont="1" applyBorder="1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top"/>
      <protection locked="0"/>
    </xf>
    <xf numFmtId="0" fontId="0" fillId="0" borderId="38" xfId="0" applyFont="1" applyBorder="1" applyAlignment="1" applyProtection="1">
      <alignment vertical="top"/>
      <protection locked="0"/>
    </xf>
    <xf numFmtId="0" fontId="4" fillId="25" borderId="11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left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right" vertical="center"/>
    </xf>
    <xf numFmtId="4" fontId="5" fillId="24" borderId="12" xfId="0" applyNumberFormat="1" applyFont="1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5" fillId="24" borderId="12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23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1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8" fillId="22" borderId="0" xfId="20" applyFont="1" applyFill="1" applyAlignme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6" fillId="0" borderId="37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/>
      <protection locked="0"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4 2" xfId="22"/>
    <cellStyle name="Normální 3" xfId="23"/>
    <cellStyle name="Procenta 2" xfId="24"/>
    <cellStyle name="20 % - zvýraznenie1" xfId="25"/>
    <cellStyle name="20 % - zvýraznenie2" xfId="26"/>
    <cellStyle name="20 % - zvýraznenie3" xfId="27"/>
    <cellStyle name="20 % - zvýraznenie4" xfId="28"/>
    <cellStyle name="20 % - zvýraznenie5" xfId="29"/>
    <cellStyle name="20 % - zvýraznenie6" xfId="30"/>
    <cellStyle name="40 % - zvýraznenie1" xfId="31"/>
    <cellStyle name="40 % - zvýraznenie2" xfId="32"/>
    <cellStyle name="40 % - zvýraznenie3" xfId="33"/>
    <cellStyle name="40 % - zvýraznenie4" xfId="34"/>
    <cellStyle name="40 % - zvýraznenie5" xfId="35"/>
    <cellStyle name="40 % - zvýraznenie6" xfId="36"/>
    <cellStyle name="60 % - zvýraznenie1" xfId="37"/>
    <cellStyle name="60 % - zvýraznenie2" xfId="38"/>
    <cellStyle name="60 % - zvýraznenie3" xfId="39"/>
    <cellStyle name="60 % - zvýraznenie4" xfId="40"/>
    <cellStyle name="60 % - zvýraznenie5" xfId="41"/>
    <cellStyle name="60 % - zvýraznenie6" xfId="42"/>
    <cellStyle name="Dobrá" xfId="43"/>
    <cellStyle name="Kontrolná bunka" xfId="44"/>
    <cellStyle name="Neutrálna" xfId="45"/>
    <cellStyle name="Normální 2 2" xfId="46"/>
    <cellStyle name="Normální 8" xfId="47"/>
    <cellStyle name="Prepojená bunka" xfId="48"/>
    <cellStyle name="Spolu" xfId="49"/>
    <cellStyle name="Text upozornenia" xfId="50"/>
    <cellStyle name="Titul" xfId="51"/>
    <cellStyle name="Vysvetľujúci text" xfId="52"/>
    <cellStyle name="Zlá" xfId="53"/>
    <cellStyle name="Zvýraznenie1" xfId="54"/>
    <cellStyle name="Zvýraznenie2" xfId="55"/>
    <cellStyle name="Zvýraznenie3" xfId="56"/>
    <cellStyle name="Zvýraznenie4" xfId="57"/>
    <cellStyle name="Zvýraznenie5" xfId="58"/>
    <cellStyle name="Zvýraznenie6" xfId="5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9525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4"/>
  <sheetViews>
    <sheetView showGridLines="0" tabSelected="1" workbookViewId="0" topLeftCell="R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2" t="s">
        <v>4</v>
      </c>
      <c r="BB1" s="12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6</v>
      </c>
      <c r="BU1" s="18" t="s">
        <v>6</v>
      </c>
      <c r="BV1" s="18" t="s">
        <v>7</v>
      </c>
    </row>
    <row r="2" spans="3:72" ht="36.95" customHeight="1"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9" t="s">
        <v>8</v>
      </c>
      <c r="BT2" s="19" t="s">
        <v>9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8</v>
      </c>
      <c r="BT3" s="19" t="s">
        <v>10</v>
      </c>
    </row>
    <row r="4" spans="2:71" ht="36.95" customHeight="1">
      <c r="B4" s="23"/>
      <c r="D4" s="24" t="s">
        <v>11</v>
      </c>
      <c r="AQ4" s="25"/>
      <c r="AS4" s="26" t="s">
        <v>12</v>
      </c>
      <c r="BE4" s="27" t="s">
        <v>13</v>
      </c>
      <c r="BS4" s="19" t="s">
        <v>14</v>
      </c>
    </row>
    <row r="5" spans="2:71" ht="14.45" customHeight="1">
      <c r="B5" s="23"/>
      <c r="D5" s="28" t="s">
        <v>15</v>
      </c>
      <c r="K5" s="276" t="s">
        <v>16</v>
      </c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Q5" s="25"/>
      <c r="BE5" s="274" t="s">
        <v>17</v>
      </c>
      <c r="BS5" s="19" t="s">
        <v>8</v>
      </c>
    </row>
    <row r="6" spans="2:71" ht="36.95" customHeight="1">
      <c r="B6" s="23"/>
      <c r="D6" s="30" t="s">
        <v>18</v>
      </c>
      <c r="K6" s="277" t="s">
        <v>19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Q6" s="25"/>
      <c r="BE6" s="275"/>
      <c r="BS6" s="19" t="s">
        <v>8</v>
      </c>
    </row>
    <row r="7" spans="2:71" ht="14.45" customHeight="1">
      <c r="B7" s="23"/>
      <c r="D7" s="31" t="s">
        <v>20</v>
      </c>
      <c r="K7" s="29" t="s">
        <v>21</v>
      </c>
      <c r="AK7" s="31" t="s">
        <v>22</v>
      </c>
      <c r="AN7" s="29" t="s">
        <v>21</v>
      </c>
      <c r="AQ7" s="25"/>
      <c r="BE7" s="275"/>
      <c r="BS7" s="19" t="s">
        <v>8</v>
      </c>
    </row>
    <row r="8" spans="2:71" ht="14.45" customHeight="1">
      <c r="B8" s="23"/>
      <c r="D8" s="31" t="s">
        <v>23</v>
      </c>
      <c r="K8" s="29" t="s">
        <v>24</v>
      </c>
      <c r="AK8" s="31" t="s">
        <v>25</v>
      </c>
      <c r="AN8" s="32" t="s">
        <v>26</v>
      </c>
      <c r="AQ8" s="25"/>
      <c r="BE8" s="275"/>
      <c r="BS8" s="19" t="s">
        <v>8</v>
      </c>
    </row>
    <row r="9" spans="2:71" ht="14.45" customHeight="1">
      <c r="B9" s="23"/>
      <c r="AQ9" s="25"/>
      <c r="BE9" s="275"/>
      <c r="BS9" s="19" t="s">
        <v>8</v>
      </c>
    </row>
    <row r="10" spans="2:71" ht="14.45" customHeight="1">
      <c r="B10" s="23"/>
      <c r="D10" s="31" t="s">
        <v>27</v>
      </c>
      <c r="AK10" s="31" t="s">
        <v>28</v>
      </c>
      <c r="AN10" s="29" t="s">
        <v>29</v>
      </c>
      <c r="AQ10" s="25"/>
      <c r="BE10" s="275"/>
      <c r="BS10" s="19" t="s">
        <v>8</v>
      </c>
    </row>
    <row r="11" spans="2:71" ht="18.4" customHeight="1">
      <c r="B11" s="23"/>
      <c r="E11" s="29" t="s">
        <v>30</v>
      </c>
      <c r="AK11" s="31" t="s">
        <v>31</v>
      </c>
      <c r="AN11" s="29" t="s">
        <v>32</v>
      </c>
      <c r="AQ11" s="25"/>
      <c r="BE11" s="275"/>
      <c r="BS11" s="19" t="s">
        <v>8</v>
      </c>
    </row>
    <row r="12" spans="2:71" ht="6.95" customHeight="1">
      <c r="B12" s="23"/>
      <c r="AQ12" s="25"/>
      <c r="BE12" s="275"/>
      <c r="BS12" s="19" t="s">
        <v>8</v>
      </c>
    </row>
    <row r="13" spans="2:71" ht="14.45" customHeight="1">
      <c r="B13" s="23"/>
      <c r="D13" s="31" t="s">
        <v>33</v>
      </c>
      <c r="AK13" s="31" t="s">
        <v>28</v>
      </c>
      <c r="AN13" s="33" t="s">
        <v>34</v>
      </c>
      <c r="AQ13" s="25"/>
      <c r="BE13" s="275"/>
      <c r="BS13" s="19" t="s">
        <v>8</v>
      </c>
    </row>
    <row r="14" spans="2:71" ht="15">
      <c r="B14" s="23"/>
      <c r="E14" s="278" t="s">
        <v>34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31" t="s">
        <v>31</v>
      </c>
      <c r="AN14" s="33" t="s">
        <v>34</v>
      </c>
      <c r="AQ14" s="25"/>
      <c r="BE14" s="275"/>
      <c r="BS14" s="19" t="s">
        <v>8</v>
      </c>
    </row>
    <row r="15" spans="2:71" ht="6.95" customHeight="1">
      <c r="B15" s="23"/>
      <c r="AQ15" s="25"/>
      <c r="BE15" s="275"/>
      <c r="BS15" s="19" t="s">
        <v>6</v>
      </c>
    </row>
    <row r="16" spans="2:71" ht="14.45" customHeight="1">
      <c r="B16" s="23"/>
      <c r="D16" s="31" t="s">
        <v>35</v>
      </c>
      <c r="AK16" s="31" t="s">
        <v>28</v>
      </c>
      <c r="AN16" s="29" t="s">
        <v>36</v>
      </c>
      <c r="AQ16" s="25"/>
      <c r="BE16" s="275"/>
      <c r="BS16" s="19" t="s">
        <v>6</v>
      </c>
    </row>
    <row r="17" spans="2:71" ht="18.4" customHeight="1">
      <c r="B17" s="23"/>
      <c r="E17" s="29" t="s">
        <v>37</v>
      </c>
      <c r="AK17" s="31" t="s">
        <v>31</v>
      </c>
      <c r="AN17" s="29" t="s">
        <v>38</v>
      </c>
      <c r="AQ17" s="25"/>
      <c r="BE17" s="275"/>
      <c r="BS17" s="19" t="s">
        <v>39</v>
      </c>
    </row>
    <row r="18" spans="2:71" ht="6.95" customHeight="1">
      <c r="B18" s="23"/>
      <c r="AQ18" s="25"/>
      <c r="BE18" s="275"/>
      <c r="BS18" s="19" t="s">
        <v>8</v>
      </c>
    </row>
    <row r="19" spans="2:71" ht="14.45" customHeight="1">
      <c r="B19" s="23"/>
      <c r="D19" s="31" t="s">
        <v>40</v>
      </c>
      <c r="AQ19" s="25"/>
      <c r="BE19" s="275"/>
      <c r="BS19" s="19" t="s">
        <v>8</v>
      </c>
    </row>
    <row r="20" spans="2:71" ht="16.5" customHeight="1">
      <c r="B20" s="23"/>
      <c r="E20" s="280" t="s">
        <v>21</v>
      </c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Q20" s="25"/>
      <c r="BE20" s="275"/>
      <c r="BS20" s="19" t="s">
        <v>6</v>
      </c>
    </row>
    <row r="21" spans="2:57" ht="6.95" customHeight="1">
      <c r="B21" s="23"/>
      <c r="AQ21" s="25"/>
      <c r="BE21" s="275"/>
    </row>
    <row r="22" spans="2:57" ht="6.95" customHeight="1">
      <c r="B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Q22" s="25"/>
      <c r="BE22" s="275"/>
    </row>
    <row r="23" spans="2:57" s="1" customFormat="1" ht="25.9" customHeight="1">
      <c r="B23" s="35"/>
      <c r="D23" s="36" t="s">
        <v>41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81">
        <f>ROUND(AG51,2)</f>
        <v>6478100.53</v>
      </c>
      <c r="AL23" s="282"/>
      <c r="AM23" s="282"/>
      <c r="AN23" s="282"/>
      <c r="AO23" s="282"/>
      <c r="AQ23" s="38"/>
      <c r="BE23" s="275"/>
    </row>
    <row r="24" spans="2:57" s="1" customFormat="1" ht="6.95" customHeight="1">
      <c r="B24" s="35"/>
      <c r="AQ24" s="38"/>
      <c r="BE24" s="275"/>
    </row>
    <row r="25" spans="2:57" s="1" customFormat="1" ht="13.5">
      <c r="B25" s="35"/>
      <c r="L25" s="283" t="s">
        <v>42</v>
      </c>
      <c r="M25" s="283"/>
      <c r="N25" s="283"/>
      <c r="O25" s="283"/>
      <c r="W25" s="283" t="s">
        <v>43</v>
      </c>
      <c r="X25" s="283"/>
      <c r="Y25" s="283"/>
      <c r="Z25" s="283"/>
      <c r="AA25" s="283"/>
      <c r="AB25" s="283"/>
      <c r="AC25" s="283"/>
      <c r="AD25" s="283"/>
      <c r="AE25" s="283"/>
      <c r="AK25" s="283" t="s">
        <v>44</v>
      </c>
      <c r="AL25" s="283"/>
      <c r="AM25" s="283"/>
      <c r="AN25" s="283"/>
      <c r="AO25" s="283"/>
      <c r="AQ25" s="38"/>
      <c r="BE25" s="275"/>
    </row>
    <row r="26" spans="2:57" s="2" customFormat="1" ht="14.45" customHeight="1">
      <c r="B26" s="40"/>
      <c r="D26" s="41" t="s">
        <v>45</v>
      </c>
      <c r="F26" s="41" t="s">
        <v>46</v>
      </c>
      <c r="L26" s="284">
        <v>0.21</v>
      </c>
      <c r="M26" s="285"/>
      <c r="N26" s="285"/>
      <c r="O26" s="285"/>
      <c r="W26" s="286">
        <f>ROUND(AZ51,2)</f>
        <v>6478100.53</v>
      </c>
      <c r="X26" s="285"/>
      <c r="Y26" s="285"/>
      <c r="Z26" s="285"/>
      <c r="AA26" s="285"/>
      <c r="AB26" s="285"/>
      <c r="AC26" s="285"/>
      <c r="AD26" s="285"/>
      <c r="AE26" s="285"/>
      <c r="AK26" s="286">
        <f>ROUND(AV51,2)</f>
        <v>1360401.11</v>
      </c>
      <c r="AL26" s="285"/>
      <c r="AM26" s="285"/>
      <c r="AN26" s="285"/>
      <c r="AO26" s="285"/>
      <c r="AQ26" s="42"/>
      <c r="BE26" s="275"/>
    </row>
    <row r="27" spans="2:57" s="2" customFormat="1" ht="14.45" customHeight="1">
      <c r="B27" s="40"/>
      <c r="F27" s="41" t="s">
        <v>47</v>
      </c>
      <c r="L27" s="284">
        <v>0.15</v>
      </c>
      <c r="M27" s="285"/>
      <c r="N27" s="285"/>
      <c r="O27" s="285"/>
      <c r="W27" s="286">
        <f>ROUND(BA51,2)</f>
        <v>0</v>
      </c>
      <c r="X27" s="285"/>
      <c r="Y27" s="285"/>
      <c r="Z27" s="285"/>
      <c r="AA27" s="285"/>
      <c r="AB27" s="285"/>
      <c r="AC27" s="285"/>
      <c r="AD27" s="285"/>
      <c r="AE27" s="285"/>
      <c r="AK27" s="286">
        <f>ROUND(AW51,2)</f>
        <v>0</v>
      </c>
      <c r="AL27" s="285"/>
      <c r="AM27" s="285"/>
      <c r="AN27" s="285"/>
      <c r="AO27" s="285"/>
      <c r="AQ27" s="42"/>
      <c r="BE27" s="275"/>
    </row>
    <row r="28" spans="2:57" s="2" customFormat="1" ht="14.45" customHeight="1" hidden="1">
      <c r="B28" s="40"/>
      <c r="F28" s="41" t="s">
        <v>48</v>
      </c>
      <c r="L28" s="284">
        <v>0.21</v>
      </c>
      <c r="M28" s="285"/>
      <c r="N28" s="285"/>
      <c r="O28" s="285"/>
      <c r="W28" s="286">
        <f>ROUND(BB51,2)</f>
        <v>0</v>
      </c>
      <c r="X28" s="285"/>
      <c r="Y28" s="285"/>
      <c r="Z28" s="285"/>
      <c r="AA28" s="285"/>
      <c r="AB28" s="285"/>
      <c r="AC28" s="285"/>
      <c r="AD28" s="285"/>
      <c r="AE28" s="285"/>
      <c r="AK28" s="286">
        <v>0</v>
      </c>
      <c r="AL28" s="285"/>
      <c r="AM28" s="285"/>
      <c r="AN28" s="285"/>
      <c r="AO28" s="285"/>
      <c r="AQ28" s="42"/>
      <c r="BE28" s="275"/>
    </row>
    <row r="29" spans="2:57" s="2" customFormat="1" ht="14.45" customHeight="1" hidden="1">
      <c r="B29" s="40"/>
      <c r="F29" s="41" t="s">
        <v>49</v>
      </c>
      <c r="L29" s="284">
        <v>0.15</v>
      </c>
      <c r="M29" s="285"/>
      <c r="N29" s="285"/>
      <c r="O29" s="285"/>
      <c r="W29" s="286">
        <f>ROUND(BC51,2)</f>
        <v>0</v>
      </c>
      <c r="X29" s="285"/>
      <c r="Y29" s="285"/>
      <c r="Z29" s="285"/>
      <c r="AA29" s="285"/>
      <c r="AB29" s="285"/>
      <c r="AC29" s="285"/>
      <c r="AD29" s="285"/>
      <c r="AE29" s="285"/>
      <c r="AK29" s="286">
        <v>0</v>
      </c>
      <c r="AL29" s="285"/>
      <c r="AM29" s="285"/>
      <c r="AN29" s="285"/>
      <c r="AO29" s="285"/>
      <c r="AQ29" s="42"/>
      <c r="BE29" s="275"/>
    </row>
    <row r="30" spans="2:57" s="2" customFormat="1" ht="14.45" customHeight="1" hidden="1">
      <c r="B30" s="40"/>
      <c r="F30" s="41" t="s">
        <v>50</v>
      </c>
      <c r="L30" s="284">
        <v>0</v>
      </c>
      <c r="M30" s="285"/>
      <c r="N30" s="285"/>
      <c r="O30" s="285"/>
      <c r="W30" s="286">
        <f>ROUND(BD51,2)</f>
        <v>0</v>
      </c>
      <c r="X30" s="285"/>
      <c r="Y30" s="285"/>
      <c r="Z30" s="285"/>
      <c r="AA30" s="285"/>
      <c r="AB30" s="285"/>
      <c r="AC30" s="285"/>
      <c r="AD30" s="285"/>
      <c r="AE30" s="285"/>
      <c r="AK30" s="286">
        <v>0</v>
      </c>
      <c r="AL30" s="285"/>
      <c r="AM30" s="285"/>
      <c r="AN30" s="285"/>
      <c r="AO30" s="285"/>
      <c r="AQ30" s="42"/>
      <c r="BE30" s="275"/>
    </row>
    <row r="31" spans="2:57" s="1" customFormat="1" ht="6.95" customHeight="1">
      <c r="B31" s="35"/>
      <c r="AQ31" s="38"/>
      <c r="BE31" s="275"/>
    </row>
    <row r="32" spans="2:57" s="1" customFormat="1" ht="25.9" customHeight="1">
      <c r="B32" s="35"/>
      <c r="C32" s="43"/>
      <c r="D32" s="44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52</v>
      </c>
      <c r="U32" s="45"/>
      <c r="V32" s="45"/>
      <c r="W32" s="45"/>
      <c r="X32" s="259" t="s">
        <v>53</v>
      </c>
      <c r="Y32" s="257"/>
      <c r="Z32" s="257"/>
      <c r="AA32" s="257"/>
      <c r="AB32" s="257"/>
      <c r="AC32" s="45"/>
      <c r="AD32" s="45"/>
      <c r="AE32" s="45"/>
      <c r="AF32" s="45"/>
      <c r="AG32" s="45"/>
      <c r="AH32" s="45"/>
      <c r="AI32" s="45"/>
      <c r="AJ32" s="45"/>
      <c r="AK32" s="256">
        <f>SUM(AK23:AK30)</f>
        <v>7838501.640000001</v>
      </c>
      <c r="AL32" s="257"/>
      <c r="AM32" s="257"/>
      <c r="AN32" s="257"/>
      <c r="AO32" s="258"/>
      <c r="AP32" s="43"/>
      <c r="AQ32" s="47"/>
      <c r="BE32" s="275"/>
    </row>
    <row r="33" spans="2:43" s="1" customFormat="1" ht="6.95" customHeight="1">
      <c r="B33" s="35"/>
      <c r="AQ33" s="38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5"/>
    </row>
    <row r="39" spans="2:44" s="1" customFormat="1" ht="36.95" customHeight="1">
      <c r="B39" s="35"/>
      <c r="C39" s="24" t="s">
        <v>54</v>
      </c>
      <c r="AR39" s="35"/>
    </row>
    <row r="40" spans="2:44" s="1" customFormat="1" ht="6.95" customHeight="1">
      <c r="B40" s="35"/>
      <c r="AR40" s="35"/>
    </row>
    <row r="41" spans="2:44" s="3" customFormat="1" ht="14.45" customHeight="1">
      <c r="B41" s="53"/>
      <c r="C41" s="31" t="s">
        <v>15</v>
      </c>
      <c r="L41" s="3" t="str">
        <f>K5</f>
        <v>18-009</v>
      </c>
      <c r="AR41" s="53"/>
    </row>
    <row r="42" spans="2:44" s="4" customFormat="1" ht="36.95" customHeight="1">
      <c r="B42" s="54"/>
      <c r="C42" s="55" t="s">
        <v>18</v>
      </c>
      <c r="L42" s="263" t="str">
        <f>K6</f>
        <v>Povrchová oprava komunikace III/205 7 a III/205 8 Pláně - Vrážné</v>
      </c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R42" s="54"/>
    </row>
    <row r="43" spans="2:44" s="1" customFormat="1" ht="6.95" customHeight="1">
      <c r="B43" s="35"/>
      <c r="AR43" s="35"/>
    </row>
    <row r="44" spans="2:44" s="1" customFormat="1" ht="15">
      <c r="B44" s="35"/>
      <c r="C44" s="31" t="s">
        <v>23</v>
      </c>
      <c r="L44" s="56" t="str">
        <f>IF(K8="","",K8)</f>
        <v xml:space="preserve"> </v>
      </c>
      <c r="AI44" s="31" t="s">
        <v>25</v>
      </c>
      <c r="AM44" s="265" t="str">
        <f>IF(AN8="","",AN8)</f>
        <v>20.11.2018</v>
      </c>
      <c r="AN44" s="265"/>
      <c r="AR44" s="35"/>
    </row>
    <row r="45" spans="2:44" s="1" customFormat="1" ht="6.95" customHeight="1">
      <c r="B45" s="35"/>
      <c r="AR45" s="35"/>
    </row>
    <row r="46" spans="2:56" s="1" customFormat="1" ht="15">
      <c r="B46" s="35"/>
      <c r="C46" s="31" t="s">
        <v>27</v>
      </c>
      <c r="L46" s="3" t="str">
        <f>IF(E11="","",E11)</f>
        <v>SUS Plzeňského kraje, příspěvková organizace</v>
      </c>
      <c r="AI46" s="31" t="s">
        <v>35</v>
      </c>
      <c r="AM46" s="266" t="str">
        <f>IF(E17="","",E17)</f>
        <v>projectstudio8 s.r.o.</v>
      </c>
      <c r="AN46" s="266"/>
      <c r="AO46" s="266"/>
      <c r="AP46" s="266"/>
      <c r="AR46" s="35"/>
      <c r="AS46" s="270" t="s">
        <v>55</v>
      </c>
      <c r="AT46" s="271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5">
      <c r="B47" s="35"/>
      <c r="C47" s="31" t="s">
        <v>33</v>
      </c>
      <c r="L47" s="3" t="str">
        <f>IF(E14="Vyplň údaj","",E14)</f>
        <v/>
      </c>
      <c r="AR47" s="35"/>
      <c r="AS47" s="272"/>
      <c r="AT47" s="273"/>
      <c r="BD47" s="60"/>
    </row>
    <row r="48" spans="2:56" s="1" customFormat="1" ht="10.9" customHeight="1">
      <c r="B48" s="35"/>
      <c r="AR48" s="35"/>
      <c r="AS48" s="272"/>
      <c r="AT48" s="273"/>
      <c r="BD48" s="60"/>
    </row>
    <row r="49" spans="2:56" s="1" customFormat="1" ht="29.25" customHeight="1">
      <c r="B49" s="35"/>
      <c r="C49" s="252" t="s">
        <v>56</v>
      </c>
      <c r="D49" s="253"/>
      <c r="E49" s="253"/>
      <c r="F49" s="253"/>
      <c r="G49" s="253"/>
      <c r="H49" s="61"/>
      <c r="I49" s="254" t="s">
        <v>57</v>
      </c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5" t="s">
        <v>58</v>
      </c>
      <c r="AH49" s="253"/>
      <c r="AI49" s="253"/>
      <c r="AJ49" s="253"/>
      <c r="AK49" s="253"/>
      <c r="AL49" s="253"/>
      <c r="AM49" s="253"/>
      <c r="AN49" s="254" t="s">
        <v>59</v>
      </c>
      <c r="AO49" s="253"/>
      <c r="AP49" s="253"/>
      <c r="AQ49" s="62" t="s">
        <v>60</v>
      </c>
      <c r="AR49" s="35"/>
      <c r="AS49" s="63" t="s">
        <v>61</v>
      </c>
      <c r="AT49" s="64" t="s">
        <v>62</v>
      </c>
      <c r="AU49" s="64" t="s">
        <v>63</v>
      </c>
      <c r="AV49" s="64" t="s">
        <v>64</v>
      </c>
      <c r="AW49" s="64" t="s">
        <v>65</v>
      </c>
      <c r="AX49" s="64" t="s">
        <v>66</v>
      </c>
      <c r="AY49" s="64" t="s">
        <v>67</v>
      </c>
      <c r="AZ49" s="64" t="s">
        <v>68</v>
      </c>
      <c r="BA49" s="64" t="s">
        <v>69</v>
      </c>
      <c r="BB49" s="64" t="s">
        <v>70</v>
      </c>
      <c r="BC49" s="64" t="s">
        <v>71</v>
      </c>
      <c r="BD49" s="65" t="s">
        <v>72</v>
      </c>
    </row>
    <row r="50" spans="2:56" s="1" customFormat="1" ht="10.9" customHeight="1">
      <c r="B50" s="35"/>
      <c r="AR50" s="35"/>
      <c r="AS50" s="66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90" s="4" customFormat="1" ht="32.45" customHeight="1">
      <c r="B51" s="54"/>
      <c r="C51" s="67" t="s">
        <v>73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261">
        <f>ROUND(AG52,2)</f>
        <v>6478100.53</v>
      </c>
      <c r="AH51" s="261"/>
      <c r="AI51" s="261"/>
      <c r="AJ51" s="261"/>
      <c r="AK51" s="261"/>
      <c r="AL51" s="261"/>
      <c r="AM51" s="261"/>
      <c r="AN51" s="262">
        <f>SUM(AG51,AT51)</f>
        <v>7838501.640000001</v>
      </c>
      <c r="AO51" s="262"/>
      <c r="AP51" s="262"/>
      <c r="AQ51" s="69" t="s">
        <v>21</v>
      </c>
      <c r="AR51" s="54"/>
      <c r="AS51" s="70">
        <f>ROUND(AS52,2)</f>
        <v>0</v>
      </c>
      <c r="AT51" s="71">
        <f>ROUND(SUM(AV51:AW51),2)</f>
        <v>1360401.11</v>
      </c>
      <c r="AU51" s="72">
        <f>ROUND(AU52,5)</f>
        <v>0</v>
      </c>
      <c r="AV51" s="71">
        <f>ROUND(AZ51*L26,2)</f>
        <v>1360401.11</v>
      </c>
      <c r="AW51" s="71">
        <f>ROUND(BA51*L27,2)</f>
        <v>0</v>
      </c>
      <c r="AX51" s="71">
        <f>ROUND(BB51*L26,2)</f>
        <v>0</v>
      </c>
      <c r="AY51" s="71">
        <f>ROUND(BC51*L27,2)</f>
        <v>0</v>
      </c>
      <c r="AZ51" s="71">
        <f>ROUND(AZ52,2)</f>
        <v>6478100.53</v>
      </c>
      <c r="BA51" s="71">
        <f>ROUND(BA52,2)</f>
        <v>0</v>
      </c>
      <c r="BB51" s="71">
        <f>ROUND(BB52,2)</f>
        <v>0</v>
      </c>
      <c r="BC51" s="71">
        <f>ROUND(BC52,2)</f>
        <v>0</v>
      </c>
      <c r="BD51" s="73">
        <f>ROUND(BD52,2)</f>
        <v>0</v>
      </c>
      <c r="BS51" s="55" t="s">
        <v>74</v>
      </c>
      <c r="BT51" s="55" t="s">
        <v>75</v>
      </c>
      <c r="BV51" s="55" t="s">
        <v>76</v>
      </c>
      <c r="BW51" s="55" t="s">
        <v>7</v>
      </c>
      <c r="BX51" s="55" t="s">
        <v>77</v>
      </c>
      <c r="CL51" s="55" t="s">
        <v>21</v>
      </c>
    </row>
    <row r="52" spans="1:90" s="5" customFormat="1" ht="31.5" customHeight="1">
      <c r="A52" s="74" t="s">
        <v>78</v>
      </c>
      <c r="B52" s="75"/>
      <c r="C52" s="76"/>
      <c r="D52" s="260" t="s">
        <v>16</v>
      </c>
      <c r="E52" s="260"/>
      <c r="F52" s="260"/>
      <c r="G52" s="260"/>
      <c r="H52" s="260"/>
      <c r="I52" s="77"/>
      <c r="J52" s="260" t="s">
        <v>19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8">
        <f>'18-009 - Povrchová oprava...'!J25</f>
        <v>6478100.53</v>
      </c>
      <c r="AH52" s="269"/>
      <c r="AI52" s="269"/>
      <c r="AJ52" s="269"/>
      <c r="AK52" s="269"/>
      <c r="AL52" s="269"/>
      <c r="AM52" s="269"/>
      <c r="AN52" s="268">
        <f>SUM(AG52,AT52)</f>
        <v>7838501.640000001</v>
      </c>
      <c r="AO52" s="269"/>
      <c r="AP52" s="269"/>
      <c r="AQ52" s="78" t="s">
        <v>79</v>
      </c>
      <c r="AR52" s="75"/>
      <c r="AS52" s="79">
        <v>0</v>
      </c>
      <c r="AT52" s="80">
        <f>ROUND(SUM(AV52:AW52),2)</f>
        <v>1360401.11</v>
      </c>
      <c r="AU52" s="81">
        <f>'18-009 - Povrchová oprava...'!P77</f>
        <v>0</v>
      </c>
      <c r="AV52" s="80">
        <f>'18-009 - Povrchová oprava...'!J28</f>
        <v>1360401.11</v>
      </c>
      <c r="AW52" s="80">
        <f>'18-009 - Povrchová oprava...'!J29</f>
        <v>0</v>
      </c>
      <c r="AX52" s="80">
        <f>'18-009 - Povrchová oprava...'!J30</f>
        <v>0</v>
      </c>
      <c r="AY52" s="80">
        <f>'18-009 - Povrchová oprava...'!J31</f>
        <v>0</v>
      </c>
      <c r="AZ52" s="80">
        <f>'18-009 - Povrchová oprava...'!F28</f>
        <v>6478100.53</v>
      </c>
      <c r="BA52" s="80">
        <f>'18-009 - Povrchová oprava...'!F29</f>
        <v>0</v>
      </c>
      <c r="BB52" s="80">
        <f>'18-009 - Povrchová oprava...'!F30</f>
        <v>0</v>
      </c>
      <c r="BC52" s="80">
        <f>'18-009 - Povrchová oprava...'!F31</f>
        <v>0</v>
      </c>
      <c r="BD52" s="82">
        <f>'18-009 - Povrchová oprava...'!F32</f>
        <v>0</v>
      </c>
      <c r="BT52" s="83" t="s">
        <v>80</v>
      </c>
      <c r="BU52" s="83" t="s">
        <v>81</v>
      </c>
      <c r="BV52" s="83" t="s">
        <v>76</v>
      </c>
      <c r="BW52" s="83" t="s">
        <v>7</v>
      </c>
      <c r="BX52" s="83" t="s">
        <v>77</v>
      </c>
      <c r="CL52" s="83" t="s">
        <v>21</v>
      </c>
    </row>
    <row r="53" spans="2:44" s="1" customFormat="1" ht="30" customHeight="1">
      <c r="B53" s="35"/>
      <c r="AR53" s="35"/>
    </row>
    <row r="54" spans="2:44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5"/>
    </row>
  </sheetData>
  <sheetProtection algorithmName="SHA-512" hashValue="DyyLM0GFaGuni4DxmwUdMJ3ovSuTuaxuWuy+NJqNqLJVNT74p/MrLvDBbZwrOUjKXv4XLzse6JmU/CF/sruTww==" saltValue="ZXhfQldX/qsag5cT7yXxfe1n1TwuDPtvHwLiFiyEvDv3VjymN4lufBIHClS23tSTv2wIttZqfn5gJUVGmjAJuQ==" spinCount="100000" sheet="1" objects="1" scenarios="1" formatColumns="0" formatRows="0"/>
  <mergeCells count="41"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X32:AB32"/>
  </mergeCells>
  <hyperlinks>
    <hyperlink ref="K1:S1" location="C2" display="1) Rekapitulace stavby"/>
    <hyperlink ref="W1:AI1" location="C51" display="2) Rekapitulace objektů stavby a soupisů prací"/>
    <hyperlink ref="A52" location="'18-009 - Povrchová oprav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16"/>
  <sheetViews>
    <sheetView showGridLines="0" workbookViewId="0" topLeftCell="A1">
      <pane ySplit="1" topLeftCell="A65" activePane="bottomLeft" state="frozen"/>
      <selection pane="bottomLeft" activeCell="I82" sqref="I8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8.5" style="0" customWidth="1"/>
    <col min="6" max="6" width="75" style="0" customWidth="1"/>
    <col min="7" max="7" width="8.66015625" style="0" customWidth="1"/>
    <col min="8" max="8" width="9.16015625" style="0" customWidth="1"/>
    <col min="9" max="9" width="9" style="84" customWidth="1"/>
    <col min="10" max="10" width="19.16015625" style="0" customWidth="1"/>
    <col min="11" max="11" width="15.5" style="0" customWidth="1"/>
    <col min="13" max="15" width="9.33203125" style="0" hidden="1" customWidth="1"/>
    <col min="16" max="16" width="14.33203125" style="0" hidden="1" customWidth="1"/>
    <col min="17" max="17" width="13.16015625" style="0" hidden="1" customWidth="1"/>
    <col min="18" max="18" width="15.83203125" style="0" hidden="1" customWidth="1"/>
    <col min="19" max="19" width="23.33203125" style="0" hidden="1" customWidth="1"/>
    <col min="20" max="20" width="15.83203125" style="0" hidden="1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" customHeight="1">
      <c r="A1" s="17"/>
      <c r="B1" s="13"/>
      <c r="C1" s="13"/>
      <c r="D1" s="14" t="s">
        <v>1</v>
      </c>
      <c r="E1" s="13"/>
      <c r="F1" s="85" t="s">
        <v>82</v>
      </c>
      <c r="G1" s="289" t="s">
        <v>83</v>
      </c>
      <c r="H1" s="289"/>
      <c r="I1" s="86"/>
      <c r="J1" s="85" t="s">
        <v>84</v>
      </c>
      <c r="K1" s="14" t="s">
        <v>85</v>
      </c>
      <c r="L1" s="85" t="s">
        <v>86</v>
      </c>
      <c r="M1" s="85"/>
      <c r="N1" s="85"/>
      <c r="O1" s="85"/>
      <c r="P1" s="85"/>
      <c r="Q1" s="85"/>
      <c r="R1" s="85"/>
      <c r="S1" s="85"/>
      <c r="T1" s="8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13.5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9" t="s">
        <v>7</v>
      </c>
    </row>
    <row r="3" spans="2:46" ht="13.5">
      <c r="B3" s="20"/>
      <c r="C3" s="21"/>
      <c r="D3" s="21"/>
      <c r="E3" s="21"/>
      <c r="F3" s="21"/>
      <c r="G3" s="21"/>
      <c r="H3" s="21"/>
      <c r="I3" s="87"/>
      <c r="J3" s="21"/>
      <c r="K3" s="22"/>
      <c r="AT3" s="19" t="s">
        <v>87</v>
      </c>
    </row>
    <row r="4" spans="2:46" ht="21">
      <c r="B4" s="23"/>
      <c r="D4" s="24" t="s">
        <v>88</v>
      </c>
      <c r="K4" s="25"/>
      <c r="M4" s="26" t="s">
        <v>12</v>
      </c>
      <c r="AT4" s="19" t="s">
        <v>6</v>
      </c>
    </row>
    <row r="5" spans="2:11" ht="13.5">
      <c r="B5" s="23"/>
      <c r="K5" s="25"/>
    </row>
    <row r="6" spans="2:11" s="1" customFormat="1" ht="15">
      <c r="B6" s="35"/>
      <c r="D6" s="31" t="s">
        <v>18</v>
      </c>
      <c r="I6" s="88"/>
      <c r="K6" s="38"/>
    </row>
    <row r="7" spans="2:11" s="1" customFormat="1" ht="36.75" customHeight="1">
      <c r="B7" s="35"/>
      <c r="E7" s="263" t="s">
        <v>19</v>
      </c>
      <c r="F7" s="288"/>
      <c r="G7" s="288"/>
      <c r="H7" s="288"/>
      <c r="I7" s="88"/>
      <c r="K7" s="38"/>
    </row>
    <row r="8" spans="2:11" s="1" customFormat="1" ht="13.5">
      <c r="B8" s="35"/>
      <c r="I8" s="88"/>
      <c r="K8" s="38"/>
    </row>
    <row r="9" spans="2:11" s="1" customFormat="1" ht="15">
      <c r="B9" s="35"/>
      <c r="D9" s="31" t="s">
        <v>20</v>
      </c>
      <c r="F9" s="29" t="s">
        <v>21</v>
      </c>
      <c r="I9" s="89" t="s">
        <v>22</v>
      </c>
      <c r="J9" s="29" t="s">
        <v>21</v>
      </c>
      <c r="K9" s="38"/>
    </row>
    <row r="10" spans="2:11" s="1" customFormat="1" ht="15">
      <c r="B10" s="35"/>
      <c r="D10" s="31" t="s">
        <v>23</v>
      </c>
      <c r="F10" s="29" t="s">
        <v>24</v>
      </c>
      <c r="I10" s="89" t="s">
        <v>25</v>
      </c>
      <c r="J10" s="57" t="str">
        <f>'Rekapitulace stavby'!AN8</f>
        <v>20.11.2018</v>
      </c>
      <c r="K10" s="38"/>
    </row>
    <row r="11" spans="2:11" s="1" customFormat="1" ht="13.5">
      <c r="B11" s="35"/>
      <c r="I11" s="88"/>
      <c r="K11" s="38"/>
    </row>
    <row r="12" spans="2:11" s="1" customFormat="1" ht="15">
      <c r="B12" s="35"/>
      <c r="D12" s="31" t="s">
        <v>27</v>
      </c>
      <c r="I12" s="89" t="s">
        <v>28</v>
      </c>
      <c r="J12" s="29" t="s">
        <v>29</v>
      </c>
      <c r="K12" s="38"/>
    </row>
    <row r="13" spans="2:11" s="1" customFormat="1" ht="15">
      <c r="B13" s="35"/>
      <c r="E13" s="29" t="s">
        <v>30</v>
      </c>
      <c r="I13" s="89" t="s">
        <v>31</v>
      </c>
      <c r="J13" s="29" t="s">
        <v>32</v>
      </c>
      <c r="K13" s="38"/>
    </row>
    <row r="14" spans="2:11" s="1" customFormat="1" ht="13.5">
      <c r="B14" s="35"/>
      <c r="I14" s="88"/>
      <c r="K14" s="38"/>
    </row>
    <row r="15" spans="2:11" s="1" customFormat="1" ht="15">
      <c r="B15" s="35"/>
      <c r="D15" s="31" t="s">
        <v>33</v>
      </c>
      <c r="I15" s="89" t="s">
        <v>28</v>
      </c>
      <c r="J15" s="29" t="str">
        <f>IF('Rekapitulace stavby'!AN13="Vyplň údaj","",IF('Rekapitulace stavby'!AN13="","",'Rekapitulace stavby'!AN13))</f>
        <v/>
      </c>
      <c r="K15" s="38"/>
    </row>
    <row r="16" spans="2:11" s="1" customFormat="1" ht="15">
      <c r="B16" s="35"/>
      <c r="E16" s="29" t="str">
        <f>IF('Rekapitulace stavby'!E14="Vyplň údaj","",IF('Rekapitulace stavby'!E14="","",'Rekapitulace stavby'!E14))</f>
        <v/>
      </c>
      <c r="I16" s="89" t="s">
        <v>31</v>
      </c>
      <c r="J16" s="29" t="str">
        <f>IF('Rekapitulace stavby'!AN14="Vyplň údaj","",IF('Rekapitulace stavby'!AN14="","",'Rekapitulace stavby'!AN14))</f>
        <v/>
      </c>
      <c r="K16" s="38"/>
    </row>
    <row r="17" spans="2:11" s="1" customFormat="1" ht="13.5">
      <c r="B17" s="35"/>
      <c r="I17" s="88"/>
      <c r="K17" s="38"/>
    </row>
    <row r="18" spans="2:11" s="1" customFormat="1" ht="15">
      <c r="B18" s="35"/>
      <c r="D18" s="31" t="s">
        <v>35</v>
      </c>
      <c r="I18" s="89" t="s">
        <v>28</v>
      </c>
      <c r="J18" s="29" t="s">
        <v>36</v>
      </c>
      <c r="K18" s="38"/>
    </row>
    <row r="19" spans="2:11" s="1" customFormat="1" ht="15">
      <c r="B19" s="35"/>
      <c r="E19" s="29" t="s">
        <v>37</v>
      </c>
      <c r="I19" s="89" t="s">
        <v>31</v>
      </c>
      <c r="J19" s="29" t="s">
        <v>38</v>
      </c>
      <c r="K19" s="38"/>
    </row>
    <row r="20" spans="2:11" s="1" customFormat="1" ht="13.5">
      <c r="B20" s="35"/>
      <c r="I20" s="88"/>
      <c r="K20" s="38"/>
    </row>
    <row r="21" spans="2:11" s="1" customFormat="1" ht="15">
      <c r="B21" s="35"/>
      <c r="D21" s="31" t="s">
        <v>40</v>
      </c>
      <c r="I21" s="88"/>
      <c r="K21" s="38"/>
    </row>
    <row r="22" spans="2:11" s="6" customFormat="1" ht="15">
      <c r="B22" s="90"/>
      <c r="E22" s="280" t="s">
        <v>21</v>
      </c>
      <c r="F22" s="280"/>
      <c r="G22" s="280"/>
      <c r="H22" s="280"/>
      <c r="I22" s="91"/>
      <c r="K22" s="92"/>
    </row>
    <row r="23" spans="2:11" s="1" customFormat="1" ht="13.5">
      <c r="B23" s="35"/>
      <c r="I23" s="88"/>
      <c r="K23" s="38"/>
    </row>
    <row r="24" spans="2:11" s="1" customFormat="1" ht="13.5">
      <c r="B24" s="35"/>
      <c r="D24" s="58"/>
      <c r="E24" s="58"/>
      <c r="F24" s="58"/>
      <c r="G24" s="58"/>
      <c r="H24" s="58"/>
      <c r="I24" s="93"/>
      <c r="J24" s="58"/>
      <c r="K24" s="94"/>
    </row>
    <row r="25" spans="2:11" s="1" customFormat="1" ht="18">
      <c r="B25" s="35"/>
      <c r="D25" s="95" t="s">
        <v>41</v>
      </c>
      <c r="I25" s="88"/>
      <c r="J25" s="96">
        <f>ROUND(J77,2)</f>
        <v>6478100.53</v>
      </c>
      <c r="K25" s="38"/>
    </row>
    <row r="26" spans="2:11" s="1" customFormat="1" ht="13.5">
      <c r="B26" s="35"/>
      <c r="D26" s="58"/>
      <c r="E26" s="58"/>
      <c r="F26" s="58"/>
      <c r="G26" s="58"/>
      <c r="H26" s="58"/>
      <c r="I26" s="93"/>
      <c r="J26" s="58"/>
      <c r="K26" s="94"/>
    </row>
    <row r="27" spans="2:11" s="1" customFormat="1" ht="13.5">
      <c r="B27" s="35"/>
      <c r="F27" s="39" t="s">
        <v>43</v>
      </c>
      <c r="I27" s="97" t="s">
        <v>42</v>
      </c>
      <c r="J27" s="39" t="s">
        <v>44</v>
      </c>
      <c r="K27" s="38"/>
    </row>
    <row r="28" spans="2:11" s="1" customFormat="1" ht="13.5">
      <c r="B28" s="35"/>
      <c r="D28" s="41" t="s">
        <v>45</v>
      </c>
      <c r="E28" s="41" t="s">
        <v>46</v>
      </c>
      <c r="F28" s="98">
        <f>ROUND(SUM(BE77:BE115),2)</f>
        <v>6478100.53</v>
      </c>
      <c r="I28" s="99">
        <v>0.21</v>
      </c>
      <c r="J28" s="98">
        <f>ROUND(ROUND((SUM(BE77:BE115)),2)*I28,2)</f>
        <v>1360401.11</v>
      </c>
      <c r="K28" s="38"/>
    </row>
    <row r="29" spans="2:11" s="1" customFormat="1" ht="13.5">
      <c r="B29" s="35"/>
      <c r="E29" s="41" t="s">
        <v>47</v>
      </c>
      <c r="F29" s="98">
        <f>ROUND(SUM(BF77:BF115),2)</f>
        <v>0</v>
      </c>
      <c r="I29" s="99">
        <v>0.15</v>
      </c>
      <c r="J29" s="98">
        <f>ROUND(ROUND((SUM(BF77:BF115)),2)*I29,2)</f>
        <v>0</v>
      </c>
      <c r="K29" s="38"/>
    </row>
    <row r="30" spans="2:11" s="1" customFormat="1" ht="13.5">
      <c r="B30" s="35"/>
      <c r="E30" s="41" t="s">
        <v>48</v>
      </c>
      <c r="F30" s="98">
        <f>ROUND(SUM(BG77:BG115),2)</f>
        <v>0</v>
      </c>
      <c r="I30" s="99">
        <v>0.21</v>
      </c>
      <c r="J30" s="98">
        <v>0</v>
      </c>
      <c r="K30" s="38"/>
    </row>
    <row r="31" spans="2:11" s="1" customFormat="1" ht="13.5">
      <c r="B31" s="35"/>
      <c r="E31" s="41" t="s">
        <v>49</v>
      </c>
      <c r="F31" s="98">
        <f>ROUND(SUM(BH77:BH115),2)</f>
        <v>0</v>
      </c>
      <c r="I31" s="99">
        <v>0.15</v>
      </c>
      <c r="J31" s="98">
        <v>0</v>
      </c>
      <c r="K31" s="38"/>
    </row>
    <row r="32" spans="2:11" s="1" customFormat="1" ht="13.5">
      <c r="B32" s="35"/>
      <c r="E32" s="41" t="s">
        <v>50</v>
      </c>
      <c r="F32" s="98">
        <f>ROUND(SUM(BI77:BI115),2)</f>
        <v>0</v>
      </c>
      <c r="I32" s="99">
        <v>0</v>
      </c>
      <c r="J32" s="98">
        <v>0</v>
      </c>
      <c r="K32" s="38"/>
    </row>
    <row r="33" spans="2:11" s="1" customFormat="1" ht="13.5">
      <c r="B33" s="35"/>
      <c r="I33" s="88"/>
      <c r="K33" s="38"/>
    </row>
    <row r="34" spans="2:11" s="1" customFormat="1" ht="18">
      <c r="B34" s="35"/>
      <c r="C34" s="100"/>
      <c r="D34" s="101" t="s">
        <v>51</v>
      </c>
      <c r="E34" s="61"/>
      <c r="F34" s="61"/>
      <c r="G34" s="102" t="s">
        <v>52</v>
      </c>
      <c r="H34" s="103" t="s">
        <v>53</v>
      </c>
      <c r="I34" s="104"/>
      <c r="J34" s="105">
        <f>SUM(J25:J32)</f>
        <v>7838501.640000001</v>
      </c>
      <c r="K34" s="106"/>
    </row>
    <row r="35" spans="2:11" s="1" customFormat="1" ht="13.5">
      <c r="B35" s="48"/>
      <c r="C35" s="49"/>
      <c r="D35" s="49"/>
      <c r="E35" s="49"/>
      <c r="F35" s="49"/>
      <c r="G35" s="49"/>
      <c r="H35" s="49"/>
      <c r="I35" s="107"/>
      <c r="J35" s="49"/>
      <c r="K35" s="50"/>
    </row>
    <row r="39" spans="2:11" s="1" customFormat="1" ht="13.5">
      <c r="B39" s="51"/>
      <c r="C39" s="52"/>
      <c r="D39" s="52"/>
      <c r="E39" s="52"/>
      <c r="F39" s="52"/>
      <c r="G39" s="52"/>
      <c r="H39" s="52"/>
      <c r="I39" s="108"/>
      <c r="J39" s="52"/>
      <c r="K39" s="109"/>
    </row>
    <row r="40" spans="2:11" s="1" customFormat="1" ht="21">
      <c r="B40" s="35"/>
      <c r="C40" s="24" t="s">
        <v>89</v>
      </c>
      <c r="I40" s="88"/>
      <c r="K40" s="38"/>
    </row>
    <row r="41" spans="2:11" s="1" customFormat="1" ht="13.5">
      <c r="B41" s="35"/>
      <c r="I41" s="88"/>
      <c r="K41" s="38"/>
    </row>
    <row r="42" spans="2:11" s="1" customFormat="1" ht="15">
      <c r="B42" s="35"/>
      <c r="C42" s="31" t="s">
        <v>18</v>
      </c>
      <c r="I42" s="88"/>
      <c r="K42" s="38"/>
    </row>
    <row r="43" spans="2:11" s="1" customFormat="1" ht="36.75" customHeight="1">
      <c r="B43" s="35"/>
      <c r="E43" s="263" t="str">
        <f>E7</f>
        <v>Povrchová oprava komunikace III/205 7 a III/205 8 Pláně - Vrážné</v>
      </c>
      <c r="F43" s="288"/>
      <c r="G43" s="288"/>
      <c r="H43" s="288"/>
      <c r="I43" s="88"/>
      <c r="K43" s="38"/>
    </row>
    <row r="44" spans="2:11" s="1" customFormat="1" ht="13.5">
      <c r="B44" s="35"/>
      <c r="I44" s="88"/>
      <c r="K44" s="38"/>
    </row>
    <row r="45" spans="2:11" s="1" customFormat="1" ht="15">
      <c r="B45" s="35"/>
      <c r="C45" s="31" t="s">
        <v>23</v>
      </c>
      <c r="F45" s="29" t="str">
        <f>F10</f>
        <v xml:space="preserve"> </v>
      </c>
      <c r="I45" s="89" t="s">
        <v>25</v>
      </c>
      <c r="J45" s="57" t="str">
        <f>IF(J10="","",J10)</f>
        <v>20.11.2018</v>
      </c>
      <c r="K45" s="38"/>
    </row>
    <row r="46" spans="2:11" s="1" customFormat="1" ht="13.5">
      <c r="B46" s="35"/>
      <c r="I46" s="88"/>
      <c r="K46" s="38"/>
    </row>
    <row r="47" spans="2:11" s="1" customFormat="1" ht="15">
      <c r="B47" s="35"/>
      <c r="C47" s="31" t="s">
        <v>27</v>
      </c>
      <c r="F47" s="29" t="str">
        <f>E13</f>
        <v>SUS Plzeňského kraje, příspěvková organizace</v>
      </c>
      <c r="I47" s="89" t="s">
        <v>35</v>
      </c>
      <c r="J47" s="280" t="str">
        <f>E19</f>
        <v>projectstudio8 s.r.o.</v>
      </c>
      <c r="K47" s="38"/>
    </row>
    <row r="48" spans="2:11" s="1" customFormat="1" ht="15">
      <c r="B48" s="35"/>
      <c r="C48" s="31" t="s">
        <v>33</v>
      </c>
      <c r="F48" s="29" t="str">
        <f>IF(E16="","",E16)</f>
        <v/>
      </c>
      <c r="I48" s="88"/>
      <c r="J48" s="287"/>
      <c r="K48" s="38"/>
    </row>
    <row r="49" spans="2:11" s="1" customFormat="1" ht="13.5">
      <c r="B49" s="35"/>
      <c r="I49" s="88"/>
      <c r="K49" s="38"/>
    </row>
    <row r="50" spans="2:11" s="1" customFormat="1" ht="15">
      <c r="B50" s="35"/>
      <c r="C50" s="110" t="s">
        <v>90</v>
      </c>
      <c r="D50" s="100"/>
      <c r="E50" s="100"/>
      <c r="F50" s="100"/>
      <c r="G50" s="100"/>
      <c r="H50" s="100"/>
      <c r="I50" s="111"/>
      <c r="J50" s="112" t="s">
        <v>91</v>
      </c>
      <c r="K50" s="113"/>
    </row>
    <row r="51" spans="2:11" s="1" customFormat="1" ht="13.5">
      <c r="B51" s="35"/>
      <c r="I51" s="88"/>
      <c r="K51" s="38"/>
    </row>
    <row r="52" spans="2:47" s="1" customFormat="1" ht="18">
      <c r="B52" s="35"/>
      <c r="C52" s="114" t="s">
        <v>92</v>
      </c>
      <c r="I52" s="88"/>
      <c r="J52" s="96">
        <f>J77</f>
        <v>6478100.53</v>
      </c>
      <c r="K52" s="38"/>
      <c r="AU52" s="19" t="s">
        <v>93</v>
      </c>
    </row>
    <row r="53" spans="2:11" s="7" customFormat="1" ht="18">
      <c r="B53" s="115"/>
      <c r="D53" s="116" t="s">
        <v>94</v>
      </c>
      <c r="E53" s="117"/>
      <c r="F53" s="117"/>
      <c r="G53" s="117"/>
      <c r="H53" s="117"/>
      <c r="I53" s="118"/>
      <c r="J53" s="119">
        <f>J78</f>
        <v>6478100.53</v>
      </c>
      <c r="K53" s="120"/>
    </row>
    <row r="54" spans="2:11" s="8" customFormat="1" ht="15">
      <c r="B54" s="121"/>
      <c r="D54" s="122" t="s">
        <v>95</v>
      </c>
      <c r="E54" s="123"/>
      <c r="F54" s="123"/>
      <c r="G54" s="123"/>
      <c r="H54" s="123"/>
      <c r="I54" s="124"/>
      <c r="J54" s="125">
        <f>J79</f>
        <v>91527.84</v>
      </c>
      <c r="K54" s="126"/>
    </row>
    <row r="55" spans="2:11" s="8" customFormat="1" ht="15">
      <c r="B55" s="121"/>
      <c r="D55" s="122" t="s">
        <v>96</v>
      </c>
      <c r="E55" s="123"/>
      <c r="F55" s="123"/>
      <c r="G55" s="123"/>
      <c r="H55" s="123"/>
      <c r="I55" s="124"/>
      <c r="J55" s="125">
        <f>J84</f>
        <v>5634378.220000001</v>
      </c>
      <c r="K55" s="126"/>
    </row>
    <row r="56" spans="2:11" s="8" customFormat="1" ht="15">
      <c r="B56" s="121"/>
      <c r="D56" s="122" t="s">
        <v>97</v>
      </c>
      <c r="E56" s="123"/>
      <c r="F56" s="123"/>
      <c r="G56" s="123"/>
      <c r="H56" s="123"/>
      <c r="I56" s="124"/>
      <c r="J56" s="125">
        <f>J94</f>
        <v>300846.25</v>
      </c>
      <c r="K56" s="126"/>
    </row>
    <row r="57" spans="2:11" s="8" customFormat="1" ht="15">
      <c r="B57" s="121"/>
      <c r="D57" s="122" t="s">
        <v>98</v>
      </c>
      <c r="E57" s="123"/>
      <c r="F57" s="123"/>
      <c r="G57" s="123"/>
      <c r="H57" s="123"/>
      <c r="I57" s="124"/>
      <c r="J57" s="125">
        <f>J104</f>
        <v>270243</v>
      </c>
      <c r="K57" s="126"/>
    </row>
    <row r="58" spans="2:11" s="8" customFormat="1" ht="15">
      <c r="B58" s="121"/>
      <c r="D58" s="122" t="s">
        <v>99</v>
      </c>
      <c r="E58" s="123"/>
      <c r="F58" s="123"/>
      <c r="G58" s="123"/>
      <c r="H58" s="123"/>
      <c r="I58" s="124"/>
      <c r="J58" s="125">
        <f>J108</f>
        <v>10568</v>
      </c>
      <c r="K58" s="126"/>
    </row>
    <row r="59" spans="2:11" s="8" customFormat="1" ht="15">
      <c r="B59" s="121"/>
      <c r="D59" s="122" t="s">
        <v>100</v>
      </c>
      <c r="E59" s="123"/>
      <c r="F59" s="123"/>
      <c r="G59" s="123"/>
      <c r="H59" s="123"/>
      <c r="I59" s="124"/>
      <c r="J59" s="125">
        <f>J110</f>
        <v>170537.22</v>
      </c>
      <c r="K59" s="126"/>
    </row>
    <row r="60" spans="2:11" s="1" customFormat="1" ht="13.5">
      <c r="B60" s="35"/>
      <c r="I60" s="88"/>
      <c r="K60" s="38"/>
    </row>
    <row r="61" spans="2:11" s="1" customFormat="1" ht="13.5">
      <c r="B61" s="48"/>
      <c r="C61" s="49"/>
      <c r="D61" s="49"/>
      <c r="E61" s="49"/>
      <c r="F61" s="49"/>
      <c r="G61" s="49"/>
      <c r="H61" s="49"/>
      <c r="I61" s="107"/>
      <c r="J61" s="49"/>
      <c r="K61" s="50"/>
    </row>
    <row r="65" spans="2:12" s="1" customFormat="1" ht="13.5">
      <c r="B65" s="51"/>
      <c r="C65" s="52"/>
      <c r="D65" s="52"/>
      <c r="E65" s="52"/>
      <c r="F65" s="52"/>
      <c r="G65" s="52"/>
      <c r="H65" s="52"/>
      <c r="I65" s="108"/>
      <c r="J65" s="52"/>
      <c r="K65" s="52"/>
      <c r="L65" s="35"/>
    </row>
    <row r="66" spans="2:12" s="1" customFormat="1" ht="21">
      <c r="B66" s="35"/>
      <c r="C66" s="24" t="s">
        <v>101</v>
      </c>
      <c r="I66" s="88"/>
      <c r="L66" s="35"/>
    </row>
    <row r="67" spans="2:12" s="1" customFormat="1" ht="13.5">
      <c r="B67" s="35"/>
      <c r="I67" s="88"/>
      <c r="L67" s="35"/>
    </row>
    <row r="68" spans="2:12" s="1" customFormat="1" ht="15">
      <c r="B68" s="35"/>
      <c r="C68" s="31" t="s">
        <v>18</v>
      </c>
      <c r="I68" s="88"/>
      <c r="L68" s="35"/>
    </row>
    <row r="69" spans="2:12" s="1" customFormat="1" ht="36.75" customHeight="1">
      <c r="B69" s="35"/>
      <c r="E69" s="263" t="str">
        <f>E7</f>
        <v>Povrchová oprava komunikace III/205 7 a III/205 8 Pláně - Vrážné</v>
      </c>
      <c r="F69" s="288"/>
      <c r="G69" s="288"/>
      <c r="H69" s="288"/>
      <c r="I69" s="88"/>
      <c r="L69" s="35"/>
    </row>
    <row r="70" spans="2:12" s="1" customFormat="1" ht="13.5">
      <c r="B70" s="35"/>
      <c r="I70" s="88"/>
      <c r="L70" s="35"/>
    </row>
    <row r="71" spans="2:12" s="1" customFormat="1" ht="15">
      <c r="B71" s="35"/>
      <c r="C71" s="31" t="s">
        <v>23</v>
      </c>
      <c r="F71" s="29" t="str">
        <f>F10</f>
        <v xml:space="preserve"> </v>
      </c>
      <c r="I71" s="89" t="s">
        <v>25</v>
      </c>
      <c r="J71" s="57" t="str">
        <f>IF(J10="","",J10)</f>
        <v>20.11.2018</v>
      </c>
      <c r="L71" s="35"/>
    </row>
    <row r="72" spans="2:12" s="1" customFormat="1" ht="13.5">
      <c r="B72" s="35"/>
      <c r="I72" s="88"/>
      <c r="L72" s="35"/>
    </row>
    <row r="73" spans="2:12" s="1" customFormat="1" ht="15">
      <c r="B73" s="35"/>
      <c r="C73" s="31" t="s">
        <v>27</v>
      </c>
      <c r="F73" s="29" t="str">
        <f>E13</f>
        <v>SUS Plzeňského kraje, příspěvková organizace</v>
      </c>
      <c r="I73" s="89" t="s">
        <v>35</v>
      </c>
      <c r="J73" s="29" t="str">
        <f>E19</f>
        <v>projectstudio8 s.r.o.</v>
      </c>
      <c r="L73" s="35"/>
    </row>
    <row r="74" spans="2:12" s="1" customFormat="1" ht="15">
      <c r="B74" s="35"/>
      <c r="C74" s="31" t="s">
        <v>33</v>
      </c>
      <c r="F74" s="29" t="str">
        <f>IF(E16="","",E16)</f>
        <v/>
      </c>
      <c r="I74" s="88"/>
      <c r="L74" s="35"/>
    </row>
    <row r="75" spans="2:12" s="1" customFormat="1" ht="13.5">
      <c r="B75" s="35"/>
      <c r="I75" s="88"/>
      <c r="L75" s="35"/>
    </row>
    <row r="76" spans="2:20" s="9" customFormat="1" ht="30">
      <c r="B76" s="127"/>
      <c r="C76" s="128" t="s">
        <v>102</v>
      </c>
      <c r="D76" s="129" t="s">
        <v>60</v>
      </c>
      <c r="E76" s="129" t="s">
        <v>56</v>
      </c>
      <c r="F76" s="129" t="s">
        <v>103</v>
      </c>
      <c r="G76" s="129" t="s">
        <v>104</v>
      </c>
      <c r="H76" s="129" t="s">
        <v>105</v>
      </c>
      <c r="I76" s="130" t="s">
        <v>106</v>
      </c>
      <c r="J76" s="129" t="s">
        <v>91</v>
      </c>
      <c r="K76" s="131" t="s">
        <v>107</v>
      </c>
      <c r="L76" s="127"/>
      <c r="M76" s="63" t="s">
        <v>108</v>
      </c>
      <c r="N76" s="64" t="s">
        <v>45</v>
      </c>
      <c r="O76" s="64" t="s">
        <v>109</v>
      </c>
      <c r="P76" s="64" t="s">
        <v>110</v>
      </c>
      <c r="Q76" s="64" t="s">
        <v>111</v>
      </c>
      <c r="R76" s="64" t="s">
        <v>112</v>
      </c>
      <c r="S76" s="64" t="s">
        <v>113</v>
      </c>
      <c r="T76" s="65" t="s">
        <v>114</v>
      </c>
    </row>
    <row r="77" spans="2:63" s="1" customFormat="1" ht="18">
      <c r="B77" s="35"/>
      <c r="C77" s="67" t="s">
        <v>92</v>
      </c>
      <c r="I77" s="88"/>
      <c r="J77" s="132">
        <f>BK77</f>
        <v>6478100.53</v>
      </c>
      <c r="L77" s="35"/>
      <c r="M77" s="66"/>
      <c r="N77" s="58"/>
      <c r="O77" s="58"/>
      <c r="P77" s="133">
        <f>P78</f>
        <v>0</v>
      </c>
      <c r="Q77" s="58"/>
      <c r="R77" s="133">
        <f>R78</f>
        <v>3019.050465</v>
      </c>
      <c r="S77" s="58"/>
      <c r="T77" s="134">
        <f>T78</f>
        <v>937.419</v>
      </c>
      <c r="AT77" s="19" t="s">
        <v>74</v>
      </c>
      <c r="AU77" s="19" t="s">
        <v>93</v>
      </c>
      <c r="BK77" s="135">
        <f>BK78</f>
        <v>6478100.53</v>
      </c>
    </row>
    <row r="78" spans="2:63" s="10" customFormat="1" ht="18">
      <c r="B78" s="136"/>
      <c r="D78" s="137" t="s">
        <v>74</v>
      </c>
      <c r="E78" s="138" t="s">
        <v>115</v>
      </c>
      <c r="F78" s="138" t="s">
        <v>116</v>
      </c>
      <c r="I78" s="139"/>
      <c r="J78" s="140">
        <f>BK78</f>
        <v>6478100.53</v>
      </c>
      <c r="L78" s="136"/>
      <c r="M78" s="141"/>
      <c r="P78" s="142">
        <f>P79+P84+P94+P104+P108+P110</f>
        <v>0</v>
      </c>
      <c r="R78" s="142">
        <f>R79+R84+R94+R104+R108+R110</f>
        <v>3019.050465</v>
      </c>
      <c r="T78" s="143">
        <f>T79+T84+T94+T104+T108+T110</f>
        <v>937.419</v>
      </c>
      <c r="AR78" s="137" t="s">
        <v>80</v>
      </c>
      <c r="AT78" s="144" t="s">
        <v>74</v>
      </c>
      <c r="AU78" s="144" t="s">
        <v>75</v>
      </c>
      <c r="AY78" s="137" t="s">
        <v>117</v>
      </c>
      <c r="BK78" s="145">
        <f>BK79+BK84+BK94+BK104+BK108+BK110</f>
        <v>6478100.53</v>
      </c>
    </row>
    <row r="79" spans="2:63" s="10" customFormat="1" ht="15">
      <c r="B79" s="136"/>
      <c r="D79" s="137" t="s">
        <v>74</v>
      </c>
      <c r="E79" s="146" t="s">
        <v>80</v>
      </c>
      <c r="F79" s="146" t="s">
        <v>118</v>
      </c>
      <c r="I79" s="139"/>
      <c r="J79" s="147">
        <f>BK79</f>
        <v>91527.84</v>
      </c>
      <c r="L79" s="136"/>
      <c r="M79" s="141"/>
      <c r="P79" s="142">
        <f>SUM(P80:P83)</f>
        <v>0</v>
      </c>
      <c r="R79" s="142">
        <f>SUM(R80:R83)</f>
        <v>0.01167</v>
      </c>
      <c r="T79" s="143">
        <f>SUM(T80:T83)</f>
        <v>118.393</v>
      </c>
      <c r="AR79" s="137" t="s">
        <v>80</v>
      </c>
      <c r="AT79" s="144" t="s">
        <v>74</v>
      </c>
      <c r="AU79" s="144" t="s">
        <v>80</v>
      </c>
      <c r="AY79" s="137" t="s">
        <v>117</v>
      </c>
      <c r="BK79" s="145">
        <f>SUM(BK80:BK83)</f>
        <v>91527.84</v>
      </c>
    </row>
    <row r="80" spans="2:65" s="1" customFormat="1" ht="81">
      <c r="B80" s="35"/>
      <c r="C80" s="148" t="s">
        <v>80</v>
      </c>
      <c r="D80" s="148" t="s">
        <v>119</v>
      </c>
      <c r="E80" s="149" t="s">
        <v>120</v>
      </c>
      <c r="F80" s="150" t="s">
        <v>121</v>
      </c>
      <c r="G80" s="151" t="s">
        <v>122</v>
      </c>
      <c r="H80" s="152">
        <v>389</v>
      </c>
      <c r="I80" s="153">
        <v>85</v>
      </c>
      <c r="J80" s="154">
        <f>ROUND(I80*H80,2)</f>
        <v>33065</v>
      </c>
      <c r="K80" s="150" t="s">
        <v>123</v>
      </c>
      <c r="L80" s="35"/>
      <c r="M80" s="155" t="s">
        <v>21</v>
      </c>
      <c r="N80" s="156" t="s">
        <v>46</v>
      </c>
      <c r="P80" s="157">
        <f>O80*H80</f>
        <v>0</v>
      </c>
      <c r="Q80" s="157">
        <v>3E-05</v>
      </c>
      <c r="R80" s="157">
        <f>Q80*H80</f>
        <v>0.01167</v>
      </c>
      <c r="S80" s="157">
        <v>0.077</v>
      </c>
      <c r="T80" s="158">
        <f>S80*H80</f>
        <v>29.953</v>
      </c>
      <c r="AR80" s="19" t="s">
        <v>124</v>
      </c>
      <c r="AT80" s="19" t="s">
        <v>119</v>
      </c>
      <c r="AU80" s="19" t="s">
        <v>87</v>
      </c>
      <c r="AY80" s="19" t="s">
        <v>117</v>
      </c>
      <c r="BE80" s="159">
        <f>IF(N80="základní",J80,0)</f>
        <v>33065</v>
      </c>
      <c r="BF80" s="159">
        <f>IF(N80="snížená",J80,0)</f>
        <v>0</v>
      </c>
      <c r="BG80" s="159">
        <f>IF(N80="zákl. přenesená",J80,0)</f>
        <v>0</v>
      </c>
      <c r="BH80" s="159">
        <f>IF(N80="sníž. přenesená",J80,0)</f>
        <v>0</v>
      </c>
      <c r="BI80" s="159">
        <f>IF(N80="nulová",J80,0)</f>
        <v>0</v>
      </c>
      <c r="BJ80" s="19" t="s">
        <v>80</v>
      </c>
      <c r="BK80" s="159">
        <f>ROUND(I80*H80,2)</f>
        <v>33065</v>
      </c>
      <c r="BL80" s="19" t="s">
        <v>124</v>
      </c>
      <c r="BM80" s="19" t="s">
        <v>125</v>
      </c>
    </row>
    <row r="81" spans="2:65" s="1" customFormat="1" ht="54">
      <c r="B81" s="35"/>
      <c r="C81" s="148" t="s">
        <v>87</v>
      </c>
      <c r="D81" s="148" t="s">
        <v>119</v>
      </c>
      <c r="E81" s="149" t="s">
        <v>126</v>
      </c>
      <c r="F81" s="150" t="s">
        <v>127</v>
      </c>
      <c r="G81" s="151" t="s">
        <v>122</v>
      </c>
      <c r="H81" s="152">
        <v>402</v>
      </c>
      <c r="I81" s="153">
        <v>67</v>
      </c>
      <c r="J81" s="154">
        <f>ROUND(I81*H81,2)</f>
        <v>26934</v>
      </c>
      <c r="K81" s="150" t="s">
        <v>128</v>
      </c>
      <c r="L81" s="35"/>
      <c r="M81" s="155" t="s">
        <v>21</v>
      </c>
      <c r="N81" s="156" t="s">
        <v>46</v>
      </c>
      <c r="P81" s="157">
        <f>O81*H81</f>
        <v>0</v>
      </c>
      <c r="Q81" s="157">
        <v>0</v>
      </c>
      <c r="R81" s="157">
        <f>Q81*H81</f>
        <v>0</v>
      </c>
      <c r="S81" s="157">
        <v>0.22</v>
      </c>
      <c r="T81" s="158">
        <f>S81*H81</f>
        <v>88.44</v>
      </c>
      <c r="AR81" s="19" t="s">
        <v>124</v>
      </c>
      <c r="AT81" s="19" t="s">
        <v>119</v>
      </c>
      <c r="AU81" s="19" t="s">
        <v>87</v>
      </c>
      <c r="AY81" s="19" t="s">
        <v>117</v>
      </c>
      <c r="BE81" s="159">
        <f>IF(N81="základní",J81,0)</f>
        <v>26934</v>
      </c>
      <c r="BF81" s="159">
        <f>IF(N81="snížená",J81,0)</f>
        <v>0</v>
      </c>
      <c r="BG81" s="159">
        <f>IF(N81="zákl. přenesená",J81,0)</f>
        <v>0</v>
      </c>
      <c r="BH81" s="159">
        <f>IF(N81="sníž. přenesená",J81,0)</f>
        <v>0</v>
      </c>
      <c r="BI81" s="159">
        <f>IF(N81="nulová",J81,0)</f>
        <v>0</v>
      </c>
      <c r="BJ81" s="19" t="s">
        <v>80</v>
      </c>
      <c r="BK81" s="159">
        <f>ROUND(I81*H81,2)</f>
        <v>26934</v>
      </c>
      <c r="BL81" s="19" t="s">
        <v>124</v>
      </c>
      <c r="BM81" s="19" t="s">
        <v>129</v>
      </c>
    </row>
    <row r="82" spans="2:65" s="1" customFormat="1" ht="121.5">
      <c r="B82" s="35"/>
      <c r="C82" s="148" t="s">
        <v>130</v>
      </c>
      <c r="D82" s="148" t="s">
        <v>119</v>
      </c>
      <c r="E82" s="149" t="s">
        <v>131</v>
      </c>
      <c r="F82" s="150" t="s">
        <v>132</v>
      </c>
      <c r="G82" s="151" t="s">
        <v>133</v>
      </c>
      <c r="H82" s="152">
        <v>287.148</v>
      </c>
      <c r="I82" s="153">
        <v>72</v>
      </c>
      <c r="J82" s="154">
        <f>ROUND(I82*H82,2)</f>
        <v>20674.66</v>
      </c>
      <c r="K82" s="150" t="s">
        <v>123</v>
      </c>
      <c r="L82" s="35"/>
      <c r="M82" s="155" t="s">
        <v>21</v>
      </c>
      <c r="N82" s="156" t="s">
        <v>46</v>
      </c>
      <c r="P82" s="157">
        <f>O82*H82</f>
        <v>0</v>
      </c>
      <c r="Q82" s="157">
        <v>0</v>
      </c>
      <c r="R82" s="157">
        <f>Q82*H82</f>
        <v>0</v>
      </c>
      <c r="S82" s="157">
        <v>0</v>
      </c>
      <c r="T82" s="158">
        <f>S82*H82</f>
        <v>0</v>
      </c>
      <c r="AR82" s="19" t="s">
        <v>124</v>
      </c>
      <c r="AT82" s="19" t="s">
        <v>119</v>
      </c>
      <c r="AU82" s="19" t="s">
        <v>87</v>
      </c>
      <c r="AY82" s="19" t="s">
        <v>117</v>
      </c>
      <c r="BE82" s="159">
        <f>IF(N82="základní",J82,0)</f>
        <v>20674.66</v>
      </c>
      <c r="BF82" s="159">
        <f>IF(N82="snížená",J82,0)</f>
        <v>0</v>
      </c>
      <c r="BG82" s="159">
        <f>IF(N82="zákl. přenesená",J82,0)</f>
        <v>0</v>
      </c>
      <c r="BH82" s="159">
        <f>IF(N82="sníž. přenesená",J82,0)</f>
        <v>0</v>
      </c>
      <c r="BI82" s="159">
        <f>IF(N82="nulová",J82,0)</f>
        <v>0</v>
      </c>
      <c r="BJ82" s="19" t="s">
        <v>80</v>
      </c>
      <c r="BK82" s="159">
        <f>ROUND(I82*H82,2)</f>
        <v>20674.66</v>
      </c>
      <c r="BL82" s="19" t="s">
        <v>124</v>
      </c>
      <c r="BM82" s="19" t="s">
        <v>134</v>
      </c>
    </row>
    <row r="83" spans="2:65" s="1" customFormat="1" ht="40.5">
      <c r="B83" s="35"/>
      <c r="C83" s="148" t="s">
        <v>124</v>
      </c>
      <c r="D83" s="148" t="s">
        <v>119</v>
      </c>
      <c r="E83" s="149" t="s">
        <v>135</v>
      </c>
      <c r="F83" s="150" t="s">
        <v>136</v>
      </c>
      <c r="G83" s="151" t="s">
        <v>137</v>
      </c>
      <c r="H83" s="152">
        <v>361.806</v>
      </c>
      <c r="I83" s="153">
        <v>30</v>
      </c>
      <c r="J83" s="154">
        <f>ROUND(I83*H83,2)</f>
        <v>10854.18</v>
      </c>
      <c r="K83" s="150" t="s">
        <v>123</v>
      </c>
      <c r="L83" s="35"/>
      <c r="M83" s="155" t="s">
        <v>21</v>
      </c>
      <c r="N83" s="156" t="s">
        <v>46</v>
      </c>
      <c r="P83" s="157">
        <f>O83*H83</f>
        <v>0</v>
      </c>
      <c r="Q83" s="157">
        <v>0</v>
      </c>
      <c r="R83" s="157">
        <f>Q83*H83</f>
        <v>0</v>
      </c>
      <c r="S83" s="157">
        <v>0</v>
      </c>
      <c r="T83" s="158">
        <f>S83*H83</f>
        <v>0</v>
      </c>
      <c r="AR83" s="19" t="s">
        <v>124</v>
      </c>
      <c r="AT83" s="19" t="s">
        <v>119</v>
      </c>
      <c r="AU83" s="19" t="s">
        <v>87</v>
      </c>
      <c r="AY83" s="19" t="s">
        <v>117</v>
      </c>
      <c r="BE83" s="159">
        <f>IF(N83="základní",J83,0)</f>
        <v>10854.18</v>
      </c>
      <c r="BF83" s="159">
        <f>IF(N83="snížená",J83,0)</f>
        <v>0</v>
      </c>
      <c r="BG83" s="159">
        <f>IF(N83="zákl. přenesená",J83,0)</f>
        <v>0</v>
      </c>
      <c r="BH83" s="159">
        <f>IF(N83="sníž. přenesená",J83,0)</f>
        <v>0</v>
      </c>
      <c r="BI83" s="159">
        <f>IF(N83="nulová",J83,0)</f>
        <v>0</v>
      </c>
      <c r="BJ83" s="19" t="s">
        <v>80</v>
      </c>
      <c r="BK83" s="159">
        <f>ROUND(I83*H83,2)</f>
        <v>10854.18</v>
      </c>
      <c r="BL83" s="19" t="s">
        <v>124</v>
      </c>
      <c r="BM83" s="19" t="s">
        <v>138</v>
      </c>
    </row>
    <row r="84" spans="2:63" s="10" customFormat="1" ht="15">
      <c r="B84" s="136"/>
      <c r="D84" s="137" t="s">
        <v>74</v>
      </c>
      <c r="E84" s="146" t="s">
        <v>139</v>
      </c>
      <c r="F84" s="146" t="s">
        <v>140</v>
      </c>
      <c r="I84" s="139"/>
      <c r="J84" s="147">
        <f>BK84</f>
        <v>5634378.220000001</v>
      </c>
      <c r="L84" s="136"/>
      <c r="M84" s="141"/>
      <c r="P84" s="142">
        <f>SUM(P85:P93)</f>
        <v>0</v>
      </c>
      <c r="R84" s="142">
        <f>SUM(R85:R93)</f>
        <v>2792.143305</v>
      </c>
      <c r="T84" s="143">
        <f>SUM(T85:T93)</f>
        <v>0</v>
      </c>
      <c r="AR84" s="137" t="s">
        <v>80</v>
      </c>
      <c r="AT84" s="144" t="s">
        <v>74</v>
      </c>
      <c r="AU84" s="144" t="s">
        <v>80</v>
      </c>
      <c r="AY84" s="137" t="s">
        <v>117</v>
      </c>
      <c r="BK84" s="145">
        <f>SUM(BK85:BK93)</f>
        <v>5634378.220000001</v>
      </c>
    </row>
    <row r="85" spans="2:65" s="1" customFormat="1" ht="27">
      <c r="B85" s="35"/>
      <c r="C85" s="148" t="s">
        <v>139</v>
      </c>
      <c r="D85" s="148" t="s">
        <v>119</v>
      </c>
      <c r="E85" s="149" t="s">
        <v>141</v>
      </c>
      <c r="F85" s="150" t="s">
        <v>142</v>
      </c>
      <c r="G85" s="151" t="s">
        <v>122</v>
      </c>
      <c r="H85" s="152">
        <v>7867</v>
      </c>
      <c r="I85" s="153">
        <v>312.47</v>
      </c>
      <c r="J85" s="154">
        <f aca="true" t="shared" si="0" ref="J85:J93">ROUND(I85*H85,2)</f>
        <v>2458201.49</v>
      </c>
      <c r="K85" s="150" t="s">
        <v>123</v>
      </c>
      <c r="L85" s="35"/>
      <c r="M85" s="155" t="s">
        <v>21</v>
      </c>
      <c r="N85" s="156" t="s">
        <v>46</v>
      </c>
      <c r="P85" s="157">
        <f aca="true" t="shared" si="1" ref="P85:P93">O85*H85</f>
        <v>0</v>
      </c>
      <c r="Q85" s="157">
        <v>0.12966</v>
      </c>
      <c r="R85" s="157">
        <f aca="true" t="shared" si="2" ref="R85:R93">Q85*H85</f>
        <v>1020.03522</v>
      </c>
      <c r="S85" s="157">
        <v>0</v>
      </c>
      <c r="T85" s="158">
        <f aca="true" t="shared" si="3" ref="T85:T93">S85*H85</f>
        <v>0</v>
      </c>
      <c r="AR85" s="19" t="s">
        <v>124</v>
      </c>
      <c r="AT85" s="19" t="s">
        <v>119</v>
      </c>
      <c r="AU85" s="19" t="s">
        <v>87</v>
      </c>
      <c r="AY85" s="19" t="s">
        <v>117</v>
      </c>
      <c r="BE85" s="159">
        <f aca="true" t="shared" si="4" ref="BE85:BE93">IF(N85="základní",J85,0)</f>
        <v>2458201.49</v>
      </c>
      <c r="BF85" s="159">
        <f aca="true" t="shared" si="5" ref="BF85:BF93">IF(N85="snížená",J85,0)</f>
        <v>0</v>
      </c>
      <c r="BG85" s="159">
        <f aca="true" t="shared" si="6" ref="BG85:BG93">IF(N85="zákl. přenesená",J85,0)</f>
        <v>0</v>
      </c>
      <c r="BH85" s="159">
        <f aca="true" t="shared" si="7" ref="BH85:BH93">IF(N85="sníž. přenesená",J85,0)</f>
        <v>0</v>
      </c>
      <c r="BI85" s="159">
        <f aca="true" t="shared" si="8" ref="BI85:BI93">IF(N85="nulová",J85,0)</f>
        <v>0</v>
      </c>
      <c r="BJ85" s="19" t="s">
        <v>80</v>
      </c>
      <c r="BK85" s="159">
        <f aca="true" t="shared" si="9" ref="BK85:BK93">ROUND(I85*H85,2)</f>
        <v>2458201.49</v>
      </c>
      <c r="BL85" s="19" t="s">
        <v>124</v>
      </c>
      <c r="BM85" s="19" t="s">
        <v>143</v>
      </c>
    </row>
    <row r="86" spans="2:65" s="1" customFormat="1" ht="54">
      <c r="B86" s="35"/>
      <c r="C86" s="148" t="s">
        <v>144</v>
      </c>
      <c r="D86" s="148" t="s">
        <v>119</v>
      </c>
      <c r="E86" s="149" t="s">
        <v>145</v>
      </c>
      <c r="F86" s="150" t="s">
        <v>146</v>
      </c>
      <c r="G86" s="151" t="s">
        <v>122</v>
      </c>
      <c r="H86" s="152">
        <v>7479</v>
      </c>
      <c r="I86" s="153">
        <v>33.9</v>
      </c>
      <c r="J86" s="154">
        <f t="shared" si="0"/>
        <v>253538.1</v>
      </c>
      <c r="K86" s="150" t="s">
        <v>21</v>
      </c>
      <c r="L86" s="35"/>
      <c r="M86" s="155" t="s">
        <v>21</v>
      </c>
      <c r="N86" s="156" t="s">
        <v>46</v>
      </c>
      <c r="P86" s="157">
        <f t="shared" si="1"/>
        <v>0</v>
      </c>
      <c r="Q86" s="157">
        <v>0.00071</v>
      </c>
      <c r="R86" s="157">
        <f t="shared" si="2"/>
        <v>5.31009</v>
      </c>
      <c r="S86" s="157">
        <v>0</v>
      </c>
      <c r="T86" s="158">
        <f t="shared" si="3"/>
        <v>0</v>
      </c>
      <c r="AR86" s="19" t="s">
        <v>124</v>
      </c>
      <c r="AT86" s="19" t="s">
        <v>119</v>
      </c>
      <c r="AU86" s="19" t="s">
        <v>87</v>
      </c>
      <c r="AY86" s="19" t="s">
        <v>117</v>
      </c>
      <c r="BE86" s="159">
        <f t="shared" si="4"/>
        <v>253538.1</v>
      </c>
      <c r="BF86" s="159">
        <f t="shared" si="5"/>
        <v>0</v>
      </c>
      <c r="BG86" s="159">
        <f t="shared" si="6"/>
        <v>0</v>
      </c>
      <c r="BH86" s="159">
        <f t="shared" si="7"/>
        <v>0</v>
      </c>
      <c r="BI86" s="159">
        <f t="shared" si="8"/>
        <v>0</v>
      </c>
      <c r="BJ86" s="19" t="s">
        <v>80</v>
      </c>
      <c r="BK86" s="159">
        <f t="shared" si="9"/>
        <v>253538.1</v>
      </c>
      <c r="BL86" s="19" t="s">
        <v>124</v>
      </c>
      <c r="BM86" s="19" t="s">
        <v>147</v>
      </c>
    </row>
    <row r="87" spans="2:65" s="1" customFormat="1" ht="54">
      <c r="B87" s="35"/>
      <c r="C87" s="148" t="s">
        <v>148</v>
      </c>
      <c r="D87" s="148" t="s">
        <v>119</v>
      </c>
      <c r="E87" s="149" t="s">
        <v>149</v>
      </c>
      <c r="F87" s="150" t="s">
        <v>150</v>
      </c>
      <c r="G87" s="151" t="s">
        <v>122</v>
      </c>
      <c r="H87" s="152">
        <v>7479</v>
      </c>
      <c r="I87" s="153">
        <v>260.61899999999997</v>
      </c>
      <c r="J87" s="154">
        <f t="shared" si="0"/>
        <v>1949169.5</v>
      </c>
      <c r="K87" s="150" t="s">
        <v>21</v>
      </c>
      <c r="L87" s="35"/>
      <c r="M87" s="155" t="s">
        <v>21</v>
      </c>
      <c r="N87" s="156" t="s">
        <v>46</v>
      </c>
      <c r="P87" s="157">
        <f t="shared" si="1"/>
        <v>0</v>
      </c>
      <c r="Q87" s="157">
        <v>0.15559</v>
      </c>
      <c r="R87" s="157">
        <f t="shared" si="2"/>
        <v>1163.65761</v>
      </c>
      <c r="S87" s="157">
        <v>0</v>
      </c>
      <c r="T87" s="158">
        <f t="shared" si="3"/>
        <v>0</v>
      </c>
      <c r="AR87" s="19" t="s">
        <v>124</v>
      </c>
      <c r="AT87" s="19" t="s">
        <v>119</v>
      </c>
      <c r="AU87" s="19" t="s">
        <v>87</v>
      </c>
      <c r="AY87" s="19" t="s">
        <v>117</v>
      </c>
      <c r="BE87" s="159">
        <f t="shared" si="4"/>
        <v>1949169.5</v>
      </c>
      <c r="BF87" s="159">
        <f t="shared" si="5"/>
        <v>0</v>
      </c>
      <c r="BG87" s="159">
        <f t="shared" si="6"/>
        <v>0</v>
      </c>
      <c r="BH87" s="159">
        <f t="shared" si="7"/>
        <v>0</v>
      </c>
      <c r="BI87" s="159">
        <f t="shared" si="8"/>
        <v>0</v>
      </c>
      <c r="BJ87" s="19" t="s">
        <v>80</v>
      </c>
      <c r="BK87" s="159">
        <f t="shared" si="9"/>
        <v>1949169.5</v>
      </c>
      <c r="BL87" s="19" t="s">
        <v>124</v>
      </c>
      <c r="BM87" s="19" t="s">
        <v>151</v>
      </c>
    </row>
    <row r="88" spans="2:65" s="1" customFormat="1" ht="54">
      <c r="B88" s="35"/>
      <c r="C88" s="148" t="s">
        <v>152</v>
      </c>
      <c r="D88" s="148" t="s">
        <v>119</v>
      </c>
      <c r="E88" s="149" t="s">
        <v>153</v>
      </c>
      <c r="F88" s="150" t="s">
        <v>154</v>
      </c>
      <c r="G88" s="151" t="s">
        <v>122</v>
      </c>
      <c r="H88" s="152">
        <v>7867</v>
      </c>
      <c r="I88" s="153">
        <v>35.2</v>
      </c>
      <c r="J88" s="154">
        <f t="shared" si="0"/>
        <v>276918.4</v>
      </c>
      <c r="K88" s="150" t="s">
        <v>21</v>
      </c>
      <c r="L88" s="35"/>
      <c r="M88" s="155" t="s">
        <v>21</v>
      </c>
      <c r="N88" s="156" t="s">
        <v>46</v>
      </c>
      <c r="P88" s="157">
        <f t="shared" si="1"/>
        <v>0</v>
      </c>
      <c r="Q88" s="157">
        <v>0.00071</v>
      </c>
      <c r="R88" s="157">
        <f t="shared" si="2"/>
        <v>5.585570000000001</v>
      </c>
      <c r="S88" s="157">
        <v>0</v>
      </c>
      <c r="T88" s="158">
        <f t="shared" si="3"/>
        <v>0</v>
      </c>
      <c r="AR88" s="19" t="s">
        <v>124</v>
      </c>
      <c r="AT88" s="19" t="s">
        <v>119</v>
      </c>
      <c r="AU88" s="19" t="s">
        <v>87</v>
      </c>
      <c r="AY88" s="19" t="s">
        <v>117</v>
      </c>
      <c r="BE88" s="159">
        <f t="shared" si="4"/>
        <v>276918.4</v>
      </c>
      <c r="BF88" s="159">
        <f t="shared" si="5"/>
        <v>0</v>
      </c>
      <c r="BG88" s="159">
        <f t="shared" si="6"/>
        <v>0</v>
      </c>
      <c r="BH88" s="159">
        <f t="shared" si="7"/>
        <v>0</v>
      </c>
      <c r="BI88" s="159">
        <f t="shared" si="8"/>
        <v>0</v>
      </c>
      <c r="BJ88" s="19" t="s">
        <v>80</v>
      </c>
      <c r="BK88" s="159">
        <f t="shared" si="9"/>
        <v>276918.4</v>
      </c>
      <c r="BL88" s="19" t="s">
        <v>124</v>
      </c>
      <c r="BM88" s="19" t="s">
        <v>155</v>
      </c>
    </row>
    <row r="89" spans="2:65" s="1" customFormat="1" ht="27">
      <c r="B89" s="35"/>
      <c r="C89" s="148" t="s">
        <v>156</v>
      </c>
      <c r="D89" s="148" t="s">
        <v>119</v>
      </c>
      <c r="E89" s="149" t="s">
        <v>157</v>
      </c>
      <c r="F89" s="150" t="s">
        <v>158</v>
      </c>
      <c r="G89" s="151" t="s">
        <v>122</v>
      </c>
      <c r="H89" s="152">
        <v>750</v>
      </c>
      <c r="I89" s="153">
        <v>14.5</v>
      </c>
      <c r="J89" s="154">
        <f t="shared" si="0"/>
        <v>10875</v>
      </c>
      <c r="K89" s="150" t="s">
        <v>123</v>
      </c>
      <c r="L89" s="35"/>
      <c r="M89" s="155" t="s">
        <v>21</v>
      </c>
      <c r="N89" s="156" t="s">
        <v>46</v>
      </c>
      <c r="P89" s="157">
        <f t="shared" si="1"/>
        <v>0</v>
      </c>
      <c r="Q89" s="157">
        <v>0.00034</v>
      </c>
      <c r="R89" s="157">
        <f t="shared" si="2"/>
        <v>0.255</v>
      </c>
      <c r="S89" s="157">
        <v>0</v>
      </c>
      <c r="T89" s="158">
        <f t="shared" si="3"/>
        <v>0</v>
      </c>
      <c r="AR89" s="19" t="s">
        <v>124</v>
      </c>
      <c r="AT89" s="19" t="s">
        <v>119</v>
      </c>
      <c r="AU89" s="19" t="s">
        <v>87</v>
      </c>
      <c r="AY89" s="19" t="s">
        <v>117</v>
      </c>
      <c r="BE89" s="159">
        <f t="shared" si="4"/>
        <v>10875</v>
      </c>
      <c r="BF89" s="159">
        <f t="shared" si="5"/>
        <v>0</v>
      </c>
      <c r="BG89" s="159">
        <f t="shared" si="6"/>
        <v>0</v>
      </c>
      <c r="BH89" s="159">
        <f t="shared" si="7"/>
        <v>0</v>
      </c>
      <c r="BI89" s="159">
        <f t="shared" si="8"/>
        <v>0</v>
      </c>
      <c r="BJ89" s="19" t="s">
        <v>80</v>
      </c>
      <c r="BK89" s="159">
        <f t="shared" si="9"/>
        <v>10875</v>
      </c>
      <c r="BL89" s="19" t="s">
        <v>124</v>
      </c>
      <c r="BM89" s="19" t="s">
        <v>159</v>
      </c>
    </row>
    <row r="90" spans="2:65" s="1" customFormat="1" ht="81">
      <c r="B90" s="35"/>
      <c r="C90" s="148" t="s">
        <v>160</v>
      </c>
      <c r="D90" s="148" t="s">
        <v>119</v>
      </c>
      <c r="E90" s="149" t="s">
        <v>161</v>
      </c>
      <c r="F90" s="150" t="s">
        <v>162</v>
      </c>
      <c r="G90" s="151" t="s">
        <v>137</v>
      </c>
      <c r="H90" s="152">
        <v>138.915</v>
      </c>
      <c r="I90" s="153">
        <v>1695.96</v>
      </c>
      <c r="J90" s="154">
        <f t="shared" si="0"/>
        <v>235594.28</v>
      </c>
      <c r="K90" s="150" t="s">
        <v>123</v>
      </c>
      <c r="L90" s="35"/>
      <c r="M90" s="155" t="s">
        <v>21</v>
      </c>
      <c r="N90" s="156" t="s">
        <v>46</v>
      </c>
      <c r="P90" s="157">
        <f t="shared" si="1"/>
        <v>0</v>
      </c>
      <c r="Q90" s="157">
        <v>1</v>
      </c>
      <c r="R90" s="157">
        <f t="shared" si="2"/>
        <v>138.915</v>
      </c>
      <c r="S90" s="157">
        <v>0</v>
      </c>
      <c r="T90" s="158">
        <f t="shared" si="3"/>
        <v>0</v>
      </c>
      <c r="AR90" s="19" t="s">
        <v>124</v>
      </c>
      <c r="AT90" s="19" t="s">
        <v>119</v>
      </c>
      <c r="AU90" s="19" t="s">
        <v>87</v>
      </c>
      <c r="AY90" s="19" t="s">
        <v>117</v>
      </c>
      <c r="BE90" s="159">
        <f t="shared" si="4"/>
        <v>235594.28</v>
      </c>
      <c r="BF90" s="159">
        <f t="shared" si="5"/>
        <v>0</v>
      </c>
      <c r="BG90" s="159">
        <f t="shared" si="6"/>
        <v>0</v>
      </c>
      <c r="BH90" s="159">
        <f t="shared" si="7"/>
        <v>0</v>
      </c>
      <c r="BI90" s="159">
        <f t="shared" si="8"/>
        <v>0</v>
      </c>
      <c r="BJ90" s="19" t="s">
        <v>80</v>
      </c>
      <c r="BK90" s="159">
        <f t="shared" si="9"/>
        <v>235594.28</v>
      </c>
      <c r="BL90" s="19" t="s">
        <v>124</v>
      </c>
      <c r="BM90" s="19" t="s">
        <v>163</v>
      </c>
    </row>
    <row r="91" spans="2:65" s="1" customFormat="1" ht="40.5">
      <c r="B91" s="35"/>
      <c r="C91" s="148" t="s">
        <v>164</v>
      </c>
      <c r="D91" s="148" t="s">
        <v>119</v>
      </c>
      <c r="E91" s="149" t="s">
        <v>165</v>
      </c>
      <c r="F91" s="150" t="s">
        <v>166</v>
      </c>
      <c r="G91" s="151" t="s">
        <v>122</v>
      </c>
      <c r="H91" s="152">
        <v>1150</v>
      </c>
      <c r="I91" s="153">
        <v>49</v>
      </c>
      <c r="J91" s="154">
        <f t="shared" si="0"/>
        <v>56350</v>
      </c>
      <c r="K91" s="150" t="s">
        <v>123</v>
      </c>
      <c r="L91" s="35"/>
      <c r="M91" s="155" t="s">
        <v>21</v>
      </c>
      <c r="N91" s="156" t="s">
        <v>46</v>
      </c>
      <c r="P91" s="157">
        <f t="shared" si="1"/>
        <v>0</v>
      </c>
      <c r="Q91" s="157">
        <v>0.0018565</v>
      </c>
      <c r="R91" s="157">
        <f t="shared" si="2"/>
        <v>2.1349750000000003</v>
      </c>
      <c r="S91" s="157">
        <v>0</v>
      </c>
      <c r="T91" s="158">
        <f t="shared" si="3"/>
        <v>0</v>
      </c>
      <c r="AR91" s="19" t="s">
        <v>124</v>
      </c>
      <c r="AT91" s="19" t="s">
        <v>119</v>
      </c>
      <c r="AU91" s="19" t="s">
        <v>87</v>
      </c>
      <c r="AY91" s="19" t="s">
        <v>117</v>
      </c>
      <c r="BE91" s="159">
        <f t="shared" si="4"/>
        <v>56350</v>
      </c>
      <c r="BF91" s="159">
        <f t="shared" si="5"/>
        <v>0</v>
      </c>
      <c r="BG91" s="159">
        <f t="shared" si="6"/>
        <v>0</v>
      </c>
      <c r="BH91" s="159">
        <f t="shared" si="7"/>
        <v>0</v>
      </c>
      <c r="BI91" s="159">
        <f t="shared" si="8"/>
        <v>0</v>
      </c>
      <c r="BJ91" s="19" t="s">
        <v>80</v>
      </c>
      <c r="BK91" s="159">
        <f t="shared" si="9"/>
        <v>56350</v>
      </c>
      <c r="BL91" s="19" t="s">
        <v>124</v>
      </c>
      <c r="BM91" s="19" t="s">
        <v>167</v>
      </c>
    </row>
    <row r="92" spans="2:65" s="1" customFormat="1" ht="40.5">
      <c r="B92" s="35"/>
      <c r="C92" s="148" t="s">
        <v>168</v>
      </c>
      <c r="D92" s="148" t="s">
        <v>119</v>
      </c>
      <c r="E92" s="149" t="s">
        <v>169</v>
      </c>
      <c r="F92" s="150" t="s">
        <v>170</v>
      </c>
      <c r="G92" s="151" t="s">
        <v>122</v>
      </c>
      <c r="H92" s="152">
        <v>804</v>
      </c>
      <c r="I92" s="153">
        <v>316</v>
      </c>
      <c r="J92" s="154">
        <f t="shared" si="0"/>
        <v>254064</v>
      </c>
      <c r="K92" s="150" t="s">
        <v>128</v>
      </c>
      <c r="L92" s="35"/>
      <c r="M92" s="155" t="s">
        <v>21</v>
      </c>
      <c r="N92" s="156" t="s">
        <v>46</v>
      </c>
      <c r="P92" s="157">
        <f t="shared" si="1"/>
        <v>0</v>
      </c>
      <c r="Q92" s="157">
        <v>0.26376</v>
      </c>
      <c r="R92" s="157">
        <f t="shared" si="2"/>
        <v>212.06304</v>
      </c>
      <c r="S92" s="157">
        <v>0</v>
      </c>
      <c r="T92" s="158">
        <f t="shared" si="3"/>
        <v>0</v>
      </c>
      <c r="AR92" s="19" t="s">
        <v>124</v>
      </c>
      <c r="AT92" s="19" t="s">
        <v>119</v>
      </c>
      <c r="AU92" s="19" t="s">
        <v>87</v>
      </c>
      <c r="AY92" s="19" t="s">
        <v>117</v>
      </c>
      <c r="BE92" s="159">
        <f t="shared" si="4"/>
        <v>254064</v>
      </c>
      <c r="BF92" s="159">
        <f t="shared" si="5"/>
        <v>0</v>
      </c>
      <c r="BG92" s="159">
        <f t="shared" si="6"/>
        <v>0</v>
      </c>
      <c r="BH92" s="159">
        <f t="shared" si="7"/>
        <v>0</v>
      </c>
      <c r="BI92" s="159">
        <f t="shared" si="8"/>
        <v>0</v>
      </c>
      <c r="BJ92" s="19" t="s">
        <v>80</v>
      </c>
      <c r="BK92" s="159">
        <f t="shared" si="9"/>
        <v>254064</v>
      </c>
      <c r="BL92" s="19" t="s">
        <v>124</v>
      </c>
      <c r="BM92" s="19" t="s">
        <v>171</v>
      </c>
    </row>
    <row r="93" spans="2:65" s="1" customFormat="1" ht="40.5">
      <c r="B93" s="35"/>
      <c r="C93" s="148" t="s">
        <v>172</v>
      </c>
      <c r="D93" s="148" t="s">
        <v>119</v>
      </c>
      <c r="E93" s="149" t="s">
        <v>173</v>
      </c>
      <c r="F93" s="150" t="s">
        <v>174</v>
      </c>
      <c r="G93" s="151" t="s">
        <v>122</v>
      </c>
      <c r="H93" s="152">
        <v>1423</v>
      </c>
      <c r="I93" s="153">
        <v>98.15</v>
      </c>
      <c r="J93" s="154">
        <f t="shared" si="0"/>
        <v>139667.45</v>
      </c>
      <c r="K93" s="150" t="s">
        <v>123</v>
      </c>
      <c r="L93" s="35"/>
      <c r="M93" s="155" t="s">
        <v>21</v>
      </c>
      <c r="N93" s="156" t="s">
        <v>46</v>
      </c>
      <c r="P93" s="157">
        <f t="shared" si="1"/>
        <v>0</v>
      </c>
      <c r="Q93" s="157">
        <v>0.1716</v>
      </c>
      <c r="R93" s="157">
        <f t="shared" si="2"/>
        <v>244.1868</v>
      </c>
      <c r="S93" s="157">
        <v>0</v>
      </c>
      <c r="T93" s="158">
        <f t="shared" si="3"/>
        <v>0</v>
      </c>
      <c r="AR93" s="19" t="s">
        <v>124</v>
      </c>
      <c r="AT93" s="19" t="s">
        <v>119</v>
      </c>
      <c r="AU93" s="19" t="s">
        <v>87</v>
      </c>
      <c r="AY93" s="19" t="s">
        <v>117</v>
      </c>
      <c r="BE93" s="159">
        <f t="shared" si="4"/>
        <v>139667.45</v>
      </c>
      <c r="BF93" s="159">
        <f t="shared" si="5"/>
        <v>0</v>
      </c>
      <c r="BG93" s="159">
        <f t="shared" si="6"/>
        <v>0</v>
      </c>
      <c r="BH93" s="159">
        <f t="shared" si="7"/>
        <v>0</v>
      </c>
      <c r="BI93" s="159">
        <f t="shared" si="8"/>
        <v>0</v>
      </c>
      <c r="BJ93" s="19" t="s">
        <v>80</v>
      </c>
      <c r="BK93" s="159">
        <f t="shared" si="9"/>
        <v>139667.45</v>
      </c>
      <c r="BL93" s="19" t="s">
        <v>124</v>
      </c>
      <c r="BM93" s="19" t="s">
        <v>175</v>
      </c>
    </row>
    <row r="94" spans="2:63" s="10" customFormat="1" ht="15">
      <c r="B94" s="136"/>
      <c r="D94" s="137" t="s">
        <v>74</v>
      </c>
      <c r="E94" s="146" t="s">
        <v>156</v>
      </c>
      <c r="F94" s="146" t="s">
        <v>176</v>
      </c>
      <c r="I94" s="139"/>
      <c r="J94" s="147">
        <f>BK94</f>
        <v>300846.25</v>
      </c>
      <c r="L94" s="136"/>
      <c r="M94" s="141"/>
      <c r="P94" s="142">
        <f>SUM(P95:P103)</f>
        <v>0</v>
      </c>
      <c r="R94" s="142">
        <f>SUM(R95:R103)</f>
        <v>226.89548999999997</v>
      </c>
      <c r="T94" s="143">
        <f>SUM(T95:T103)</f>
        <v>0</v>
      </c>
      <c r="AR94" s="137" t="s">
        <v>80</v>
      </c>
      <c r="AT94" s="144" t="s">
        <v>74</v>
      </c>
      <c r="AU94" s="144" t="s">
        <v>80</v>
      </c>
      <c r="AY94" s="137" t="s">
        <v>117</v>
      </c>
      <c r="BK94" s="145">
        <f>SUM(BK95:BK103)</f>
        <v>300846.25</v>
      </c>
    </row>
    <row r="95" spans="2:65" s="1" customFormat="1" ht="27">
      <c r="B95" s="35"/>
      <c r="C95" s="148" t="s">
        <v>177</v>
      </c>
      <c r="D95" s="148" t="s">
        <v>119</v>
      </c>
      <c r="E95" s="149" t="s">
        <v>178</v>
      </c>
      <c r="F95" s="150" t="s">
        <v>179</v>
      </c>
      <c r="G95" s="151" t="s">
        <v>180</v>
      </c>
      <c r="H95" s="152">
        <v>177</v>
      </c>
      <c r="I95" s="153">
        <v>158</v>
      </c>
      <c r="J95" s="154">
        <f aca="true" t="shared" si="10" ref="J95:J103">ROUND(I95*H95,2)</f>
        <v>27966</v>
      </c>
      <c r="K95" s="150" t="s">
        <v>123</v>
      </c>
      <c r="L95" s="35"/>
      <c r="M95" s="155" t="s">
        <v>21</v>
      </c>
      <c r="N95" s="156" t="s">
        <v>46</v>
      </c>
      <c r="P95" s="157">
        <f aca="true" t="shared" si="11" ref="P95:P103">O95*H95</f>
        <v>0</v>
      </c>
      <c r="Q95" s="157">
        <v>0</v>
      </c>
      <c r="R95" s="157">
        <f aca="true" t="shared" si="12" ref="R95:R103">Q95*H95</f>
        <v>0</v>
      </c>
      <c r="S95" s="157">
        <v>0</v>
      </c>
      <c r="T95" s="158">
        <f aca="true" t="shared" si="13" ref="T95:T103">S95*H95</f>
        <v>0</v>
      </c>
      <c r="AR95" s="19" t="s">
        <v>124</v>
      </c>
      <c r="AT95" s="19" t="s">
        <v>119</v>
      </c>
      <c r="AU95" s="19" t="s">
        <v>87</v>
      </c>
      <c r="AY95" s="19" t="s">
        <v>117</v>
      </c>
      <c r="BE95" s="159">
        <f aca="true" t="shared" si="14" ref="BE95:BE103">IF(N95="základní",J95,0)</f>
        <v>27966</v>
      </c>
      <c r="BF95" s="159">
        <f aca="true" t="shared" si="15" ref="BF95:BF103">IF(N95="snížená",J95,0)</f>
        <v>0</v>
      </c>
      <c r="BG95" s="159">
        <f aca="true" t="shared" si="16" ref="BG95:BG103">IF(N95="zákl. přenesená",J95,0)</f>
        <v>0</v>
      </c>
      <c r="BH95" s="159">
        <f aca="true" t="shared" si="17" ref="BH95:BH103">IF(N95="sníž. přenesená",J95,0)</f>
        <v>0</v>
      </c>
      <c r="BI95" s="159">
        <f aca="true" t="shared" si="18" ref="BI95:BI103">IF(N95="nulová",J95,0)</f>
        <v>0</v>
      </c>
      <c r="BJ95" s="19" t="s">
        <v>80</v>
      </c>
      <c r="BK95" s="159">
        <f aca="true" t="shared" si="19" ref="BK95:BK103">ROUND(I95*H95,2)</f>
        <v>27966</v>
      </c>
      <c r="BL95" s="19" t="s">
        <v>124</v>
      </c>
      <c r="BM95" s="19" t="s">
        <v>181</v>
      </c>
    </row>
    <row r="96" spans="2:65" s="1" customFormat="1" ht="40.5">
      <c r="B96" s="35"/>
      <c r="C96" s="160" t="s">
        <v>10</v>
      </c>
      <c r="D96" s="160" t="s">
        <v>182</v>
      </c>
      <c r="E96" s="161" t="s">
        <v>183</v>
      </c>
      <c r="F96" s="162" t="s">
        <v>184</v>
      </c>
      <c r="G96" s="163" t="s">
        <v>180</v>
      </c>
      <c r="H96" s="164">
        <v>177</v>
      </c>
      <c r="I96" s="165">
        <v>132</v>
      </c>
      <c r="J96" s="166">
        <f t="shared" si="10"/>
        <v>23364</v>
      </c>
      <c r="K96" s="162" t="s">
        <v>123</v>
      </c>
      <c r="L96" s="167"/>
      <c r="M96" s="168" t="s">
        <v>21</v>
      </c>
      <c r="N96" s="169" t="s">
        <v>46</v>
      </c>
      <c r="P96" s="157">
        <f t="shared" si="11"/>
        <v>0</v>
      </c>
      <c r="Q96" s="157">
        <v>0.0022</v>
      </c>
      <c r="R96" s="157">
        <f t="shared" si="12"/>
        <v>0.3894</v>
      </c>
      <c r="S96" s="157">
        <v>0</v>
      </c>
      <c r="T96" s="158">
        <f t="shared" si="13"/>
        <v>0</v>
      </c>
      <c r="AR96" s="19" t="s">
        <v>152</v>
      </c>
      <c r="AT96" s="19" t="s">
        <v>182</v>
      </c>
      <c r="AU96" s="19" t="s">
        <v>87</v>
      </c>
      <c r="AY96" s="19" t="s">
        <v>117</v>
      </c>
      <c r="BE96" s="159">
        <f t="shared" si="14"/>
        <v>23364</v>
      </c>
      <c r="BF96" s="159">
        <f t="shared" si="15"/>
        <v>0</v>
      </c>
      <c r="BG96" s="159">
        <f t="shared" si="16"/>
        <v>0</v>
      </c>
      <c r="BH96" s="159">
        <f t="shared" si="17"/>
        <v>0</v>
      </c>
      <c r="BI96" s="159">
        <f t="shared" si="18"/>
        <v>0</v>
      </c>
      <c r="BJ96" s="19" t="s">
        <v>80</v>
      </c>
      <c r="BK96" s="159">
        <f t="shared" si="19"/>
        <v>23364</v>
      </c>
      <c r="BL96" s="19" t="s">
        <v>124</v>
      </c>
      <c r="BM96" s="19" t="s">
        <v>185</v>
      </c>
    </row>
    <row r="97" spans="2:65" s="1" customFormat="1" ht="54">
      <c r="B97" s="35"/>
      <c r="C97" s="148" t="s">
        <v>186</v>
      </c>
      <c r="D97" s="148" t="s">
        <v>119</v>
      </c>
      <c r="E97" s="149" t="s">
        <v>187</v>
      </c>
      <c r="F97" s="150" t="s">
        <v>188</v>
      </c>
      <c r="G97" s="151" t="s">
        <v>189</v>
      </c>
      <c r="H97" s="152">
        <v>2847</v>
      </c>
      <c r="I97" s="153">
        <v>18.75</v>
      </c>
      <c r="J97" s="154">
        <f t="shared" si="10"/>
        <v>53381.25</v>
      </c>
      <c r="K97" s="150" t="s">
        <v>21</v>
      </c>
      <c r="L97" s="35"/>
      <c r="M97" s="155" t="s">
        <v>21</v>
      </c>
      <c r="N97" s="156" t="s">
        <v>46</v>
      </c>
      <c r="P97" s="157">
        <f t="shared" si="11"/>
        <v>0</v>
      </c>
      <c r="Q97" s="157">
        <v>0.00011</v>
      </c>
      <c r="R97" s="157">
        <f t="shared" si="12"/>
        <v>0.31317</v>
      </c>
      <c r="S97" s="157">
        <v>0</v>
      </c>
      <c r="T97" s="158">
        <f t="shared" si="13"/>
        <v>0</v>
      </c>
      <c r="AR97" s="19" t="s">
        <v>124</v>
      </c>
      <c r="AT97" s="19" t="s">
        <v>119</v>
      </c>
      <c r="AU97" s="19" t="s">
        <v>87</v>
      </c>
      <c r="AY97" s="19" t="s">
        <v>117</v>
      </c>
      <c r="BE97" s="159">
        <f t="shared" si="14"/>
        <v>53381.25</v>
      </c>
      <c r="BF97" s="159">
        <f t="shared" si="15"/>
        <v>0</v>
      </c>
      <c r="BG97" s="159">
        <f t="shared" si="16"/>
        <v>0</v>
      </c>
      <c r="BH97" s="159">
        <f t="shared" si="17"/>
        <v>0</v>
      </c>
      <c r="BI97" s="159">
        <f t="shared" si="18"/>
        <v>0</v>
      </c>
      <c r="BJ97" s="19" t="s">
        <v>80</v>
      </c>
      <c r="BK97" s="159">
        <f t="shared" si="19"/>
        <v>53381.25</v>
      </c>
      <c r="BL97" s="19" t="s">
        <v>124</v>
      </c>
      <c r="BM97" s="19" t="s">
        <v>190</v>
      </c>
    </row>
    <row r="98" spans="2:65" s="1" customFormat="1" ht="27">
      <c r="B98" s="35"/>
      <c r="C98" s="148" t="s">
        <v>191</v>
      </c>
      <c r="D98" s="148" t="s">
        <v>119</v>
      </c>
      <c r="E98" s="149" t="s">
        <v>192</v>
      </c>
      <c r="F98" s="150" t="s">
        <v>193</v>
      </c>
      <c r="G98" s="151" t="s">
        <v>189</v>
      </c>
      <c r="H98" s="152">
        <v>2847</v>
      </c>
      <c r="I98" s="153">
        <v>5</v>
      </c>
      <c r="J98" s="154">
        <f t="shared" si="10"/>
        <v>14235</v>
      </c>
      <c r="K98" s="150" t="s">
        <v>123</v>
      </c>
      <c r="L98" s="35"/>
      <c r="M98" s="155" t="s">
        <v>21</v>
      </c>
      <c r="N98" s="156" t="s">
        <v>46</v>
      </c>
      <c r="P98" s="157">
        <f t="shared" si="11"/>
        <v>0</v>
      </c>
      <c r="Q98" s="157">
        <v>0</v>
      </c>
      <c r="R98" s="157">
        <f t="shared" si="12"/>
        <v>0</v>
      </c>
      <c r="S98" s="157">
        <v>0</v>
      </c>
      <c r="T98" s="158">
        <f t="shared" si="13"/>
        <v>0</v>
      </c>
      <c r="AR98" s="19" t="s">
        <v>124</v>
      </c>
      <c r="AT98" s="19" t="s">
        <v>119</v>
      </c>
      <c r="AU98" s="19" t="s">
        <v>87</v>
      </c>
      <c r="AY98" s="19" t="s">
        <v>117</v>
      </c>
      <c r="BE98" s="159">
        <f t="shared" si="14"/>
        <v>14235</v>
      </c>
      <c r="BF98" s="159">
        <f t="shared" si="15"/>
        <v>0</v>
      </c>
      <c r="BG98" s="159">
        <f t="shared" si="16"/>
        <v>0</v>
      </c>
      <c r="BH98" s="159">
        <f t="shared" si="17"/>
        <v>0</v>
      </c>
      <c r="BI98" s="159">
        <f t="shared" si="18"/>
        <v>0</v>
      </c>
      <c r="BJ98" s="19" t="s">
        <v>80</v>
      </c>
      <c r="BK98" s="159">
        <f t="shared" si="19"/>
        <v>14235</v>
      </c>
      <c r="BL98" s="19" t="s">
        <v>124</v>
      </c>
      <c r="BM98" s="19" t="s">
        <v>194</v>
      </c>
    </row>
    <row r="99" spans="2:65" s="1" customFormat="1" ht="108">
      <c r="B99" s="35"/>
      <c r="C99" s="148" t="s">
        <v>195</v>
      </c>
      <c r="D99" s="148" t="s">
        <v>119</v>
      </c>
      <c r="E99" s="149" t="s">
        <v>196</v>
      </c>
      <c r="F99" s="150" t="s">
        <v>197</v>
      </c>
      <c r="G99" s="151" t="s">
        <v>180</v>
      </c>
      <c r="H99" s="152">
        <v>6</v>
      </c>
      <c r="I99" s="153">
        <v>11100</v>
      </c>
      <c r="J99" s="154">
        <f t="shared" si="10"/>
        <v>66600</v>
      </c>
      <c r="K99" s="150" t="s">
        <v>123</v>
      </c>
      <c r="L99" s="35"/>
      <c r="M99" s="155" t="s">
        <v>21</v>
      </c>
      <c r="N99" s="156" t="s">
        <v>46</v>
      </c>
      <c r="P99" s="157">
        <f t="shared" si="11"/>
        <v>0</v>
      </c>
      <c r="Q99" s="157">
        <v>17.055</v>
      </c>
      <c r="R99" s="157">
        <f t="shared" si="12"/>
        <v>102.33</v>
      </c>
      <c r="S99" s="157">
        <v>0</v>
      </c>
      <c r="T99" s="158">
        <f t="shared" si="13"/>
        <v>0</v>
      </c>
      <c r="AR99" s="19" t="s">
        <v>124</v>
      </c>
      <c r="AT99" s="19" t="s">
        <v>119</v>
      </c>
      <c r="AU99" s="19" t="s">
        <v>87</v>
      </c>
      <c r="AY99" s="19" t="s">
        <v>117</v>
      </c>
      <c r="BE99" s="159">
        <f t="shared" si="14"/>
        <v>66600</v>
      </c>
      <c r="BF99" s="159">
        <f t="shared" si="15"/>
        <v>0</v>
      </c>
      <c r="BG99" s="159">
        <f t="shared" si="16"/>
        <v>0</v>
      </c>
      <c r="BH99" s="159">
        <f t="shared" si="17"/>
        <v>0</v>
      </c>
      <c r="BI99" s="159">
        <f t="shared" si="18"/>
        <v>0</v>
      </c>
      <c r="BJ99" s="19" t="s">
        <v>80</v>
      </c>
      <c r="BK99" s="159">
        <f t="shared" si="19"/>
        <v>66600</v>
      </c>
      <c r="BL99" s="19" t="s">
        <v>124</v>
      </c>
      <c r="BM99" s="19" t="s">
        <v>198</v>
      </c>
    </row>
    <row r="100" spans="2:65" s="1" customFormat="1" ht="27">
      <c r="B100" s="35"/>
      <c r="C100" s="148" t="s">
        <v>199</v>
      </c>
      <c r="D100" s="148" t="s">
        <v>119</v>
      </c>
      <c r="E100" s="149" t="s">
        <v>200</v>
      </c>
      <c r="F100" s="150" t="s">
        <v>201</v>
      </c>
      <c r="G100" s="151" t="s">
        <v>180</v>
      </c>
      <c r="H100" s="152">
        <v>12</v>
      </c>
      <c r="I100" s="153">
        <v>7800</v>
      </c>
      <c r="J100" s="154">
        <f t="shared" si="10"/>
        <v>93600</v>
      </c>
      <c r="K100" s="150" t="s">
        <v>21</v>
      </c>
      <c r="L100" s="35"/>
      <c r="M100" s="155" t="s">
        <v>21</v>
      </c>
      <c r="N100" s="156" t="s">
        <v>46</v>
      </c>
      <c r="P100" s="157">
        <f t="shared" si="11"/>
        <v>0</v>
      </c>
      <c r="Q100" s="157">
        <v>7.00566</v>
      </c>
      <c r="R100" s="157">
        <f t="shared" si="12"/>
        <v>84.06792</v>
      </c>
      <c r="S100" s="157">
        <v>0</v>
      </c>
      <c r="T100" s="158">
        <f t="shared" si="13"/>
        <v>0</v>
      </c>
      <c r="AR100" s="19" t="s">
        <v>124</v>
      </c>
      <c r="AT100" s="19" t="s">
        <v>119</v>
      </c>
      <c r="AU100" s="19" t="s">
        <v>87</v>
      </c>
      <c r="AY100" s="19" t="s">
        <v>117</v>
      </c>
      <c r="BE100" s="159">
        <f t="shared" si="14"/>
        <v>93600</v>
      </c>
      <c r="BF100" s="159">
        <f t="shared" si="15"/>
        <v>0</v>
      </c>
      <c r="BG100" s="159">
        <f t="shared" si="16"/>
        <v>0</v>
      </c>
      <c r="BH100" s="159">
        <f t="shared" si="17"/>
        <v>0</v>
      </c>
      <c r="BI100" s="159">
        <f t="shared" si="18"/>
        <v>0</v>
      </c>
      <c r="BJ100" s="19" t="s">
        <v>80</v>
      </c>
      <c r="BK100" s="159">
        <f t="shared" si="19"/>
        <v>93600</v>
      </c>
      <c r="BL100" s="19" t="s">
        <v>124</v>
      </c>
      <c r="BM100" s="19" t="s">
        <v>202</v>
      </c>
    </row>
    <row r="101" spans="2:65" s="1" customFormat="1" ht="40.5">
      <c r="B101" s="35"/>
      <c r="C101" s="148" t="s">
        <v>203</v>
      </c>
      <c r="D101" s="148" t="s">
        <v>119</v>
      </c>
      <c r="E101" s="149" t="s">
        <v>204</v>
      </c>
      <c r="F101" s="150" t="s">
        <v>205</v>
      </c>
      <c r="G101" s="151" t="s">
        <v>180</v>
      </c>
      <c r="H101" s="152">
        <v>14</v>
      </c>
      <c r="I101" s="153">
        <v>1100</v>
      </c>
      <c r="J101" s="154">
        <f t="shared" si="10"/>
        <v>15400</v>
      </c>
      <c r="K101" s="150" t="s">
        <v>123</v>
      </c>
      <c r="L101" s="35"/>
      <c r="M101" s="155" t="s">
        <v>21</v>
      </c>
      <c r="N101" s="156" t="s">
        <v>46</v>
      </c>
      <c r="P101" s="157">
        <f t="shared" si="11"/>
        <v>0</v>
      </c>
      <c r="Q101" s="157">
        <v>2.8425</v>
      </c>
      <c r="R101" s="157">
        <f t="shared" si="12"/>
        <v>39.794999999999995</v>
      </c>
      <c r="S101" s="157">
        <v>0</v>
      </c>
      <c r="T101" s="158">
        <f t="shared" si="13"/>
        <v>0</v>
      </c>
      <c r="AR101" s="19" t="s">
        <v>124</v>
      </c>
      <c r="AT101" s="19" t="s">
        <v>119</v>
      </c>
      <c r="AU101" s="19" t="s">
        <v>87</v>
      </c>
      <c r="AY101" s="19" t="s">
        <v>117</v>
      </c>
      <c r="BE101" s="159">
        <f t="shared" si="14"/>
        <v>15400</v>
      </c>
      <c r="BF101" s="159">
        <f t="shared" si="15"/>
        <v>0</v>
      </c>
      <c r="BG101" s="159">
        <f t="shared" si="16"/>
        <v>0</v>
      </c>
      <c r="BH101" s="159">
        <f t="shared" si="17"/>
        <v>0</v>
      </c>
      <c r="BI101" s="159">
        <f t="shared" si="18"/>
        <v>0</v>
      </c>
      <c r="BJ101" s="19" t="s">
        <v>80</v>
      </c>
      <c r="BK101" s="159">
        <f t="shared" si="19"/>
        <v>15400</v>
      </c>
      <c r="BL101" s="19" t="s">
        <v>124</v>
      </c>
      <c r="BM101" s="19" t="s">
        <v>206</v>
      </c>
    </row>
    <row r="102" spans="2:65" s="1" customFormat="1" ht="27">
      <c r="B102" s="35"/>
      <c r="C102" s="148" t="s">
        <v>9</v>
      </c>
      <c r="D102" s="148" t="s">
        <v>119</v>
      </c>
      <c r="E102" s="149" t="s">
        <v>207</v>
      </c>
      <c r="F102" s="150" t="s">
        <v>208</v>
      </c>
      <c r="G102" s="151" t="s">
        <v>189</v>
      </c>
      <c r="H102" s="152">
        <v>42</v>
      </c>
      <c r="I102" s="153">
        <v>65</v>
      </c>
      <c r="J102" s="154">
        <f t="shared" si="10"/>
        <v>2730</v>
      </c>
      <c r="K102" s="150" t="s">
        <v>123</v>
      </c>
      <c r="L102" s="35"/>
      <c r="M102" s="155" t="s">
        <v>21</v>
      </c>
      <c r="N102" s="156" t="s">
        <v>46</v>
      </c>
      <c r="P102" s="157">
        <f t="shared" si="11"/>
        <v>0</v>
      </c>
      <c r="Q102" s="157">
        <v>0</v>
      </c>
      <c r="R102" s="157">
        <f t="shared" si="12"/>
        <v>0</v>
      </c>
      <c r="S102" s="157">
        <v>0</v>
      </c>
      <c r="T102" s="158">
        <f t="shared" si="13"/>
        <v>0</v>
      </c>
      <c r="AR102" s="19" t="s">
        <v>124</v>
      </c>
      <c r="AT102" s="19" t="s">
        <v>119</v>
      </c>
      <c r="AU102" s="19" t="s">
        <v>87</v>
      </c>
      <c r="AY102" s="19" t="s">
        <v>117</v>
      </c>
      <c r="BE102" s="159">
        <f t="shared" si="14"/>
        <v>2730</v>
      </c>
      <c r="BF102" s="159">
        <f t="shared" si="15"/>
        <v>0</v>
      </c>
      <c r="BG102" s="159">
        <f t="shared" si="16"/>
        <v>0</v>
      </c>
      <c r="BH102" s="159">
        <f t="shared" si="17"/>
        <v>0</v>
      </c>
      <c r="BI102" s="159">
        <f t="shared" si="18"/>
        <v>0</v>
      </c>
      <c r="BJ102" s="19" t="s">
        <v>80</v>
      </c>
      <c r="BK102" s="159">
        <f t="shared" si="19"/>
        <v>2730</v>
      </c>
      <c r="BL102" s="19" t="s">
        <v>124</v>
      </c>
      <c r="BM102" s="19" t="s">
        <v>209</v>
      </c>
    </row>
    <row r="103" spans="2:65" s="1" customFormat="1" ht="27">
      <c r="B103" s="35"/>
      <c r="C103" s="148" t="s">
        <v>210</v>
      </c>
      <c r="D103" s="148" t="s">
        <v>119</v>
      </c>
      <c r="E103" s="149" t="s">
        <v>211</v>
      </c>
      <c r="F103" s="150" t="s">
        <v>212</v>
      </c>
      <c r="G103" s="151" t="s">
        <v>189</v>
      </c>
      <c r="H103" s="152">
        <v>42</v>
      </c>
      <c r="I103" s="153">
        <v>85</v>
      </c>
      <c r="J103" s="154">
        <f t="shared" si="10"/>
        <v>3570</v>
      </c>
      <c r="K103" s="150" t="s">
        <v>123</v>
      </c>
      <c r="L103" s="35"/>
      <c r="M103" s="155" t="s">
        <v>21</v>
      </c>
      <c r="N103" s="156" t="s">
        <v>46</v>
      </c>
      <c r="P103" s="157">
        <f t="shared" si="11"/>
        <v>0</v>
      </c>
      <c r="Q103" s="157">
        <v>0</v>
      </c>
      <c r="R103" s="157">
        <f t="shared" si="12"/>
        <v>0</v>
      </c>
      <c r="S103" s="157">
        <v>0</v>
      </c>
      <c r="T103" s="158">
        <f t="shared" si="13"/>
        <v>0</v>
      </c>
      <c r="AR103" s="19" t="s">
        <v>124</v>
      </c>
      <c r="AT103" s="19" t="s">
        <v>119</v>
      </c>
      <c r="AU103" s="19" t="s">
        <v>87</v>
      </c>
      <c r="AY103" s="19" t="s">
        <v>117</v>
      </c>
      <c r="BE103" s="159">
        <f t="shared" si="14"/>
        <v>3570</v>
      </c>
      <c r="BF103" s="159">
        <f t="shared" si="15"/>
        <v>0</v>
      </c>
      <c r="BG103" s="159">
        <f t="shared" si="16"/>
        <v>0</v>
      </c>
      <c r="BH103" s="159">
        <f t="shared" si="17"/>
        <v>0</v>
      </c>
      <c r="BI103" s="159">
        <f t="shared" si="18"/>
        <v>0</v>
      </c>
      <c r="BJ103" s="19" t="s">
        <v>80</v>
      </c>
      <c r="BK103" s="159">
        <f t="shared" si="19"/>
        <v>3570</v>
      </c>
      <c r="BL103" s="19" t="s">
        <v>124</v>
      </c>
      <c r="BM103" s="19" t="s">
        <v>213</v>
      </c>
    </row>
    <row r="104" spans="2:63" s="10" customFormat="1" ht="15">
      <c r="B104" s="136"/>
      <c r="D104" s="137" t="s">
        <v>74</v>
      </c>
      <c r="E104" s="146" t="s">
        <v>214</v>
      </c>
      <c r="F104" s="146" t="s">
        <v>215</v>
      </c>
      <c r="I104" s="139"/>
      <c r="J104" s="147">
        <f>BK104</f>
        <v>270243</v>
      </c>
      <c r="L104" s="136"/>
      <c r="M104" s="141"/>
      <c r="P104" s="142">
        <f>SUM(P105:P107)</f>
        <v>0</v>
      </c>
      <c r="R104" s="142">
        <f>SUM(R105:R107)</f>
        <v>0</v>
      </c>
      <c r="T104" s="143">
        <f>SUM(T105:T107)</f>
        <v>811.1859999999999</v>
      </c>
      <c r="AR104" s="137" t="s">
        <v>80</v>
      </c>
      <c r="AT104" s="144" t="s">
        <v>74</v>
      </c>
      <c r="AU104" s="144" t="s">
        <v>80</v>
      </c>
      <c r="AY104" s="137" t="s">
        <v>117</v>
      </c>
      <c r="BK104" s="145">
        <f>SUM(BK105:BK107)</f>
        <v>270243</v>
      </c>
    </row>
    <row r="105" spans="2:65" s="1" customFormat="1" ht="40.5">
      <c r="B105" s="35"/>
      <c r="C105" s="148" t="s">
        <v>216</v>
      </c>
      <c r="D105" s="148" t="s">
        <v>119</v>
      </c>
      <c r="E105" s="149" t="s">
        <v>217</v>
      </c>
      <c r="F105" s="150" t="s">
        <v>218</v>
      </c>
      <c r="G105" s="151" t="s">
        <v>189</v>
      </c>
      <c r="H105" s="152">
        <v>2759</v>
      </c>
      <c r="I105" s="153">
        <v>49</v>
      </c>
      <c r="J105" s="154">
        <f>ROUND(I105*H105,2)</f>
        <v>135191</v>
      </c>
      <c r="K105" s="150" t="s">
        <v>128</v>
      </c>
      <c r="L105" s="35"/>
      <c r="M105" s="155" t="s">
        <v>21</v>
      </c>
      <c r="N105" s="156" t="s">
        <v>46</v>
      </c>
      <c r="P105" s="157">
        <f>O105*H105</f>
        <v>0</v>
      </c>
      <c r="Q105" s="157">
        <v>0</v>
      </c>
      <c r="R105" s="157">
        <f>Q105*H105</f>
        <v>0</v>
      </c>
      <c r="S105" s="157">
        <v>0.172</v>
      </c>
      <c r="T105" s="158">
        <f>S105*H105</f>
        <v>474.54799999999994</v>
      </c>
      <c r="AR105" s="19" t="s">
        <v>124</v>
      </c>
      <c r="AT105" s="19" t="s">
        <v>119</v>
      </c>
      <c r="AU105" s="19" t="s">
        <v>87</v>
      </c>
      <c r="AY105" s="19" t="s">
        <v>117</v>
      </c>
      <c r="BE105" s="159">
        <f>IF(N105="základní",J105,0)</f>
        <v>135191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9" t="s">
        <v>80</v>
      </c>
      <c r="BK105" s="159">
        <f>ROUND(I105*H105,2)</f>
        <v>135191</v>
      </c>
      <c r="BL105" s="19" t="s">
        <v>124</v>
      </c>
      <c r="BM105" s="19" t="s">
        <v>219</v>
      </c>
    </row>
    <row r="106" spans="2:65" s="1" customFormat="1" ht="40.5">
      <c r="B106" s="35"/>
      <c r="C106" s="148" t="s">
        <v>220</v>
      </c>
      <c r="D106" s="148" t="s">
        <v>119</v>
      </c>
      <c r="E106" s="149" t="s">
        <v>221</v>
      </c>
      <c r="F106" s="150" t="s">
        <v>222</v>
      </c>
      <c r="G106" s="151" t="s">
        <v>122</v>
      </c>
      <c r="H106" s="152">
        <v>7867</v>
      </c>
      <c r="I106" s="153">
        <v>5.5</v>
      </c>
      <c r="J106" s="154">
        <f>ROUND(I106*H106,2)</f>
        <v>43268.5</v>
      </c>
      <c r="K106" s="150" t="s">
        <v>123</v>
      </c>
      <c r="L106" s="35"/>
      <c r="M106" s="155" t="s">
        <v>21</v>
      </c>
      <c r="N106" s="156" t="s">
        <v>46</v>
      </c>
      <c r="P106" s="157">
        <f>O106*H106</f>
        <v>0</v>
      </c>
      <c r="Q106" s="157">
        <v>0</v>
      </c>
      <c r="R106" s="157">
        <f>Q106*H106</f>
        <v>0</v>
      </c>
      <c r="S106" s="157">
        <v>0.02</v>
      </c>
      <c r="T106" s="158">
        <f>S106*H106</f>
        <v>157.34</v>
      </c>
      <c r="AR106" s="19" t="s">
        <v>124</v>
      </c>
      <c r="AT106" s="19" t="s">
        <v>119</v>
      </c>
      <c r="AU106" s="19" t="s">
        <v>87</v>
      </c>
      <c r="AY106" s="19" t="s">
        <v>117</v>
      </c>
      <c r="BE106" s="159">
        <f>IF(N106="základní",J106,0)</f>
        <v>43268.5</v>
      </c>
      <c r="BF106" s="159">
        <f>IF(N106="snížená",J106,0)</f>
        <v>0</v>
      </c>
      <c r="BG106" s="159">
        <f>IF(N106="zákl. přenesená",J106,0)</f>
        <v>0</v>
      </c>
      <c r="BH106" s="159">
        <f>IF(N106="sníž. přenesená",J106,0)</f>
        <v>0</v>
      </c>
      <c r="BI106" s="159">
        <f>IF(N106="nulová",J106,0)</f>
        <v>0</v>
      </c>
      <c r="BJ106" s="19" t="s">
        <v>80</v>
      </c>
      <c r="BK106" s="159">
        <f>ROUND(I106*H106,2)</f>
        <v>43268.5</v>
      </c>
      <c r="BL106" s="19" t="s">
        <v>124</v>
      </c>
      <c r="BM106" s="19" t="s">
        <v>223</v>
      </c>
    </row>
    <row r="107" spans="2:65" s="1" customFormat="1" ht="54">
      <c r="B107" s="35"/>
      <c r="C107" s="148" t="s">
        <v>224</v>
      </c>
      <c r="D107" s="148" t="s">
        <v>119</v>
      </c>
      <c r="E107" s="149" t="s">
        <v>225</v>
      </c>
      <c r="F107" s="150" t="s">
        <v>226</v>
      </c>
      <c r="G107" s="151" t="s">
        <v>122</v>
      </c>
      <c r="H107" s="152">
        <v>1423</v>
      </c>
      <c r="I107" s="153">
        <v>64.5</v>
      </c>
      <c r="J107" s="154">
        <f>ROUND(I107*H107,2)</f>
        <v>91783.5</v>
      </c>
      <c r="K107" s="150" t="s">
        <v>123</v>
      </c>
      <c r="L107" s="35"/>
      <c r="M107" s="155" t="s">
        <v>21</v>
      </c>
      <c r="N107" s="156" t="s">
        <v>46</v>
      </c>
      <c r="P107" s="157">
        <f>O107*H107</f>
        <v>0</v>
      </c>
      <c r="Q107" s="157">
        <v>0</v>
      </c>
      <c r="R107" s="157">
        <f>Q107*H107</f>
        <v>0</v>
      </c>
      <c r="S107" s="157">
        <v>0.126</v>
      </c>
      <c r="T107" s="158">
        <f>S107*H107</f>
        <v>179.298</v>
      </c>
      <c r="AR107" s="19" t="s">
        <v>124</v>
      </c>
      <c r="AT107" s="19" t="s">
        <v>119</v>
      </c>
      <c r="AU107" s="19" t="s">
        <v>87</v>
      </c>
      <c r="AY107" s="19" t="s">
        <v>117</v>
      </c>
      <c r="BE107" s="159">
        <f>IF(N107="základní",J107,0)</f>
        <v>91783.5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19" t="s">
        <v>80</v>
      </c>
      <c r="BK107" s="159">
        <f>ROUND(I107*H107,2)</f>
        <v>91783.5</v>
      </c>
      <c r="BL107" s="19" t="s">
        <v>124</v>
      </c>
      <c r="BM107" s="19" t="s">
        <v>227</v>
      </c>
    </row>
    <row r="108" spans="2:63" s="10" customFormat="1" ht="15">
      <c r="B108" s="136"/>
      <c r="D108" s="137" t="s">
        <v>74</v>
      </c>
      <c r="E108" s="146" t="s">
        <v>228</v>
      </c>
      <c r="F108" s="146" t="s">
        <v>229</v>
      </c>
      <c r="I108" s="139"/>
      <c r="J108" s="147">
        <f>BK108</f>
        <v>10568</v>
      </c>
      <c r="L108" s="136"/>
      <c r="M108" s="141"/>
      <c r="P108" s="142">
        <f>P109</f>
        <v>0</v>
      </c>
      <c r="R108" s="142">
        <f>R109</f>
        <v>0</v>
      </c>
      <c r="T108" s="143">
        <f>T109</f>
        <v>7.84</v>
      </c>
      <c r="AR108" s="137" t="s">
        <v>80</v>
      </c>
      <c r="AT108" s="144" t="s">
        <v>74</v>
      </c>
      <c r="AU108" s="144" t="s">
        <v>80</v>
      </c>
      <c r="AY108" s="137" t="s">
        <v>117</v>
      </c>
      <c r="BK108" s="145">
        <f>BK109</f>
        <v>10568</v>
      </c>
    </row>
    <row r="109" spans="2:65" s="1" customFormat="1" ht="67.5">
      <c r="B109" s="35"/>
      <c r="C109" s="148" t="s">
        <v>230</v>
      </c>
      <c r="D109" s="148" t="s">
        <v>119</v>
      </c>
      <c r="E109" s="149" t="s">
        <v>231</v>
      </c>
      <c r="F109" s="150" t="s">
        <v>232</v>
      </c>
      <c r="G109" s="151" t="s">
        <v>189</v>
      </c>
      <c r="H109" s="152">
        <v>8</v>
      </c>
      <c r="I109" s="153">
        <v>1321</v>
      </c>
      <c r="J109" s="154">
        <f>ROUND(I109*H109,2)</f>
        <v>10568</v>
      </c>
      <c r="K109" s="150" t="s">
        <v>123</v>
      </c>
      <c r="L109" s="35"/>
      <c r="M109" s="155" t="s">
        <v>21</v>
      </c>
      <c r="N109" s="156" t="s">
        <v>46</v>
      </c>
      <c r="P109" s="157">
        <f>O109*H109</f>
        <v>0</v>
      </c>
      <c r="Q109" s="157">
        <v>0</v>
      </c>
      <c r="R109" s="157">
        <f>Q109*H109</f>
        <v>0</v>
      </c>
      <c r="S109" s="157">
        <v>0.98</v>
      </c>
      <c r="T109" s="158">
        <f>S109*H109</f>
        <v>7.84</v>
      </c>
      <c r="AR109" s="19" t="s">
        <v>124</v>
      </c>
      <c r="AT109" s="19" t="s">
        <v>119</v>
      </c>
      <c r="AU109" s="19" t="s">
        <v>87</v>
      </c>
      <c r="AY109" s="19" t="s">
        <v>117</v>
      </c>
      <c r="BE109" s="159">
        <f>IF(N109="základní",J109,0)</f>
        <v>10568</v>
      </c>
      <c r="BF109" s="159">
        <f>IF(N109="snížená",J109,0)</f>
        <v>0</v>
      </c>
      <c r="BG109" s="159">
        <f>IF(N109="zákl. přenesená",J109,0)</f>
        <v>0</v>
      </c>
      <c r="BH109" s="159">
        <f>IF(N109="sníž. přenesená",J109,0)</f>
        <v>0</v>
      </c>
      <c r="BI109" s="159">
        <f>IF(N109="nulová",J109,0)</f>
        <v>0</v>
      </c>
      <c r="BJ109" s="19" t="s">
        <v>80</v>
      </c>
      <c r="BK109" s="159">
        <f>ROUND(I109*H109,2)</f>
        <v>10568</v>
      </c>
      <c r="BL109" s="19" t="s">
        <v>124</v>
      </c>
      <c r="BM109" s="19" t="s">
        <v>233</v>
      </c>
    </row>
    <row r="110" spans="2:63" s="10" customFormat="1" ht="15">
      <c r="B110" s="136"/>
      <c r="D110" s="137" t="s">
        <v>74</v>
      </c>
      <c r="E110" s="146" t="s">
        <v>234</v>
      </c>
      <c r="F110" s="146" t="s">
        <v>235</v>
      </c>
      <c r="I110" s="139"/>
      <c r="J110" s="147">
        <f>BK110</f>
        <v>170537.22</v>
      </c>
      <c r="L110" s="136"/>
      <c r="M110" s="141"/>
      <c r="P110" s="142">
        <f>SUM(P111:P115)</f>
        <v>0</v>
      </c>
      <c r="R110" s="142">
        <f>SUM(R111:R115)</f>
        <v>0</v>
      </c>
      <c r="T110" s="143">
        <f>SUM(T111:T115)</f>
        <v>0</v>
      </c>
      <c r="AR110" s="137" t="s">
        <v>80</v>
      </c>
      <c r="AT110" s="144" t="s">
        <v>74</v>
      </c>
      <c r="AU110" s="144" t="s">
        <v>80</v>
      </c>
      <c r="AY110" s="137" t="s">
        <v>117</v>
      </c>
      <c r="BK110" s="145">
        <f>SUM(BK111:BK115)</f>
        <v>170537.22</v>
      </c>
    </row>
    <row r="111" spans="2:65" s="1" customFormat="1" ht="54">
      <c r="B111" s="35"/>
      <c r="C111" s="148" t="s">
        <v>236</v>
      </c>
      <c r="D111" s="148" t="s">
        <v>119</v>
      </c>
      <c r="E111" s="149" t="s">
        <v>237</v>
      </c>
      <c r="F111" s="150" t="s">
        <v>238</v>
      </c>
      <c r="G111" s="151" t="s">
        <v>137</v>
      </c>
      <c r="H111" s="152">
        <v>235.777</v>
      </c>
      <c r="I111" s="153">
        <v>79</v>
      </c>
      <c r="J111" s="154">
        <f>ROUND(I111*H111,2)</f>
        <v>18626.38</v>
      </c>
      <c r="K111" s="150" t="s">
        <v>123</v>
      </c>
      <c r="L111" s="35"/>
      <c r="M111" s="155" t="s">
        <v>21</v>
      </c>
      <c r="N111" s="156" t="s">
        <v>46</v>
      </c>
      <c r="P111" s="157">
        <f>O111*H111</f>
        <v>0</v>
      </c>
      <c r="Q111" s="157">
        <v>0</v>
      </c>
      <c r="R111" s="157">
        <f>Q111*H111</f>
        <v>0</v>
      </c>
      <c r="S111" s="157">
        <v>0</v>
      </c>
      <c r="T111" s="158">
        <f>S111*H111</f>
        <v>0</v>
      </c>
      <c r="AR111" s="19" t="s">
        <v>124</v>
      </c>
      <c r="AT111" s="19" t="s">
        <v>119</v>
      </c>
      <c r="AU111" s="19" t="s">
        <v>87</v>
      </c>
      <c r="AY111" s="19" t="s">
        <v>117</v>
      </c>
      <c r="BE111" s="159">
        <f>IF(N111="základní",J111,0)</f>
        <v>18626.38</v>
      </c>
      <c r="BF111" s="159">
        <f>IF(N111="snížená",J111,0)</f>
        <v>0</v>
      </c>
      <c r="BG111" s="159">
        <f>IF(N111="zákl. přenesená",J111,0)</f>
        <v>0</v>
      </c>
      <c r="BH111" s="159">
        <f>IF(N111="sníž. přenesená",J111,0)</f>
        <v>0</v>
      </c>
      <c r="BI111" s="159">
        <f>IF(N111="nulová",J111,0)</f>
        <v>0</v>
      </c>
      <c r="BJ111" s="19" t="s">
        <v>80</v>
      </c>
      <c r="BK111" s="159">
        <f>ROUND(I111*H111,2)</f>
        <v>18626.38</v>
      </c>
      <c r="BL111" s="19" t="s">
        <v>124</v>
      </c>
      <c r="BM111" s="19" t="s">
        <v>239</v>
      </c>
    </row>
    <row r="112" spans="2:65" s="1" customFormat="1" ht="54">
      <c r="B112" s="35"/>
      <c r="C112" s="148" t="s">
        <v>240</v>
      </c>
      <c r="D112" s="148" t="s">
        <v>119</v>
      </c>
      <c r="E112" s="149" t="s">
        <v>241</v>
      </c>
      <c r="F112" s="150" t="s">
        <v>242</v>
      </c>
      <c r="G112" s="151" t="s">
        <v>137</v>
      </c>
      <c r="H112" s="152">
        <v>7.84</v>
      </c>
      <c r="I112" s="153">
        <v>79</v>
      </c>
      <c r="J112" s="154">
        <f>ROUND(I112*H112,2)</f>
        <v>619.36</v>
      </c>
      <c r="K112" s="150" t="s">
        <v>123</v>
      </c>
      <c r="L112" s="35"/>
      <c r="M112" s="155" t="s">
        <v>21</v>
      </c>
      <c r="N112" s="156" t="s">
        <v>46</v>
      </c>
      <c r="P112" s="157">
        <f>O112*H112</f>
        <v>0</v>
      </c>
      <c r="Q112" s="157">
        <v>0</v>
      </c>
      <c r="R112" s="157">
        <f>Q112*H112</f>
        <v>0</v>
      </c>
      <c r="S112" s="157">
        <v>0</v>
      </c>
      <c r="T112" s="158">
        <f>S112*H112</f>
        <v>0</v>
      </c>
      <c r="AR112" s="19" t="s">
        <v>124</v>
      </c>
      <c r="AT112" s="19" t="s">
        <v>119</v>
      </c>
      <c r="AU112" s="19" t="s">
        <v>87</v>
      </c>
      <c r="AY112" s="19" t="s">
        <v>117</v>
      </c>
      <c r="BE112" s="159">
        <f>IF(N112="základní",J112,0)</f>
        <v>619.36</v>
      </c>
      <c r="BF112" s="159">
        <f>IF(N112="snížená",J112,0)</f>
        <v>0</v>
      </c>
      <c r="BG112" s="159">
        <f>IF(N112="zákl. přenesená",J112,0)</f>
        <v>0</v>
      </c>
      <c r="BH112" s="159">
        <f>IF(N112="sníž. přenesená",J112,0)</f>
        <v>0</v>
      </c>
      <c r="BI112" s="159">
        <f>IF(N112="nulová",J112,0)</f>
        <v>0</v>
      </c>
      <c r="BJ112" s="19" t="s">
        <v>80</v>
      </c>
      <c r="BK112" s="159">
        <f>ROUND(I112*H112,2)</f>
        <v>619.36</v>
      </c>
      <c r="BL112" s="19" t="s">
        <v>124</v>
      </c>
      <c r="BM112" s="19" t="s">
        <v>243</v>
      </c>
    </row>
    <row r="113" spans="2:65" s="1" customFormat="1" ht="40.5">
      <c r="B113" s="35"/>
      <c r="C113" s="148" t="s">
        <v>244</v>
      </c>
      <c r="D113" s="148" t="s">
        <v>119</v>
      </c>
      <c r="E113" s="149" t="s">
        <v>245</v>
      </c>
      <c r="F113" s="150" t="s">
        <v>246</v>
      </c>
      <c r="G113" s="151" t="s">
        <v>137</v>
      </c>
      <c r="H113" s="152">
        <v>70.56</v>
      </c>
      <c r="I113" s="153">
        <v>45</v>
      </c>
      <c r="J113" s="154">
        <f>ROUND(I113*H113,2)</f>
        <v>3175.2</v>
      </c>
      <c r="K113" s="150" t="s">
        <v>123</v>
      </c>
      <c r="L113" s="35"/>
      <c r="M113" s="155" t="s">
        <v>21</v>
      </c>
      <c r="N113" s="156" t="s">
        <v>46</v>
      </c>
      <c r="P113" s="157">
        <f>O113*H113</f>
        <v>0</v>
      </c>
      <c r="Q113" s="157">
        <v>0</v>
      </c>
      <c r="R113" s="157">
        <f>Q113*H113</f>
        <v>0</v>
      </c>
      <c r="S113" s="157">
        <v>0</v>
      </c>
      <c r="T113" s="158">
        <f>S113*H113</f>
        <v>0</v>
      </c>
      <c r="AR113" s="19" t="s">
        <v>124</v>
      </c>
      <c r="AT113" s="19" t="s">
        <v>119</v>
      </c>
      <c r="AU113" s="19" t="s">
        <v>87</v>
      </c>
      <c r="AY113" s="19" t="s">
        <v>117</v>
      </c>
      <c r="BE113" s="159">
        <f>IF(N113="základní",J113,0)</f>
        <v>3175.2</v>
      </c>
      <c r="BF113" s="159">
        <f>IF(N113="snížená",J113,0)</f>
        <v>0</v>
      </c>
      <c r="BG113" s="159">
        <f>IF(N113="zákl. přenesená",J113,0)</f>
        <v>0</v>
      </c>
      <c r="BH113" s="159">
        <f>IF(N113="sníž. přenesená",J113,0)</f>
        <v>0</v>
      </c>
      <c r="BI113" s="159">
        <f>IF(N113="nulová",J113,0)</f>
        <v>0</v>
      </c>
      <c r="BJ113" s="19" t="s">
        <v>80</v>
      </c>
      <c r="BK113" s="159">
        <f>ROUND(I113*H113,2)</f>
        <v>3175.2</v>
      </c>
      <c r="BL113" s="19" t="s">
        <v>124</v>
      </c>
      <c r="BM113" s="19" t="s">
        <v>247</v>
      </c>
    </row>
    <row r="114" spans="2:65" s="1" customFormat="1" ht="27">
      <c r="B114" s="35"/>
      <c r="C114" s="148" t="s">
        <v>248</v>
      </c>
      <c r="D114" s="148" t="s">
        <v>119</v>
      </c>
      <c r="E114" s="149" t="s">
        <v>249</v>
      </c>
      <c r="F114" s="150" t="s">
        <v>250</v>
      </c>
      <c r="G114" s="151" t="s">
        <v>137</v>
      </c>
      <c r="H114" s="152">
        <v>7.84</v>
      </c>
      <c r="I114" s="153">
        <v>180</v>
      </c>
      <c r="J114" s="154">
        <f>ROUND(I114*H114,2)</f>
        <v>1411.2</v>
      </c>
      <c r="K114" s="150" t="s">
        <v>123</v>
      </c>
      <c r="L114" s="35"/>
      <c r="M114" s="155" t="s">
        <v>21</v>
      </c>
      <c r="N114" s="156" t="s">
        <v>46</v>
      </c>
      <c r="P114" s="157">
        <f>O114*H114</f>
        <v>0</v>
      </c>
      <c r="Q114" s="157">
        <v>0</v>
      </c>
      <c r="R114" s="157">
        <f>Q114*H114</f>
        <v>0</v>
      </c>
      <c r="S114" s="157">
        <v>0</v>
      </c>
      <c r="T114" s="158">
        <f>S114*H114</f>
        <v>0</v>
      </c>
      <c r="AR114" s="19" t="s">
        <v>124</v>
      </c>
      <c r="AT114" s="19" t="s">
        <v>119</v>
      </c>
      <c r="AU114" s="19" t="s">
        <v>87</v>
      </c>
      <c r="AY114" s="19" t="s">
        <v>117</v>
      </c>
      <c r="BE114" s="159">
        <f>IF(N114="základní",J114,0)</f>
        <v>1411.2</v>
      </c>
      <c r="BF114" s="159">
        <f>IF(N114="snížená",J114,0)</f>
        <v>0</v>
      </c>
      <c r="BG114" s="159">
        <f>IF(N114="zákl. přenesená",J114,0)</f>
        <v>0</v>
      </c>
      <c r="BH114" s="159">
        <f>IF(N114="sníž. přenesená",J114,0)</f>
        <v>0</v>
      </c>
      <c r="BI114" s="159">
        <f>IF(N114="nulová",J114,0)</f>
        <v>0</v>
      </c>
      <c r="BJ114" s="19" t="s">
        <v>80</v>
      </c>
      <c r="BK114" s="159">
        <f>ROUND(I114*H114,2)</f>
        <v>1411.2</v>
      </c>
      <c r="BL114" s="19" t="s">
        <v>124</v>
      </c>
      <c r="BM114" s="19" t="s">
        <v>251</v>
      </c>
    </row>
    <row r="115" spans="2:65" s="1" customFormat="1" ht="27">
      <c r="B115" s="35"/>
      <c r="C115" s="148" t="s">
        <v>252</v>
      </c>
      <c r="D115" s="148" t="s">
        <v>119</v>
      </c>
      <c r="E115" s="149" t="s">
        <v>253</v>
      </c>
      <c r="F115" s="150" t="s">
        <v>254</v>
      </c>
      <c r="G115" s="151" t="s">
        <v>137</v>
      </c>
      <c r="H115" s="152">
        <v>1164.326</v>
      </c>
      <c r="I115" s="153">
        <v>126</v>
      </c>
      <c r="J115" s="154">
        <f>ROUND(I115*H115,2)</f>
        <v>146705.08</v>
      </c>
      <c r="K115" s="150" t="s">
        <v>123</v>
      </c>
      <c r="L115" s="35"/>
      <c r="M115" s="155" t="s">
        <v>21</v>
      </c>
      <c r="N115" s="170" t="s">
        <v>46</v>
      </c>
      <c r="O115" s="171"/>
      <c r="P115" s="172">
        <f>O115*H115</f>
        <v>0</v>
      </c>
      <c r="Q115" s="172">
        <v>0</v>
      </c>
      <c r="R115" s="172">
        <f>Q115*H115</f>
        <v>0</v>
      </c>
      <c r="S115" s="172">
        <v>0</v>
      </c>
      <c r="T115" s="173">
        <f>S115*H115</f>
        <v>0</v>
      </c>
      <c r="AR115" s="19" t="s">
        <v>124</v>
      </c>
      <c r="AT115" s="19" t="s">
        <v>119</v>
      </c>
      <c r="AU115" s="19" t="s">
        <v>87</v>
      </c>
      <c r="AY115" s="19" t="s">
        <v>117</v>
      </c>
      <c r="BE115" s="159">
        <f>IF(N115="základní",J115,0)</f>
        <v>146705.08</v>
      </c>
      <c r="BF115" s="159">
        <f>IF(N115="snížená",J115,0)</f>
        <v>0</v>
      </c>
      <c r="BG115" s="159">
        <f>IF(N115="zákl. přenesená",J115,0)</f>
        <v>0</v>
      </c>
      <c r="BH115" s="159">
        <f>IF(N115="sníž. přenesená",J115,0)</f>
        <v>0</v>
      </c>
      <c r="BI115" s="159">
        <f>IF(N115="nulová",J115,0)</f>
        <v>0</v>
      </c>
      <c r="BJ115" s="19" t="s">
        <v>80</v>
      </c>
      <c r="BK115" s="159">
        <f>ROUND(I115*H115,2)</f>
        <v>146705.08</v>
      </c>
      <c r="BL115" s="19" t="s">
        <v>124</v>
      </c>
      <c r="BM115" s="19" t="s">
        <v>255</v>
      </c>
    </row>
    <row r="116" spans="2:12" s="1" customFormat="1" ht="13.5">
      <c r="B116" s="48"/>
      <c r="C116" s="49"/>
      <c r="D116" s="49"/>
      <c r="E116" s="49"/>
      <c r="F116" s="49"/>
      <c r="G116" s="49"/>
      <c r="H116" s="49"/>
      <c r="I116" s="107"/>
      <c r="J116" s="49"/>
      <c r="K116" s="49"/>
      <c r="L116" s="35"/>
    </row>
  </sheetData>
  <sheetProtection algorithmName="SHA-512" hashValue="X3/9KyGyMnYn1aGiAwAyCyUTAAUCbboOAZMiGdBIU1kiHOTn47Ug9XItXcB5lyRlZZvuj6wsOenBWWlbut/Gfg==" saltValue="BKfEFvqFWVL1gDAiJyhPPd0DLrtD6e3LaoLo9JX72r1VW7M/Dswrth8++3GrlXsjC24CKNSKO6SJG8KEVXgN1g==" spinCount="100000" sheet="1" objects="1" scenarios="1" formatColumns="0" formatRows="0" autoFilter="0"/>
  <autoFilter ref="C76:K115"/>
  <mergeCells count="7">
    <mergeCell ref="J47:J48"/>
    <mergeCell ref="E69:H69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6" display="3) Soupis prací"/>
    <hyperlink ref="L1:V1" location="'Rekapitulace stavby'!C2" display="Rekapitulace stavby"/>
  </hyperlinks>
  <printOptions/>
  <pageMargins left="0" right="0" top="0.1968503937007874" bottom="0.1968503937007874" header="0" footer="0"/>
  <pageSetup blackAndWhite="1" fitToHeight="100" fitToWidth="1" horizontalDpi="600" verticalDpi="600" orientation="portrait" paperSize="9" scale="9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74" customWidth="1"/>
    <col min="2" max="2" width="1.66796875" style="174" customWidth="1"/>
    <col min="3" max="4" width="5" style="174" customWidth="1"/>
    <col min="5" max="5" width="11.66015625" style="174" customWidth="1"/>
    <col min="6" max="6" width="9.16015625" style="174" customWidth="1"/>
    <col min="7" max="7" width="5" style="174" customWidth="1"/>
    <col min="8" max="8" width="77.83203125" style="174" customWidth="1"/>
    <col min="9" max="10" width="20" style="174" customWidth="1"/>
    <col min="11" max="11" width="1.66796875" style="174" customWidth="1"/>
  </cols>
  <sheetData>
    <row r="1" ht="37.5" customHeight="1"/>
    <row r="2" spans="2:11" ht="7.5" customHeight="1">
      <c r="B2" s="175"/>
      <c r="C2" s="176"/>
      <c r="D2" s="176"/>
      <c r="E2" s="176"/>
      <c r="F2" s="176"/>
      <c r="G2" s="176"/>
      <c r="H2" s="176"/>
      <c r="I2" s="176"/>
      <c r="J2" s="176"/>
      <c r="K2" s="177"/>
    </row>
    <row r="3" spans="2:11" s="11" customFormat="1" ht="45" customHeight="1">
      <c r="B3" s="178"/>
      <c r="C3" s="290" t="s">
        <v>256</v>
      </c>
      <c r="D3" s="290"/>
      <c r="E3" s="290"/>
      <c r="F3" s="290"/>
      <c r="G3" s="290"/>
      <c r="H3" s="290"/>
      <c r="I3" s="290"/>
      <c r="J3" s="290"/>
      <c r="K3" s="179"/>
    </row>
    <row r="4" spans="2:11" ht="25.5" customHeight="1">
      <c r="B4" s="180"/>
      <c r="C4" s="291" t="s">
        <v>257</v>
      </c>
      <c r="D4" s="291"/>
      <c r="E4" s="291"/>
      <c r="F4" s="291"/>
      <c r="G4" s="291"/>
      <c r="H4" s="291"/>
      <c r="I4" s="291"/>
      <c r="J4" s="291"/>
      <c r="K4" s="181"/>
    </row>
    <row r="5" spans="2:11" ht="5.25" customHeight="1">
      <c r="B5" s="180"/>
      <c r="C5" s="182"/>
      <c r="D5" s="182"/>
      <c r="E5" s="182"/>
      <c r="F5" s="182"/>
      <c r="G5" s="182"/>
      <c r="H5" s="182"/>
      <c r="I5" s="182"/>
      <c r="J5" s="182"/>
      <c r="K5" s="181"/>
    </row>
    <row r="6" spans="2:11" ht="15" customHeight="1">
      <c r="B6" s="180"/>
      <c r="C6" s="292" t="s">
        <v>258</v>
      </c>
      <c r="D6" s="292"/>
      <c r="E6" s="292"/>
      <c r="F6" s="292"/>
      <c r="G6" s="292"/>
      <c r="H6" s="292"/>
      <c r="I6" s="292"/>
      <c r="J6" s="292"/>
      <c r="K6" s="181"/>
    </row>
    <row r="7" spans="2:11" ht="15" customHeight="1">
      <c r="B7" s="184"/>
      <c r="C7" s="292" t="s">
        <v>259</v>
      </c>
      <c r="D7" s="292"/>
      <c r="E7" s="292"/>
      <c r="F7" s="292"/>
      <c r="G7" s="292"/>
      <c r="H7" s="292"/>
      <c r="I7" s="292"/>
      <c r="J7" s="292"/>
      <c r="K7" s="181"/>
    </row>
    <row r="8" spans="2:11" ht="12.75" customHeight="1">
      <c r="B8" s="184"/>
      <c r="C8" s="183"/>
      <c r="D8" s="183"/>
      <c r="E8" s="183"/>
      <c r="F8" s="183"/>
      <c r="G8" s="183"/>
      <c r="H8" s="183"/>
      <c r="I8" s="183"/>
      <c r="J8" s="183"/>
      <c r="K8" s="181"/>
    </row>
    <row r="9" spans="2:11" ht="15" customHeight="1">
      <c r="B9" s="184"/>
      <c r="C9" s="292" t="s">
        <v>260</v>
      </c>
      <c r="D9" s="292"/>
      <c r="E9" s="292"/>
      <c r="F9" s="292"/>
      <c r="G9" s="292"/>
      <c r="H9" s="292"/>
      <c r="I9" s="292"/>
      <c r="J9" s="292"/>
      <c r="K9" s="181"/>
    </row>
    <row r="10" spans="2:11" ht="15" customHeight="1">
      <c r="B10" s="184"/>
      <c r="C10" s="183"/>
      <c r="D10" s="292" t="s">
        <v>261</v>
      </c>
      <c r="E10" s="292"/>
      <c r="F10" s="292"/>
      <c r="G10" s="292"/>
      <c r="H10" s="292"/>
      <c r="I10" s="292"/>
      <c r="J10" s="292"/>
      <c r="K10" s="181"/>
    </row>
    <row r="11" spans="2:11" ht="15" customHeight="1">
      <c r="B11" s="184"/>
      <c r="C11" s="185"/>
      <c r="D11" s="292" t="s">
        <v>262</v>
      </c>
      <c r="E11" s="292"/>
      <c r="F11" s="292"/>
      <c r="G11" s="292"/>
      <c r="H11" s="292"/>
      <c r="I11" s="292"/>
      <c r="J11" s="292"/>
      <c r="K11" s="181"/>
    </row>
    <row r="12" spans="2:11" ht="12.75" customHeight="1">
      <c r="B12" s="184"/>
      <c r="C12" s="185"/>
      <c r="D12" s="185"/>
      <c r="E12" s="185"/>
      <c r="F12" s="185"/>
      <c r="G12" s="185"/>
      <c r="H12" s="185"/>
      <c r="I12" s="185"/>
      <c r="J12" s="185"/>
      <c r="K12" s="181"/>
    </row>
    <row r="13" spans="2:11" ht="15" customHeight="1">
      <c r="B13" s="184"/>
      <c r="C13" s="185"/>
      <c r="D13" s="292" t="s">
        <v>263</v>
      </c>
      <c r="E13" s="292"/>
      <c r="F13" s="292"/>
      <c r="G13" s="292"/>
      <c r="H13" s="292"/>
      <c r="I13" s="292"/>
      <c r="J13" s="292"/>
      <c r="K13" s="181"/>
    </row>
    <row r="14" spans="2:11" ht="15" customHeight="1">
      <c r="B14" s="184"/>
      <c r="C14" s="185"/>
      <c r="D14" s="292" t="s">
        <v>264</v>
      </c>
      <c r="E14" s="292"/>
      <c r="F14" s="292"/>
      <c r="G14" s="292"/>
      <c r="H14" s="292"/>
      <c r="I14" s="292"/>
      <c r="J14" s="292"/>
      <c r="K14" s="181"/>
    </row>
    <row r="15" spans="2:11" ht="15" customHeight="1">
      <c r="B15" s="184"/>
      <c r="C15" s="185"/>
      <c r="D15" s="292" t="s">
        <v>265</v>
      </c>
      <c r="E15" s="292"/>
      <c r="F15" s="292"/>
      <c r="G15" s="292"/>
      <c r="H15" s="292"/>
      <c r="I15" s="292"/>
      <c r="J15" s="292"/>
      <c r="K15" s="181"/>
    </row>
    <row r="16" spans="2:11" ht="15" customHeight="1">
      <c r="B16" s="184"/>
      <c r="C16" s="185"/>
      <c r="D16" s="185"/>
      <c r="E16" s="186" t="s">
        <v>79</v>
      </c>
      <c r="F16" s="292" t="s">
        <v>266</v>
      </c>
      <c r="G16" s="292"/>
      <c r="H16" s="292"/>
      <c r="I16" s="292"/>
      <c r="J16" s="292"/>
      <c r="K16" s="181"/>
    </row>
    <row r="17" spans="2:11" ht="15" customHeight="1">
      <c r="B17" s="184"/>
      <c r="C17" s="185"/>
      <c r="D17" s="185"/>
      <c r="E17" s="186" t="s">
        <v>267</v>
      </c>
      <c r="F17" s="292" t="s">
        <v>268</v>
      </c>
      <c r="G17" s="292"/>
      <c r="H17" s="292"/>
      <c r="I17" s="292"/>
      <c r="J17" s="292"/>
      <c r="K17" s="181"/>
    </row>
    <row r="18" spans="2:11" ht="15" customHeight="1">
      <c r="B18" s="184"/>
      <c r="C18" s="185"/>
      <c r="D18" s="185"/>
      <c r="E18" s="186" t="s">
        <v>269</v>
      </c>
      <c r="F18" s="292" t="s">
        <v>270</v>
      </c>
      <c r="G18" s="292"/>
      <c r="H18" s="292"/>
      <c r="I18" s="292"/>
      <c r="J18" s="292"/>
      <c r="K18" s="181"/>
    </row>
    <row r="19" spans="2:11" ht="15" customHeight="1">
      <c r="B19" s="184"/>
      <c r="C19" s="185"/>
      <c r="D19" s="185"/>
      <c r="E19" s="186" t="s">
        <v>271</v>
      </c>
      <c r="F19" s="292" t="s">
        <v>272</v>
      </c>
      <c r="G19" s="292"/>
      <c r="H19" s="292"/>
      <c r="I19" s="292"/>
      <c r="J19" s="292"/>
      <c r="K19" s="181"/>
    </row>
    <row r="20" spans="2:11" ht="15" customHeight="1">
      <c r="B20" s="184"/>
      <c r="C20" s="185"/>
      <c r="D20" s="185"/>
      <c r="E20" s="186" t="s">
        <v>273</v>
      </c>
      <c r="F20" s="292" t="s">
        <v>274</v>
      </c>
      <c r="G20" s="292"/>
      <c r="H20" s="292"/>
      <c r="I20" s="292"/>
      <c r="J20" s="292"/>
      <c r="K20" s="181"/>
    </row>
    <row r="21" spans="2:11" ht="15" customHeight="1">
      <c r="B21" s="184"/>
      <c r="C21" s="185"/>
      <c r="D21" s="185"/>
      <c r="E21" s="186" t="s">
        <v>275</v>
      </c>
      <c r="F21" s="292" t="s">
        <v>276</v>
      </c>
      <c r="G21" s="292"/>
      <c r="H21" s="292"/>
      <c r="I21" s="292"/>
      <c r="J21" s="292"/>
      <c r="K21" s="181"/>
    </row>
    <row r="22" spans="2:11" ht="12.75" customHeight="1">
      <c r="B22" s="184"/>
      <c r="C22" s="185"/>
      <c r="D22" s="185"/>
      <c r="E22" s="185"/>
      <c r="F22" s="185"/>
      <c r="G22" s="185"/>
      <c r="H22" s="185"/>
      <c r="I22" s="185"/>
      <c r="J22" s="185"/>
      <c r="K22" s="181"/>
    </row>
    <row r="23" spans="2:11" ht="15" customHeight="1">
      <c r="B23" s="184"/>
      <c r="C23" s="292" t="s">
        <v>277</v>
      </c>
      <c r="D23" s="292"/>
      <c r="E23" s="292"/>
      <c r="F23" s="292"/>
      <c r="G23" s="292"/>
      <c r="H23" s="292"/>
      <c r="I23" s="292"/>
      <c r="J23" s="292"/>
      <c r="K23" s="181"/>
    </row>
    <row r="24" spans="2:11" ht="15" customHeight="1">
      <c r="B24" s="184"/>
      <c r="C24" s="292" t="s">
        <v>278</v>
      </c>
      <c r="D24" s="292"/>
      <c r="E24" s="292"/>
      <c r="F24" s="292"/>
      <c r="G24" s="292"/>
      <c r="H24" s="292"/>
      <c r="I24" s="292"/>
      <c r="J24" s="292"/>
      <c r="K24" s="181"/>
    </row>
    <row r="25" spans="2:11" ht="15" customHeight="1">
      <c r="B25" s="184"/>
      <c r="C25" s="183"/>
      <c r="D25" s="292" t="s">
        <v>279</v>
      </c>
      <c r="E25" s="292"/>
      <c r="F25" s="292"/>
      <c r="G25" s="292"/>
      <c r="H25" s="292"/>
      <c r="I25" s="292"/>
      <c r="J25" s="292"/>
      <c r="K25" s="181"/>
    </row>
    <row r="26" spans="2:11" ht="15" customHeight="1">
      <c r="B26" s="184"/>
      <c r="C26" s="185"/>
      <c r="D26" s="292" t="s">
        <v>280</v>
      </c>
      <c r="E26" s="292"/>
      <c r="F26" s="292"/>
      <c r="G26" s="292"/>
      <c r="H26" s="292"/>
      <c r="I26" s="292"/>
      <c r="J26" s="292"/>
      <c r="K26" s="181"/>
    </row>
    <row r="27" spans="2:11" ht="12.75" customHeight="1">
      <c r="B27" s="184"/>
      <c r="C27" s="185"/>
      <c r="D27" s="185"/>
      <c r="E27" s="185"/>
      <c r="F27" s="185"/>
      <c r="G27" s="185"/>
      <c r="H27" s="185"/>
      <c r="I27" s="185"/>
      <c r="J27" s="185"/>
      <c r="K27" s="181"/>
    </row>
    <row r="28" spans="2:11" ht="15" customHeight="1">
      <c r="B28" s="184"/>
      <c r="C28" s="185"/>
      <c r="D28" s="292" t="s">
        <v>281</v>
      </c>
      <c r="E28" s="292"/>
      <c r="F28" s="292"/>
      <c r="G28" s="292"/>
      <c r="H28" s="292"/>
      <c r="I28" s="292"/>
      <c r="J28" s="292"/>
      <c r="K28" s="181"/>
    </row>
    <row r="29" spans="2:11" ht="15" customHeight="1">
      <c r="B29" s="184"/>
      <c r="C29" s="185"/>
      <c r="D29" s="292" t="s">
        <v>282</v>
      </c>
      <c r="E29" s="292"/>
      <c r="F29" s="292"/>
      <c r="G29" s="292"/>
      <c r="H29" s="292"/>
      <c r="I29" s="292"/>
      <c r="J29" s="292"/>
      <c r="K29" s="181"/>
    </row>
    <row r="30" spans="2:11" ht="12.75" customHeight="1">
      <c r="B30" s="184"/>
      <c r="C30" s="185"/>
      <c r="D30" s="185"/>
      <c r="E30" s="185"/>
      <c r="F30" s="185"/>
      <c r="G30" s="185"/>
      <c r="H30" s="185"/>
      <c r="I30" s="185"/>
      <c r="J30" s="185"/>
      <c r="K30" s="181"/>
    </row>
    <row r="31" spans="2:11" ht="15" customHeight="1">
      <c r="B31" s="184"/>
      <c r="C31" s="185"/>
      <c r="D31" s="292" t="s">
        <v>283</v>
      </c>
      <c r="E31" s="292"/>
      <c r="F31" s="292"/>
      <c r="G31" s="292"/>
      <c r="H31" s="292"/>
      <c r="I31" s="292"/>
      <c r="J31" s="292"/>
      <c r="K31" s="181"/>
    </row>
    <row r="32" spans="2:11" ht="15" customHeight="1">
      <c r="B32" s="184"/>
      <c r="C32" s="185"/>
      <c r="D32" s="292" t="s">
        <v>284</v>
      </c>
      <c r="E32" s="292"/>
      <c r="F32" s="292"/>
      <c r="G32" s="292"/>
      <c r="H32" s="292"/>
      <c r="I32" s="292"/>
      <c r="J32" s="292"/>
      <c r="K32" s="181"/>
    </row>
    <row r="33" spans="2:11" ht="15" customHeight="1">
      <c r="B33" s="184"/>
      <c r="C33" s="185"/>
      <c r="D33" s="292" t="s">
        <v>285</v>
      </c>
      <c r="E33" s="292"/>
      <c r="F33" s="292"/>
      <c r="G33" s="292"/>
      <c r="H33" s="292"/>
      <c r="I33" s="292"/>
      <c r="J33" s="292"/>
      <c r="K33" s="181"/>
    </row>
    <row r="34" spans="2:11" ht="15" customHeight="1">
      <c r="B34" s="184"/>
      <c r="C34" s="185"/>
      <c r="D34" s="183"/>
      <c r="E34" s="187" t="s">
        <v>102</v>
      </c>
      <c r="F34" s="183"/>
      <c r="G34" s="292" t="s">
        <v>286</v>
      </c>
      <c r="H34" s="292"/>
      <c r="I34" s="292"/>
      <c r="J34" s="292"/>
      <c r="K34" s="181"/>
    </row>
    <row r="35" spans="2:11" ht="30.75" customHeight="1">
      <c r="B35" s="184"/>
      <c r="C35" s="185"/>
      <c r="D35" s="183"/>
      <c r="E35" s="187" t="s">
        <v>287</v>
      </c>
      <c r="F35" s="183"/>
      <c r="G35" s="292" t="s">
        <v>288</v>
      </c>
      <c r="H35" s="292"/>
      <c r="I35" s="292"/>
      <c r="J35" s="292"/>
      <c r="K35" s="181"/>
    </row>
    <row r="36" spans="2:11" ht="15" customHeight="1">
      <c r="B36" s="184"/>
      <c r="C36" s="185"/>
      <c r="D36" s="183"/>
      <c r="E36" s="187" t="s">
        <v>56</v>
      </c>
      <c r="F36" s="183"/>
      <c r="G36" s="292" t="s">
        <v>289</v>
      </c>
      <c r="H36" s="292"/>
      <c r="I36" s="292"/>
      <c r="J36" s="292"/>
      <c r="K36" s="181"/>
    </row>
    <row r="37" spans="2:11" ht="15" customHeight="1">
      <c r="B37" s="184"/>
      <c r="C37" s="185"/>
      <c r="D37" s="183"/>
      <c r="E37" s="187" t="s">
        <v>103</v>
      </c>
      <c r="F37" s="183"/>
      <c r="G37" s="292" t="s">
        <v>290</v>
      </c>
      <c r="H37" s="292"/>
      <c r="I37" s="292"/>
      <c r="J37" s="292"/>
      <c r="K37" s="181"/>
    </row>
    <row r="38" spans="2:11" ht="15" customHeight="1">
      <c r="B38" s="184"/>
      <c r="C38" s="185"/>
      <c r="D38" s="183"/>
      <c r="E38" s="187" t="s">
        <v>104</v>
      </c>
      <c r="F38" s="183"/>
      <c r="G38" s="292" t="s">
        <v>291</v>
      </c>
      <c r="H38" s="292"/>
      <c r="I38" s="292"/>
      <c r="J38" s="292"/>
      <c r="K38" s="181"/>
    </row>
    <row r="39" spans="2:11" ht="15" customHeight="1">
      <c r="B39" s="184"/>
      <c r="C39" s="185"/>
      <c r="D39" s="183"/>
      <c r="E39" s="187" t="s">
        <v>105</v>
      </c>
      <c r="F39" s="183"/>
      <c r="G39" s="292" t="s">
        <v>292</v>
      </c>
      <c r="H39" s="292"/>
      <c r="I39" s="292"/>
      <c r="J39" s="292"/>
      <c r="K39" s="181"/>
    </row>
    <row r="40" spans="2:11" ht="15" customHeight="1">
      <c r="B40" s="184"/>
      <c r="C40" s="185"/>
      <c r="D40" s="183"/>
      <c r="E40" s="187" t="s">
        <v>293</v>
      </c>
      <c r="F40" s="183"/>
      <c r="G40" s="292" t="s">
        <v>294</v>
      </c>
      <c r="H40" s="292"/>
      <c r="I40" s="292"/>
      <c r="J40" s="292"/>
      <c r="K40" s="181"/>
    </row>
    <row r="41" spans="2:11" ht="15" customHeight="1">
      <c r="B41" s="184"/>
      <c r="C41" s="185"/>
      <c r="D41" s="183"/>
      <c r="E41" s="187"/>
      <c r="F41" s="183"/>
      <c r="G41" s="292" t="s">
        <v>295</v>
      </c>
      <c r="H41" s="292"/>
      <c r="I41" s="292"/>
      <c r="J41" s="292"/>
      <c r="K41" s="181"/>
    </row>
    <row r="42" spans="2:11" ht="15" customHeight="1">
      <c r="B42" s="184"/>
      <c r="C42" s="185"/>
      <c r="D42" s="183"/>
      <c r="E42" s="187" t="s">
        <v>296</v>
      </c>
      <c r="F42" s="183"/>
      <c r="G42" s="292" t="s">
        <v>297</v>
      </c>
      <c r="H42" s="292"/>
      <c r="I42" s="292"/>
      <c r="J42" s="292"/>
      <c r="K42" s="181"/>
    </row>
    <row r="43" spans="2:11" ht="15" customHeight="1">
      <c r="B43" s="184"/>
      <c r="C43" s="185"/>
      <c r="D43" s="183"/>
      <c r="E43" s="187" t="s">
        <v>107</v>
      </c>
      <c r="F43" s="183"/>
      <c r="G43" s="292" t="s">
        <v>298</v>
      </c>
      <c r="H43" s="292"/>
      <c r="I43" s="292"/>
      <c r="J43" s="292"/>
      <c r="K43" s="181"/>
    </row>
    <row r="44" spans="2:11" ht="12.75" customHeight="1">
      <c r="B44" s="184"/>
      <c r="C44" s="185"/>
      <c r="D44" s="183"/>
      <c r="E44" s="183"/>
      <c r="F44" s="183"/>
      <c r="G44" s="183"/>
      <c r="H44" s="183"/>
      <c r="I44" s="183"/>
      <c r="J44" s="183"/>
      <c r="K44" s="181"/>
    </row>
    <row r="45" spans="2:11" ht="15" customHeight="1">
      <c r="B45" s="184"/>
      <c r="C45" s="185"/>
      <c r="D45" s="292" t="s">
        <v>299</v>
      </c>
      <c r="E45" s="292"/>
      <c r="F45" s="292"/>
      <c r="G45" s="292"/>
      <c r="H45" s="292"/>
      <c r="I45" s="292"/>
      <c r="J45" s="292"/>
      <c r="K45" s="181"/>
    </row>
    <row r="46" spans="2:11" ht="15" customHeight="1">
      <c r="B46" s="184"/>
      <c r="C46" s="185"/>
      <c r="D46" s="185"/>
      <c r="E46" s="292" t="s">
        <v>300</v>
      </c>
      <c r="F46" s="292"/>
      <c r="G46" s="292"/>
      <c r="H46" s="292"/>
      <c r="I46" s="292"/>
      <c r="J46" s="292"/>
      <c r="K46" s="181"/>
    </row>
    <row r="47" spans="2:11" ht="15" customHeight="1">
      <c r="B47" s="184"/>
      <c r="C47" s="185"/>
      <c r="D47" s="185"/>
      <c r="E47" s="292" t="s">
        <v>301</v>
      </c>
      <c r="F47" s="292"/>
      <c r="G47" s="292"/>
      <c r="H47" s="292"/>
      <c r="I47" s="292"/>
      <c r="J47" s="292"/>
      <c r="K47" s="181"/>
    </row>
    <row r="48" spans="2:11" ht="15" customHeight="1">
      <c r="B48" s="184"/>
      <c r="C48" s="185"/>
      <c r="D48" s="185"/>
      <c r="E48" s="292" t="s">
        <v>302</v>
      </c>
      <c r="F48" s="292"/>
      <c r="G48" s="292"/>
      <c r="H48" s="292"/>
      <c r="I48" s="292"/>
      <c r="J48" s="292"/>
      <c r="K48" s="181"/>
    </row>
    <row r="49" spans="2:11" ht="15" customHeight="1">
      <c r="B49" s="184"/>
      <c r="C49" s="185"/>
      <c r="D49" s="292" t="s">
        <v>303</v>
      </c>
      <c r="E49" s="292"/>
      <c r="F49" s="292"/>
      <c r="G49" s="292"/>
      <c r="H49" s="292"/>
      <c r="I49" s="292"/>
      <c r="J49" s="292"/>
      <c r="K49" s="181"/>
    </row>
    <row r="50" spans="2:11" ht="25.5" customHeight="1">
      <c r="B50" s="180"/>
      <c r="C50" s="291" t="s">
        <v>304</v>
      </c>
      <c r="D50" s="291"/>
      <c r="E50" s="291"/>
      <c r="F50" s="291"/>
      <c r="G50" s="291"/>
      <c r="H50" s="291"/>
      <c r="I50" s="291"/>
      <c r="J50" s="291"/>
      <c r="K50" s="181"/>
    </row>
    <row r="51" spans="2:11" ht="5.25" customHeight="1">
      <c r="B51" s="180"/>
      <c r="C51" s="182"/>
      <c r="D51" s="182"/>
      <c r="E51" s="182"/>
      <c r="F51" s="182"/>
      <c r="G51" s="182"/>
      <c r="H51" s="182"/>
      <c r="I51" s="182"/>
      <c r="J51" s="182"/>
      <c r="K51" s="181"/>
    </row>
    <row r="52" spans="2:11" ht="15" customHeight="1">
      <c r="B52" s="180"/>
      <c r="C52" s="292" t="s">
        <v>305</v>
      </c>
      <c r="D52" s="292"/>
      <c r="E52" s="292"/>
      <c r="F52" s="292"/>
      <c r="G52" s="292"/>
      <c r="H52" s="292"/>
      <c r="I52" s="292"/>
      <c r="J52" s="292"/>
      <c r="K52" s="181"/>
    </row>
    <row r="53" spans="2:11" ht="15" customHeight="1">
      <c r="B53" s="180"/>
      <c r="C53" s="292" t="s">
        <v>306</v>
      </c>
      <c r="D53" s="292"/>
      <c r="E53" s="292"/>
      <c r="F53" s="292"/>
      <c r="G53" s="292"/>
      <c r="H53" s="292"/>
      <c r="I53" s="292"/>
      <c r="J53" s="292"/>
      <c r="K53" s="181"/>
    </row>
    <row r="54" spans="2:11" ht="12.75" customHeight="1">
      <c r="B54" s="180"/>
      <c r="C54" s="183"/>
      <c r="D54" s="183"/>
      <c r="E54" s="183"/>
      <c r="F54" s="183"/>
      <c r="G54" s="183"/>
      <c r="H54" s="183"/>
      <c r="I54" s="183"/>
      <c r="J54" s="183"/>
      <c r="K54" s="181"/>
    </row>
    <row r="55" spans="2:11" ht="15" customHeight="1">
      <c r="B55" s="180"/>
      <c r="C55" s="292" t="s">
        <v>307</v>
      </c>
      <c r="D55" s="292"/>
      <c r="E55" s="292"/>
      <c r="F55" s="292"/>
      <c r="G55" s="292"/>
      <c r="H55" s="292"/>
      <c r="I55" s="292"/>
      <c r="J55" s="292"/>
      <c r="K55" s="181"/>
    </row>
    <row r="56" spans="2:11" ht="15" customHeight="1">
      <c r="B56" s="180"/>
      <c r="C56" s="185"/>
      <c r="D56" s="292" t="s">
        <v>308</v>
      </c>
      <c r="E56" s="292"/>
      <c r="F56" s="292"/>
      <c r="G56" s="292"/>
      <c r="H56" s="292"/>
      <c r="I56" s="292"/>
      <c r="J56" s="292"/>
      <c r="K56" s="181"/>
    </row>
    <row r="57" spans="2:11" ht="15" customHeight="1">
      <c r="B57" s="180"/>
      <c r="C57" s="185"/>
      <c r="D57" s="292" t="s">
        <v>309</v>
      </c>
      <c r="E57" s="292"/>
      <c r="F57" s="292"/>
      <c r="G57" s="292"/>
      <c r="H57" s="292"/>
      <c r="I57" s="292"/>
      <c r="J57" s="292"/>
      <c r="K57" s="181"/>
    </row>
    <row r="58" spans="2:11" ht="15" customHeight="1">
      <c r="B58" s="180"/>
      <c r="C58" s="185"/>
      <c r="D58" s="292" t="s">
        <v>310</v>
      </c>
      <c r="E58" s="292"/>
      <c r="F58" s="292"/>
      <c r="G58" s="292"/>
      <c r="H58" s="292"/>
      <c r="I58" s="292"/>
      <c r="J58" s="292"/>
      <c r="K58" s="181"/>
    </row>
    <row r="59" spans="2:11" ht="15" customHeight="1">
      <c r="B59" s="180"/>
      <c r="C59" s="185"/>
      <c r="D59" s="292" t="s">
        <v>311</v>
      </c>
      <c r="E59" s="292"/>
      <c r="F59" s="292"/>
      <c r="G59" s="292"/>
      <c r="H59" s="292"/>
      <c r="I59" s="292"/>
      <c r="J59" s="292"/>
      <c r="K59" s="181"/>
    </row>
    <row r="60" spans="2:11" ht="15" customHeight="1">
      <c r="B60" s="180"/>
      <c r="C60" s="185"/>
      <c r="D60" s="294" t="s">
        <v>312</v>
      </c>
      <c r="E60" s="294"/>
      <c r="F60" s="294"/>
      <c r="G60" s="294"/>
      <c r="H60" s="294"/>
      <c r="I60" s="294"/>
      <c r="J60" s="294"/>
      <c r="K60" s="181"/>
    </row>
    <row r="61" spans="2:11" ht="15" customHeight="1">
      <c r="B61" s="180"/>
      <c r="C61" s="185"/>
      <c r="D61" s="292" t="s">
        <v>313</v>
      </c>
      <c r="E61" s="292"/>
      <c r="F61" s="292"/>
      <c r="G61" s="292"/>
      <c r="H61" s="292"/>
      <c r="I61" s="292"/>
      <c r="J61" s="292"/>
      <c r="K61" s="181"/>
    </row>
    <row r="62" spans="2:11" ht="12.75" customHeight="1">
      <c r="B62" s="180"/>
      <c r="C62" s="185"/>
      <c r="D62" s="185"/>
      <c r="E62" s="188"/>
      <c r="F62" s="185"/>
      <c r="G62" s="185"/>
      <c r="H62" s="185"/>
      <c r="I62" s="185"/>
      <c r="J62" s="185"/>
      <c r="K62" s="181"/>
    </row>
    <row r="63" spans="2:11" ht="15" customHeight="1">
      <c r="B63" s="180"/>
      <c r="C63" s="185"/>
      <c r="D63" s="292" t="s">
        <v>314</v>
      </c>
      <c r="E63" s="292"/>
      <c r="F63" s="292"/>
      <c r="G63" s="292"/>
      <c r="H63" s="292"/>
      <c r="I63" s="292"/>
      <c r="J63" s="292"/>
      <c r="K63" s="181"/>
    </row>
    <row r="64" spans="2:11" ht="15" customHeight="1">
      <c r="B64" s="180"/>
      <c r="C64" s="185"/>
      <c r="D64" s="294" t="s">
        <v>315</v>
      </c>
      <c r="E64" s="294"/>
      <c r="F64" s="294"/>
      <c r="G64" s="294"/>
      <c r="H64" s="294"/>
      <c r="I64" s="294"/>
      <c r="J64" s="294"/>
      <c r="K64" s="181"/>
    </row>
    <row r="65" spans="2:11" ht="15" customHeight="1">
      <c r="B65" s="180"/>
      <c r="C65" s="185"/>
      <c r="D65" s="292" t="s">
        <v>316</v>
      </c>
      <c r="E65" s="292"/>
      <c r="F65" s="292"/>
      <c r="G65" s="292"/>
      <c r="H65" s="292"/>
      <c r="I65" s="292"/>
      <c r="J65" s="292"/>
      <c r="K65" s="181"/>
    </row>
    <row r="66" spans="2:11" ht="15" customHeight="1">
      <c r="B66" s="180"/>
      <c r="C66" s="185"/>
      <c r="D66" s="292" t="s">
        <v>317</v>
      </c>
      <c r="E66" s="292"/>
      <c r="F66" s="292"/>
      <c r="G66" s="292"/>
      <c r="H66" s="292"/>
      <c r="I66" s="292"/>
      <c r="J66" s="292"/>
      <c r="K66" s="181"/>
    </row>
    <row r="67" spans="2:11" ht="15" customHeight="1">
      <c r="B67" s="180"/>
      <c r="C67" s="185"/>
      <c r="D67" s="292" t="s">
        <v>318</v>
      </c>
      <c r="E67" s="292"/>
      <c r="F67" s="292"/>
      <c r="G67" s="292"/>
      <c r="H67" s="292"/>
      <c r="I67" s="292"/>
      <c r="J67" s="292"/>
      <c r="K67" s="181"/>
    </row>
    <row r="68" spans="2:11" ht="15" customHeight="1">
      <c r="B68" s="180"/>
      <c r="C68" s="185"/>
      <c r="D68" s="292" t="s">
        <v>319</v>
      </c>
      <c r="E68" s="292"/>
      <c r="F68" s="292"/>
      <c r="G68" s="292"/>
      <c r="H68" s="292"/>
      <c r="I68" s="292"/>
      <c r="J68" s="292"/>
      <c r="K68" s="181"/>
    </row>
    <row r="69" spans="2:11" ht="12.75" customHeight="1">
      <c r="B69" s="189"/>
      <c r="C69" s="190"/>
      <c r="D69" s="190"/>
      <c r="E69" s="190"/>
      <c r="F69" s="190"/>
      <c r="G69" s="190"/>
      <c r="H69" s="190"/>
      <c r="I69" s="190"/>
      <c r="J69" s="190"/>
      <c r="K69" s="191"/>
    </row>
    <row r="70" spans="2:11" ht="18.75" customHeight="1">
      <c r="B70" s="192"/>
      <c r="C70" s="192"/>
      <c r="D70" s="192"/>
      <c r="E70" s="192"/>
      <c r="F70" s="192"/>
      <c r="G70" s="192"/>
      <c r="H70" s="192"/>
      <c r="I70" s="192"/>
      <c r="J70" s="192"/>
      <c r="K70" s="193"/>
    </row>
    <row r="71" spans="2:11" ht="18.75" customHeight="1">
      <c r="B71" s="193"/>
      <c r="C71" s="193"/>
      <c r="D71" s="193"/>
      <c r="E71" s="193"/>
      <c r="F71" s="193"/>
      <c r="G71" s="193"/>
      <c r="H71" s="193"/>
      <c r="I71" s="193"/>
      <c r="J71" s="193"/>
      <c r="K71" s="193"/>
    </row>
    <row r="72" spans="2:11" ht="7.5" customHeight="1">
      <c r="B72" s="194"/>
      <c r="C72" s="195"/>
      <c r="D72" s="195"/>
      <c r="E72" s="195"/>
      <c r="F72" s="195"/>
      <c r="G72" s="195"/>
      <c r="H72" s="195"/>
      <c r="I72" s="195"/>
      <c r="J72" s="195"/>
      <c r="K72" s="196"/>
    </row>
    <row r="73" spans="2:11" ht="45" customHeight="1">
      <c r="B73" s="197"/>
      <c r="C73" s="295" t="s">
        <v>86</v>
      </c>
      <c r="D73" s="295"/>
      <c r="E73" s="295"/>
      <c r="F73" s="295"/>
      <c r="G73" s="295"/>
      <c r="H73" s="295"/>
      <c r="I73" s="295"/>
      <c r="J73" s="295"/>
      <c r="K73" s="198"/>
    </row>
    <row r="74" spans="2:11" ht="17.25" customHeight="1">
      <c r="B74" s="197"/>
      <c r="C74" s="199" t="s">
        <v>320</v>
      </c>
      <c r="D74" s="199"/>
      <c r="E74" s="199"/>
      <c r="F74" s="199" t="s">
        <v>321</v>
      </c>
      <c r="G74" s="200"/>
      <c r="H74" s="199" t="s">
        <v>103</v>
      </c>
      <c r="I74" s="199" t="s">
        <v>60</v>
      </c>
      <c r="J74" s="199" t="s">
        <v>322</v>
      </c>
      <c r="K74" s="198"/>
    </row>
    <row r="75" spans="2:11" ht="17.25" customHeight="1">
      <c r="B75" s="197"/>
      <c r="C75" s="201" t="s">
        <v>323</v>
      </c>
      <c r="D75" s="201"/>
      <c r="E75" s="201"/>
      <c r="F75" s="202" t="s">
        <v>324</v>
      </c>
      <c r="G75" s="203"/>
      <c r="H75" s="201"/>
      <c r="I75" s="201"/>
      <c r="J75" s="201" t="s">
        <v>325</v>
      </c>
      <c r="K75" s="198"/>
    </row>
    <row r="76" spans="2:11" ht="5.25" customHeight="1">
      <c r="B76" s="197"/>
      <c r="C76" s="204"/>
      <c r="D76" s="204"/>
      <c r="E76" s="204"/>
      <c r="F76" s="204"/>
      <c r="G76" s="205"/>
      <c r="H76" s="204"/>
      <c r="I76" s="204"/>
      <c r="J76" s="204"/>
      <c r="K76" s="198"/>
    </row>
    <row r="77" spans="2:11" ht="15" customHeight="1">
      <c r="B77" s="197"/>
      <c r="C77" s="187" t="s">
        <v>56</v>
      </c>
      <c r="D77" s="204"/>
      <c r="E77" s="204"/>
      <c r="F77" s="206" t="s">
        <v>326</v>
      </c>
      <c r="G77" s="205"/>
      <c r="H77" s="187" t="s">
        <v>327</v>
      </c>
      <c r="I77" s="187" t="s">
        <v>328</v>
      </c>
      <c r="J77" s="187">
        <v>20</v>
      </c>
      <c r="K77" s="198"/>
    </row>
    <row r="78" spans="2:11" ht="15" customHeight="1">
      <c r="B78" s="197"/>
      <c r="C78" s="187" t="s">
        <v>329</v>
      </c>
      <c r="D78" s="187"/>
      <c r="E78" s="187"/>
      <c r="F78" s="206" t="s">
        <v>326</v>
      </c>
      <c r="G78" s="205"/>
      <c r="H78" s="187" t="s">
        <v>330</v>
      </c>
      <c r="I78" s="187" t="s">
        <v>328</v>
      </c>
      <c r="J78" s="187">
        <v>120</v>
      </c>
      <c r="K78" s="198"/>
    </row>
    <row r="79" spans="2:11" ht="15" customHeight="1">
      <c r="B79" s="207"/>
      <c r="C79" s="187" t="s">
        <v>331</v>
      </c>
      <c r="D79" s="187"/>
      <c r="E79" s="187"/>
      <c r="F79" s="206" t="s">
        <v>332</v>
      </c>
      <c r="G79" s="205"/>
      <c r="H79" s="187" t="s">
        <v>333</v>
      </c>
      <c r="I79" s="187" t="s">
        <v>328</v>
      </c>
      <c r="J79" s="187">
        <v>50</v>
      </c>
      <c r="K79" s="198"/>
    </row>
    <row r="80" spans="2:11" ht="15" customHeight="1">
      <c r="B80" s="207"/>
      <c r="C80" s="187" t="s">
        <v>334</v>
      </c>
      <c r="D80" s="187"/>
      <c r="E80" s="187"/>
      <c r="F80" s="206" t="s">
        <v>326</v>
      </c>
      <c r="G80" s="205"/>
      <c r="H80" s="187" t="s">
        <v>335</v>
      </c>
      <c r="I80" s="187" t="s">
        <v>336</v>
      </c>
      <c r="J80" s="187"/>
      <c r="K80" s="198"/>
    </row>
    <row r="81" spans="2:11" ht="15" customHeight="1">
      <c r="B81" s="207"/>
      <c r="C81" s="208" t="s">
        <v>337</v>
      </c>
      <c r="D81" s="208"/>
      <c r="E81" s="208"/>
      <c r="F81" s="209" t="s">
        <v>332</v>
      </c>
      <c r="G81" s="208"/>
      <c r="H81" s="208" t="s">
        <v>338</v>
      </c>
      <c r="I81" s="208" t="s">
        <v>328</v>
      </c>
      <c r="J81" s="208">
        <v>15</v>
      </c>
      <c r="K81" s="198"/>
    </row>
    <row r="82" spans="2:11" ht="15" customHeight="1">
      <c r="B82" s="207"/>
      <c r="C82" s="208" t="s">
        <v>339</v>
      </c>
      <c r="D82" s="208"/>
      <c r="E82" s="208"/>
      <c r="F82" s="209" t="s">
        <v>332</v>
      </c>
      <c r="G82" s="208"/>
      <c r="H82" s="208" t="s">
        <v>340</v>
      </c>
      <c r="I82" s="208" t="s">
        <v>328</v>
      </c>
      <c r="J82" s="208">
        <v>15</v>
      </c>
      <c r="K82" s="198"/>
    </row>
    <row r="83" spans="2:11" ht="15" customHeight="1">
      <c r="B83" s="207"/>
      <c r="C83" s="208" t="s">
        <v>341</v>
      </c>
      <c r="D83" s="208"/>
      <c r="E83" s="208"/>
      <c r="F83" s="209" t="s">
        <v>332</v>
      </c>
      <c r="G83" s="208"/>
      <c r="H83" s="208" t="s">
        <v>342</v>
      </c>
      <c r="I83" s="208" t="s">
        <v>328</v>
      </c>
      <c r="J83" s="208">
        <v>20</v>
      </c>
      <c r="K83" s="198"/>
    </row>
    <row r="84" spans="2:11" ht="15" customHeight="1">
      <c r="B84" s="207"/>
      <c r="C84" s="208" t="s">
        <v>343</v>
      </c>
      <c r="D84" s="208"/>
      <c r="E84" s="208"/>
      <c r="F84" s="209" t="s">
        <v>332</v>
      </c>
      <c r="G84" s="208"/>
      <c r="H84" s="208" t="s">
        <v>344</v>
      </c>
      <c r="I84" s="208" t="s">
        <v>328</v>
      </c>
      <c r="J84" s="208">
        <v>20</v>
      </c>
      <c r="K84" s="198"/>
    </row>
    <row r="85" spans="2:11" ht="15" customHeight="1">
      <c r="B85" s="207"/>
      <c r="C85" s="187" t="s">
        <v>345</v>
      </c>
      <c r="D85" s="187"/>
      <c r="E85" s="187"/>
      <c r="F85" s="206" t="s">
        <v>332</v>
      </c>
      <c r="G85" s="205"/>
      <c r="H85" s="187" t="s">
        <v>346</v>
      </c>
      <c r="I85" s="187" t="s">
        <v>328</v>
      </c>
      <c r="J85" s="187">
        <v>50</v>
      </c>
      <c r="K85" s="198"/>
    </row>
    <row r="86" spans="2:11" ht="15" customHeight="1">
      <c r="B86" s="207"/>
      <c r="C86" s="187" t="s">
        <v>347</v>
      </c>
      <c r="D86" s="187"/>
      <c r="E86" s="187"/>
      <c r="F86" s="206" t="s">
        <v>332</v>
      </c>
      <c r="G86" s="205"/>
      <c r="H86" s="187" t="s">
        <v>348</v>
      </c>
      <c r="I86" s="187" t="s">
        <v>328</v>
      </c>
      <c r="J86" s="187">
        <v>20</v>
      </c>
      <c r="K86" s="198"/>
    </row>
    <row r="87" spans="2:11" ht="15" customHeight="1">
      <c r="B87" s="207"/>
      <c r="C87" s="187" t="s">
        <v>349</v>
      </c>
      <c r="D87" s="187"/>
      <c r="E87" s="187"/>
      <c r="F87" s="206" t="s">
        <v>332</v>
      </c>
      <c r="G87" s="205"/>
      <c r="H87" s="187" t="s">
        <v>350</v>
      </c>
      <c r="I87" s="187" t="s">
        <v>328</v>
      </c>
      <c r="J87" s="187">
        <v>20</v>
      </c>
      <c r="K87" s="198"/>
    </row>
    <row r="88" spans="2:11" ht="15" customHeight="1">
      <c r="B88" s="207"/>
      <c r="C88" s="187" t="s">
        <v>351</v>
      </c>
      <c r="D88" s="187"/>
      <c r="E88" s="187"/>
      <c r="F88" s="206" t="s">
        <v>332</v>
      </c>
      <c r="G88" s="205"/>
      <c r="H88" s="187" t="s">
        <v>352</v>
      </c>
      <c r="I88" s="187" t="s">
        <v>328</v>
      </c>
      <c r="J88" s="187">
        <v>50</v>
      </c>
      <c r="K88" s="198"/>
    </row>
    <row r="89" spans="2:11" ht="15" customHeight="1">
      <c r="B89" s="207"/>
      <c r="C89" s="187" t="s">
        <v>353</v>
      </c>
      <c r="D89" s="187"/>
      <c r="E89" s="187"/>
      <c r="F89" s="206" t="s">
        <v>332</v>
      </c>
      <c r="G89" s="205"/>
      <c r="H89" s="187" t="s">
        <v>353</v>
      </c>
      <c r="I89" s="187" t="s">
        <v>328</v>
      </c>
      <c r="J89" s="187">
        <v>50</v>
      </c>
      <c r="K89" s="198"/>
    </row>
    <row r="90" spans="2:11" ht="15" customHeight="1">
      <c r="B90" s="207"/>
      <c r="C90" s="187" t="s">
        <v>108</v>
      </c>
      <c r="D90" s="187"/>
      <c r="E90" s="187"/>
      <c r="F90" s="206" t="s">
        <v>332</v>
      </c>
      <c r="G90" s="205"/>
      <c r="H90" s="187" t="s">
        <v>354</v>
      </c>
      <c r="I90" s="187" t="s">
        <v>328</v>
      </c>
      <c r="J90" s="187">
        <v>255</v>
      </c>
      <c r="K90" s="198"/>
    </row>
    <row r="91" spans="2:11" ht="15" customHeight="1">
      <c r="B91" s="207"/>
      <c r="C91" s="187" t="s">
        <v>355</v>
      </c>
      <c r="D91" s="187"/>
      <c r="E91" s="187"/>
      <c r="F91" s="206" t="s">
        <v>326</v>
      </c>
      <c r="G91" s="205"/>
      <c r="H91" s="187" t="s">
        <v>356</v>
      </c>
      <c r="I91" s="187" t="s">
        <v>357</v>
      </c>
      <c r="J91" s="187"/>
      <c r="K91" s="198"/>
    </row>
    <row r="92" spans="2:11" ht="15" customHeight="1">
      <c r="B92" s="207"/>
      <c r="C92" s="187" t="s">
        <v>358</v>
      </c>
      <c r="D92" s="187"/>
      <c r="E92" s="187"/>
      <c r="F92" s="206" t="s">
        <v>326</v>
      </c>
      <c r="G92" s="205"/>
      <c r="H92" s="187" t="s">
        <v>359</v>
      </c>
      <c r="I92" s="187" t="s">
        <v>360</v>
      </c>
      <c r="J92" s="187"/>
      <c r="K92" s="198"/>
    </row>
    <row r="93" spans="2:11" ht="15" customHeight="1">
      <c r="B93" s="207"/>
      <c r="C93" s="187" t="s">
        <v>361</v>
      </c>
      <c r="D93" s="187"/>
      <c r="E93" s="187"/>
      <c r="F93" s="206" t="s">
        <v>326</v>
      </c>
      <c r="G93" s="205"/>
      <c r="H93" s="187" t="s">
        <v>361</v>
      </c>
      <c r="I93" s="187" t="s">
        <v>360</v>
      </c>
      <c r="J93" s="187"/>
      <c r="K93" s="198"/>
    </row>
    <row r="94" spans="2:11" ht="15" customHeight="1">
      <c r="B94" s="207"/>
      <c r="C94" s="187" t="s">
        <v>41</v>
      </c>
      <c r="D94" s="187"/>
      <c r="E94" s="187"/>
      <c r="F94" s="206" t="s">
        <v>326</v>
      </c>
      <c r="G94" s="205"/>
      <c r="H94" s="187" t="s">
        <v>362</v>
      </c>
      <c r="I94" s="187" t="s">
        <v>360</v>
      </c>
      <c r="J94" s="187"/>
      <c r="K94" s="198"/>
    </row>
    <row r="95" spans="2:11" ht="15" customHeight="1">
      <c r="B95" s="207"/>
      <c r="C95" s="187" t="s">
        <v>51</v>
      </c>
      <c r="D95" s="187"/>
      <c r="E95" s="187"/>
      <c r="F95" s="206" t="s">
        <v>326</v>
      </c>
      <c r="G95" s="205"/>
      <c r="H95" s="187" t="s">
        <v>363</v>
      </c>
      <c r="I95" s="187" t="s">
        <v>360</v>
      </c>
      <c r="J95" s="187"/>
      <c r="K95" s="198"/>
    </row>
    <row r="96" spans="2:11" ht="15" customHeight="1">
      <c r="B96" s="210"/>
      <c r="C96" s="211"/>
      <c r="D96" s="211"/>
      <c r="E96" s="211"/>
      <c r="F96" s="211"/>
      <c r="G96" s="211"/>
      <c r="H96" s="211"/>
      <c r="I96" s="211"/>
      <c r="J96" s="211"/>
      <c r="K96" s="212"/>
    </row>
    <row r="97" spans="2:11" ht="18.75" customHeight="1">
      <c r="B97" s="213"/>
      <c r="C97" s="214"/>
      <c r="D97" s="214"/>
      <c r="E97" s="214"/>
      <c r="F97" s="214"/>
      <c r="G97" s="214"/>
      <c r="H97" s="214"/>
      <c r="I97" s="214"/>
      <c r="J97" s="214"/>
      <c r="K97" s="213"/>
    </row>
    <row r="98" spans="2:11" ht="18.75" customHeight="1">
      <c r="B98" s="193"/>
      <c r="C98" s="193"/>
      <c r="D98" s="193"/>
      <c r="E98" s="193"/>
      <c r="F98" s="193"/>
      <c r="G98" s="193"/>
      <c r="H98" s="193"/>
      <c r="I98" s="193"/>
      <c r="J98" s="193"/>
      <c r="K98" s="193"/>
    </row>
    <row r="99" spans="2:11" ht="7.5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6"/>
    </row>
    <row r="100" spans="2:11" ht="45" customHeight="1">
      <c r="B100" s="197"/>
      <c r="C100" s="295" t="s">
        <v>364</v>
      </c>
      <c r="D100" s="295"/>
      <c r="E100" s="295"/>
      <c r="F100" s="295"/>
      <c r="G100" s="295"/>
      <c r="H100" s="295"/>
      <c r="I100" s="295"/>
      <c r="J100" s="295"/>
      <c r="K100" s="198"/>
    </row>
    <row r="101" spans="2:11" ht="17.25" customHeight="1">
      <c r="B101" s="197"/>
      <c r="C101" s="199" t="s">
        <v>320</v>
      </c>
      <c r="D101" s="199"/>
      <c r="E101" s="199"/>
      <c r="F101" s="199" t="s">
        <v>321</v>
      </c>
      <c r="G101" s="200"/>
      <c r="H101" s="199" t="s">
        <v>103</v>
      </c>
      <c r="I101" s="199" t="s">
        <v>60</v>
      </c>
      <c r="J101" s="199" t="s">
        <v>322</v>
      </c>
      <c r="K101" s="198"/>
    </row>
    <row r="102" spans="2:11" ht="17.25" customHeight="1">
      <c r="B102" s="197"/>
      <c r="C102" s="201" t="s">
        <v>323</v>
      </c>
      <c r="D102" s="201"/>
      <c r="E102" s="201"/>
      <c r="F102" s="202" t="s">
        <v>324</v>
      </c>
      <c r="G102" s="203"/>
      <c r="H102" s="201"/>
      <c r="I102" s="201"/>
      <c r="J102" s="201" t="s">
        <v>325</v>
      </c>
      <c r="K102" s="198"/>
    </row>
    <row r="103" spans="2:11" ht="5.25" customHeight="1">
      <c r="B103" s="197"/>
      <c r="C103" s="199"/>
      <c r="D103" s="199"/>
      <c r="E103" s="199"/>
      <c r="F103" s="199"/>
      <c r="G103" s="215"/>
      <c r="H103" s="199"/>
      <c r="I103" s="199"/>
      <c r="J103" s="199"/>
      <c r="K103" s="198"/>
    </row>
    <row r="104" spans="2:11" ht="15" customHeight="1">
      <c r="B104" s="197"/>
      <c r="C104" s="187" t="s">
        <v>56</v>
      </c>
      <c r="D104" s="204"/>
      <c r="E104" s="204"/>
      <c r="F104" s="206" t="s">
        <v>326</v>
      </c>
      <c r="G104" s="215"/>
      <c r="H104" s="187" t="s">
        <v>365</v>
      </c>
      <c r="I104" s="187" t="s">
        <v>328</v>
      </c>
      <c r="J104" s="187">
        <v>20</v>
      </c>
      <c r="K104" s="198"/>
    </row>
    <row r="105" spans="2:11" ht="15" customHeight="1">
      <c r="B105" s="197"/>
      <c r="C105" s="187" t="s">
        <v>329</v>
      </c>
      <c r="D105" s="187"/>
      <c r="E105" s="187"/>
      <c r="F105" s="206" t="s">
        <v>326</v>
      </c>
      <c r="G105" s="187"/>
      <c r="H105" s="187" t="s">
        <v>365</v>
      </c>
      <c r="I105" s="187" t="s">
        <v>328</v>
      </c>
      <c r="J105" s="187">
        <v>120</v>
      </c>
      <c r="K105" s="198"/>
    </row>
    <row r="106" spans="2:11" ht="15" customHeight="1">
      <c r="B106" s="207"/>
      <c r="C106" s="187" t="s">
        <v>331</v>
      </c>
      <c r="D106" s="187"/>
      <c r="E106" s="187"/>
      <c r="F106" s="206" t="s">
        <v>332</v>
      </c>
      <c r="G106" s="187"/>
      <c r="H106" s="187" t="s">
        <v>365</v>
      </c>
      <c r="I106" s="187" t="s">
        <v>328</v>
      </c>
      <c r="J106" s="187">
        <v>50</v>
      </c>
      <c r="K106" s="198"/>
    </row>
    <row r="107" spans="2:11" ht="15" customHeight="1">
      <c r="B107" s="207"/>
      <c r="C107" s="187" t="s">
        <v>334</v>
      </c>
      <c r="D107" s="187"/>
      <c r="E107" s="187"/>
      <c r="F107" s="206" t="s">
        <v>326</v>
      </c>
      <c r="G107" s="187"/>
      <c r="H107" s="187" t="s">
        <v>365</v>
      </c>
      <c r="I107" s="187" t="s">
        <v>336</v>
      </c>
      <c r="J107" s="187"/>
      <c r="K107" s="198"/>
    </row>
    <row r="108" spans="2:11" ht="15" customHeight="1">
      <c r="B108" s="207"/>
      <c r="C108" s="187" t="s">
        <v>345</v>
      </c>
      <c r="D108" s="187"/>
      <c r="E108" s="187"/>
      <c r="F108" s="206" t="s">
        <v>332</v>
      </c>
      <c r="G108" s="187"/>
      <c r="H108" s="187" t="s">
        <v>365</v>
      </c>
      <c r="I108" s="187" t="s">
        <v>328</v>
      </c>
      <c r="J108" s="187">
        <v>50</v>
      </c>
      <c r="K108" s="198"/>
    </row>
    <row r="109" spans="2:11" ht="15" customHeight="1">
      <c r="B109" s="207"/>
      <c r="C109" s="187" t="s">
        <v>353</v>
      </c>
      <c r="D109" s="187"/>
      <c r="E109" s="187"/>
      <c r="F109" s="206" t="s">
        <v>332</v>
      </c>
      <c r="G109" s="187"/>
      <c r="H109" s="187" t="s">
        <v>365</v>
      </c>
      <c r="I109" s="187" t="s">
        <v>328</v>
      </c>
      <c r="J109" s="187">
        <v>50</v>
      </c>
      <c r="K109" s="198"/>
    </row>
    <row r="110" spans="2:11" ht="15" customHeight="1">
      <c r="B110" s="207"/>
      <c r="C110" s="187" t="s">
        <v>351</v>
      </c>
      <c r="D110" s="187"/>
      <c r="E110" s="187"/>
      <c r="F110" s="206" t="s">
        <v>332</v>
      </c>
      <c r="G110" s="187"/>
      <c r="H110" s="187" t="s">
        <v>365</v>
      </c>
      <c r="I110" s="187" t="s">
        <v>328</v>
      </c>
      <c r="J110" s="187">
        <v>50</v>
      </c>
      <c r="K110" s="198"/>
    </row>
    <row r="111" spans="2:11" ht="15" customHeight="1">
      <c r="B111" s="207"/>
      <c r="C111" s="187" t="s">
        <v>56</v>
      </c>
      <c r="D111" s="187"/>
      <c r="E111" s="187"/>
      <c r="F111" s="206" t="s">
        <v>326</v>
      </c>
      <c r="G111" s="187"/>
      <c r="H111" s="187" t="s">
        <v>366</v>
      </c>
      <c r="I111" s="187" t="s">
        <v>328</v>
      </c>
      <c r="J111" s="187">
        <v>20</v>
      </c>
      <c r="K111" s="198"/>
    </row>
    <row r="112" spans="2:11" ht="15" customHeight="1">
      <c r="B112" s="207"/>
      <c r="C112" s="187" t="s">
        <v>367</v>
      </c>
      <c r="D112" s="187"/>
      <c r="E112" s="187"/>
      <c r="F112" s="206" t="s">
        <v>326</v>
      </c>
      <c r="G112" s="187"/>
      <c r="H112" s="187" t="s">
        <v>368</v>
      </c>
      <c r="I112" s="187" t="s">
        <v>328</v>
      </c>
      <c r="J112" s="187">
        <v>120</v>
      </c>
      <c r="K112" s="198"/>
    </row>
    <row r="113" spans="2:11" ht="15" customHeight="1">
      <c r="B113" s="207"/>
      <c r="C113" s="187" t="s">
        <v>41</v>
      </c>
      <c r="D113" s="187"/>
      <c r="E113" s="187"/>
      <c r="F113" s="206" t="s">
        <v>326</v>
      </c>
      <c r="G113" s="187"/>
      <c r="H113" s="187" t="s">
        <v>369</v>
      </c>
      <c r="I113" s="187" t="s">
        <v>360</v>
      </c>
      <c r="J113" s="187"/>
      <c r="K113" s="198"/>
    </row>
    <row r="114" spans="2:11" ht="15" customHeight="1">
      <c r="B114" s="207"/>
      <c r="C114" s="187" t="s">
        <v>51</v>
      </c>
      <c r="D114" s="187"/>
      <c r="E114" s="187"/>
      <c r="F114" s="206" t="s">
        <v>326</v>
      </c>
      <c r="G114" s="187"/>
      <c r="H114" s="187" t="s">
        <v>370</v>
      </c>
      <c r="I114" s="187" t="s">
        <v>360</v>
      </c>
      <c r="J114" s="187"/>
      <c r="K114" s="198"/>
    </row>
    <row r="115" spans="2:11" ht="15" customHeight="1">
      <c r="B115" s="207"/>
      <c r="C115" s="187" t="s">
        <v>60</v>
      </c>
      <c r="D115" s="187"/>
      <c r="E115" s="187"/>
      <c r="F115" s="206" t="s">
        <v>326</v>
      </c>
      <c r="G115" s="187"/>
      <c r="H115" s="187" t="s">
        <v>371</v>
      </c>
      <c r="I115" s="187" t="s">
        <v>372</v>
      </c>
      <c r="J115" s="187"/>
      <c r="K115" s="198"/>
    </row>
    <row r="116" spans="2:11" ht="15" customHeight="1">
      <c r="B116" s="210"/>
      <c r="C116" s="216"/>
      <c r="D116" s="216"/>
      <c r="E116" s="216"/>
      <c r="F116" s="216"/>
      <c r="G116" s="216"/>
      <c r="H116" s="216"/>
      <c r="I116" s="216"/>
      <c r="J116" s="216"/>
      <c r="K116" s="212"/>
    </row>
    <row r="117" spans="2:11" ht="18.75" customHeight="1">
      <c r="B117" s="217"/>
      <c r="C117" s="183"/>
      <c r="D117" s="183"/>
      <c r="E117" s="183"/>
      <c r="F117" s="218"/>
      <c r="G117" s="183"/>
      <c r="H117" s="183"/>
      <c r="I117" s="183"/>
      <c r="J117" s="183"/>
      <c r="K117" s="217"/>
    </row>
    <row r="118" spans="2:11" ht="18.75" customHeight="1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</row>
    <row r="119" spans="2:11" ht="7.5" customHeight="1">
      <c r="B119" s="219"/>
      <c r="C119" s="220"/>
      <c r="D119" s="220"/>
      <c r="E119" s="220"/>
      <c r="F119" s="220"/>
      <c r="G119" s="220"/>
      <c r="H119" s="220"/>
      <c r="I119" s="220"/>
      <c r="J119" s="220"/>
      <c r="K119" s="221"/>
    </row>
    <row r="120" spans="2:11" ht="45" customHeight="1">
      <c r="B120" s="222"/>
      <c r="C120" s="290" t="s">
        <v>373</v>
      </c>
      <c r="D120" s="290"/>
      <c r="E120" s="290"/>
      <c r="F120" s="290"/>
      <c r="G120" s="290"/>
      <c r="H120" s="290"/>
      <c r="I120" s="290"/>
      <c r="J120" s="290"/>
      <c r="K120" s="223"/>
    </row>
    <row r="121" spans="2:11" ht="17.25" customHeight="1">
      <c r="B121" s="224"/>
      <c r="C121" s="199" t="s">
        <v>320</v>
      </c>
      <c r="D121" s="199"/>
      <c r="E121" s="199"/>
      <c r="F121" s="199" t="s">
        <v>321</v>
      </c>
      <c r="G121" s="200"/>
      <c r="H121" s="199" t="s">
        <v>103</v>
      </c>
      <c r="I121" s="199" t="s">
        <v>60</v>
      </c>
      <c r="J121" s="199" t="s">
        <v>322</v>
      </c>
      <c r="K121" s="225"/>
    </row>
    <row r="122" spans="2:11" ht="17.25" customHeight="1">
      <c r="B122" s="224"/>
      <c r="C122" s="201" t="s">
        <v>323</v>
      </c>
      <c r="D122" s="201"/>
      <c r="E122" s="201"/>
      <c r="F122" s="202" t="s">
        <v>324</v>
      </c>
      <c r="G122" s="203"/>
      <c r="H122" s="201"/>
      <c r="I122" s="201"/>
      <c r="J122" s="201" t="s">
        <v>325</v>
      </c>
      <c r="K122" s="225"/>
    </row>
    <row r="123" spans="2:11" ht="5.25" customHeight="1">
      <c r="B123" s="226"/>
      <c r="C123" s="204"/>
      <c r="D123" s="204"/>
      <c r="E123" s="204"/>
      <c r="F123" s="204"/>
      <c r="G123" s="187"/>
      <c r="H123" s="204"/>
      <c r="I123" s="204"/>
      <c r="J123" s="204"/>
      <c r="K123" s="227"/>
    </row>
    <row r="124" spans="2:11" ht="15" customHeight="1">
      <c r="B124" s="226"/>
      <c r="C124" s="187" t="s">
        <v>329</v>
      </c>
      <c r="D124" s="204"/>
      <c r="E124" s="204"/>
      <c r="F124" s="206" t="s">
        <v>326</v>
      </c>
      <c r="G124" s="187"/>
      <c r="H124" s="187" t="s">
        <v>365</v>
      </c>
      <c r="I124" s="187" t="s">
        <v>328</v>
      </c>
      <c r="J124" s="187">
        <v>120</v>
      </c>
      <c r="K124" s="228"/>
    </row>
    <row r="125" spans="2:11" ht="15" customHeight="1">
      <c r="B125" s="226"/>
      <c r="C125" s="187" t="s">
        <v>374</v>
      </c>
      <c r="D125" s="187"/>
      <c r="E125" s="187"/>
      <c r="F125" s="206" t="s">
        <v>326</v>
      </c>
      <c r="G125" s="187"/>
      <c r="H125" s="187" t="s">
        <v>375</v>
      </c>
      <c r="I125" s="187" t="s">
        <v>328</v>
      </c>
      <c r="J125" s="187" t="s">
        <v>376</v>
      </c>
      <c r="K125" s="228"/>
    </row>
    <row r="126" spans="2:11" ht="15" customHeight="1">
      <c r="B126" s="226"/>
      <c r="C126" s="187" t="s">
        <v>275</v>
      </c>
      <c r="D126" s="187"/>
      <c r="E126" s="187"/>
      <c r="F126" s="206" t="s">
        <v>326</v>
      </c>
      <c r="G126" s="187"/>
      <c r="H126" s="187" t="s">
        <v>377</v>
      </c>
      <c r="I126" s="187" t="s">
        <v>328</v>
      </c>
      <c r="J126" s="187" t="s">
        <v>376</v>
      </c>
      <c r="K126" s="228"/>
    </row>
    <row r="127" spans="2:11" ht="15" customHeight="1">
      <c r="B127" s="226"/>
      <c r="C127" s="187" t="s">
        <v>337</v>
      </c>
      <c r="D127" s="187"/>
      <c r="E127" s="187"/>
      <c r="F127" s="206" t="s">
        <v>332</v>
      </c>
      <c r="G127" s="187"/>
      <c r="H127" s="187" t="s">
        <v>338</v>
      </c>
      <c r="I127" s="187" t="s">
        <v>328</v>
      </c>
      <c r="J127" s="187">
        <v>15</v>
      </c>
      <c r="K127" s="228"/>
    </row>
    <row r="128" spans="2:11" ht="15" customHeight="1">
      <c r="B128" s="226"/>
      <c r="C128" s="208" t="s">
        <v>339</v>
      </c>
      <c r="D128" s="208"/>
      <c r="E128" s="208"/>
      <c r="F128" s="209" t="s">
        <v>332</v>
      </c>
      <c r="G128" s="208"/>
      <c r="H128" s="208" t="s">
        <v>340</v>
      </c>
      <c r="I128" s="208" t="s">
        <v>328</v>
      </c>
      <c r="J128" s="208">
        <v>15</v>
      </c>
      <c r="K128" s="228"/>
    </row>
    <row r="129" spans="2:11" ht="15" customHeight="1">
      <c r="B129" s="226"/>
      <c r="C129" s="208" t="s">
        <v>341</v>
      </c>
      <c r="D129" s="208"/>
      <c r="E129" s="208"/>
      <c r="F129" s="209" t="s">
        <v>332</v>
      </c>
      <c r="G129" s="208"/>
      <c r="H129" s="208" t="s">
        <v>342</v>
      </c>
      <c r="I129" s="208" t="s">
        <v>328</v>
      </c>
      <c r="J129" s="208">
        <v>20</v>
      </c>
      <c r="K129" s="228"/>
    </row>
    <row r="130" spans="2:11" ht="15" customHeight="1">
      <c r="B130" s="226"/>
      <c r="C130" s="208" t="s">
        <v>343</v>
      </c>
      <c r="D130" s="208"/>
      <c r="E130" s="208"/>
      <c r="F130" s="209" t="s">
        <v>332</v>
      </c>
      <c r="G130" s="208"/>
      <c r="H130" s="208" t="s">
        <v>344</v>
      </c>
      <c r="I130" s="208" t="s">
        <v>328</v>
      </c>
      <c r="J130" s="208">
        <v>20</v>
      </c>
      <c r="K130" s="228"/>
    </row>
    <row r="131" spans="2:11" ht="15" customHeight="1">
      <c r="B131" s="226"/>
      <c r="C131" s="187" t="s">
        <v>331</v>
      </c>
      <c r="D131" s="187"/>
      <c r="E131" s="187"/>
      <c r="F131" s="206" t="s">
        <v>332</v>
      </c>
      <c r="G131" s="187"/>
      <c r="H131" s="187" t="s">
        <v>365</v>
      </c>
      <c r="I131" s="187" t="s">
        <v>328</v>
      </c>
      <c r="J131" s="187">
        <v>50</v>
      </c>
      <c r="K131" s="228"/>
    </row>
    <row r="132" spans="2:11" ht="15" customHeight="1">
      <c r="B132" s="226"/>
      <c r="C132" s="187" t="s">
        <v>345</v>
      </c>
      <c r="D132" s="187"/>
      <c r="E132" s="187"/>
      <c r="F132" s="206" t="s">
        <v>332</v>
      </c>
      <c r="G132" s="187"/>
      <c r="H132" s="187" t="s">
        <v>365</v>
      </c>
      <c r="I132" s="187" t="s">
        <v>328</v>
      </c>
      <c r="J132" s="187">
        <v>50</v>
      </c>
      <c r="K132" s="228"/>
    </row>
    <row r="133" spans="2:11" ht="15" customHeight="1">
      <c r="B133" s="226"/>
      <c r="C133" s="187" t="s">
        <v>351</v>
      </c>
      <c r="D133" s="187"/>
      <c r="E133" s="187"/>
      <c r="F133" s="206" t="s">
        <v>332</v>
      </c>
      <c r="G133" s="187"/>
      <c r="H133" s="187" t="s">
        <v>365</v>
      </c>
      <c r="I133" s="187" t="s">
        <v>328</v>
      </c>
      <c r="J133" s="187">
        <v>50</v>
      </c>
      <c r="K133" s="228"/>
    </row>
    <row r="134" spans="2:11" ht="15" customHeight="1">
      <c r="B134" s="226"/>
      <c r="C134" s="187" t="s">
        <v>353</v>
      </c>
      <c r="D134" s="187"/>
      <c r="E134" s="187"/>
      <c r="F134" s="206" t="s">
        <v>332</v>
      </c>
      <c r="G134" s="187"/>
      <c r="H134" s="187" t="s">
        <v>365</v>
      </c>
      <c r="I134" s="187" t="s">
        <v>328</v>
      </c>
      <c r="J134" s="187">
        <v>50</v>
      </c>
      <c r="K134" s="228"/>
    </row>
    <row r="135" spans="2:11" ht="15" customHeight="1">
      <c r="B135" s="226"/>
      <c r="C135" s="187" t="s">
        <v>108</v>
      </c>
      <c r="D135" s="187"/>
      <c r="E135" s="187"/>
      <c r="F135" s="206" t="s">
        <v>332</v>
      </c>
      <c r="G135" s="187"/>
      <c r="H135" s="187" t="s">
        <v>378</v>
      </c>
      <c r="I135" s="187" t="s">
        <v>328</v>
      </c>
      <c r="J135" s="187">
        <v>255</v>
      </c>
      <c r="K135" s="228"/>
    </row>
    <row r="136" spans="2:11" ht="15" customHeight="1">
      <c r="B136" s="226"/>
      <c r="C136" s="187" t="s">
        <v>355</v>
      </c>
      <c r="D136" s="187"/>
      <c r="E136" s="187"/>
      <c r="F136" s="206" t="s">
        <v>326</v>
      </c>
      <c r="G136" s="187"/>
      <c r="H136" s="187" t="s">
        <v>379</v>
      </c>
      <c r="I136" s="187" t="s">
        <v>357</v>
      </c>
      <c r="J136" s="187"/>
      <c r="K136" s="228"/>
    </row>
    <row r="137" spans="2:11" ht="15" customHeight="1">
      <c r="B137" s="226"/>
      <c r="C137" s="187" t="s">
        <v>358</v>
      </c>
      <c r="D137" s="187"/>
      <c r="E137" s="187"/>
      <c r="F137" s="206" t="s">
        <v>326</v>
      </c>
      <c r="G137" s="187"/>
      <c r="H137" s="187" t="s">
        <v>380</v>
      </c>
      <c r="I137" s="187" t="s">
        <v>360</v>
      </c>
      <c r="J137" s="187"/>
      <c r="K137" s="228"/>
    </row>
    <row r="138" spans="2:11" ht="15" customHeight="1">
      <c r="B138" s="226"/>
      <c r="C138" s="187" t="s">
        <v>361</v>
      </c>
      <c r="D138" s="187"/>
      <c r="E138" s="187"/>
      <c r="F138" s="206" t="s">
        <v>326</v>
      </c>
      <c r="G138" s="187"/>
      <c r="H138" s="187" t="s">
        <v>361</v>
      </c>
      <c r="I138" s="187" t="s">
        <v>360</v>
      </c>
      <c r="J138" s="187"/>
      <c r="K138" s="228"/>
    </row>
    <row r="139" spans="2:11" ht="15" customHeight="1">
      <c r="B139" s="226"/>
      <c r="C139" s="187" t="s">
        <v>41</v>
      </c>
      <c r="D139" s="187"/>
      <c r="E139" s="187"/>
      <c r="F139" s="206" t="s">
        <v>326</v>
      </c>
      <c r="G139" s="187"/>
      <c r="H139" s="187" t="s">
        <v>381</v>
      </c>
      <c r="I139" s="187" t="s">
        <v>360</v>
      </c>
      <c r="J139" s="187"/>
      <c r="K139" s="228"/>
    </row>
    <row r="140" spans="2:11" ht="15" customHeight="1">
      <c r="B140" s="226"/>
      <c r="C140" s="187" t="s">
        <v>382</v>
      </c>
      <c r="D140" s="187"/>
      <c r="E140" s="187"/>
      <c r="F140" s="206" t="s">
        <v>326</v>
      </c>
      <c r="G140" s="187"/>
      <c r="H140" s="187" t="s">
        <v>383</v>
      </c>
      <c r="I140" s="187" t="s">
        <v>360</v>
      </c>
      <c r="J140" s="187"/>
      <c r="K140" s="228"/>
    </row>
    <row r="141" spans="2:11" ht="15" customHeight="1">
      <c r="B141" s="229"/>
      <c r="C141" s="230"/>
      <c r="D141" s="230"/>
      <c r="E141" s="230"/>
      <c r="F141" s="230"/>
      <c r="G141" s="230"/>
      <c r="H141" s="230"/>
      <c r="I141" s="230"/>
      <c r="J141" s="230"/>
      <c r="K141" s="231"/>
    </row>
    <row r="142" spans="2:11" ht="18.75" customHeight="1">
      <c r="B142" s="183"/>
      <c r="C142" s="183"/>
      <c r="D142" s="183"/>
      <c r="E142" s="183"/>
      <c r="F142" s="218"/>
      <c r="G142" s="183"/>
      <c r="H142" s="183"/>
      <c r="I142" s="183"/>
      <c r="J142" s="183"/>
      <c r="K142" s="183"/>
    </row>
    <row r="143" spans="2:11" ht="18.75" customHeight="1"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</row>
    <row r="144" spans="2:11" ht="7.5" customHeight="1">
      <c r="B144" s="194"/>
      <c r="C144" s="195"/>
      <c r="D144" s="195"/>
      <c r="E144" s="195"/>
      <c r="F144" s="195"/>
      <c r="G144" s="195"/>
      <c r="H144" s="195"/>
      <c r="I144" s="195"/>
      <c r="J144" s="195"/>
      <c r="K144" s="196"/>
    </row>
    <row r="145" spans="2:11" ht="45" customHeight="1">
      <c r="B145" s="197"/>
      <c r="C145" s="295" t="s">
        <v>384</v>
      </c>
      <c r="D145" s="295"/>
      <c r="E145" s="295"/>
      <c r="F145" s="295"/>
      <c r="G145" s="295"/>
      <c r="H145" s="295"/>
      <c r="I145" s="295"/>
      <c r="J145" s="295"/>
      <c r="K145" s="198"/>
    </row>
    <row r="146" spans="2:11" ht="17.25" customHeight="1">
      <c r="B146" s="197"/>
      <c r="C146" s="199" t="s">
        <v>320</v>
      </c>
      <c r="D146" s="199"/>
      <c r="E146" s="199"/>
      <c r="F146" s="199" t="s">
        <v>321</v>
      </c>
      <c r="G146" s="200"/>
      <c r="H146" s="199" t="s">
        <v>103</v>
      </c>
      <c r="I146" s="199" t="s">
        <v>60</v>
      </c>
      <c r="J146" s="199" t="s">
        <v>322</v>
      </c>
      <c r="K146" s="198"/>
    </row>
    <row r="147" spans="2:11" ht="17.25" customHeight="1">
      <c r="B147" s="197"/>
      <c r="C147" s="201" t="s">
        <v>323</v>
      </c>
      <c r="D147" s="201"/>
      <c r="E147" s="201"/>
      <c r="F147" s="202" t="s">
        <v>324</v>
      </c>
      <c r="G147" s="203"/>
      <c r="H147" s="201"/>
      <c r="I147" s="201"/>
      <c r="J147" s="201" t="s">
        <v>325</v>
      </c>
      <c r="K147" s="198"/>
    </row>
    <row r="148" spans="2:11" ht="5.25" customHeight="1">
      <c r="B148" s="207"/>
      <c r="C148" s="204"/>
      <c r="D148" s="204"/>
      <c r="E148" s="204"/>
      <c r="F148" s="204"/>
      <c r="G148" s="205"/>
      <c r="H148" s="204"/>
      <c r="I148" s="204"/>
      <c r="J148" s="204"/>
      <c r="K148" s="228"/>
    </row>
    <row r="149" spans="2:11" ht="15" customHeight="1">
      <c r="B149" s="207"/>
      <c r="C149" s="232" t="s">
        <v>329</v>
      </c>
      <c r="D149" s="187"/>
      <c r="E149" s="187"/>
      <c r="F149" s="233" t="s">
        <v>326</v>
      </c>
      <c r="G149" s="187"/>
      <c r="H149" s="232" t="s">
        <v>365</v>
      </c>
      <c r="I149" s="232" t="s">
        <v>328</v>
      </c>
      <c r="J149" s="232">
        <v>120</v>
      </c>
      <c r="K149" s="228"/>
    </row>
    <row r="150" spans="2:11" ht="15" customHeight="1">
      <c r="B150" s="207"/>
      <c r="C150" s="232" t="s">
        <v>374</v>
      </c>
      <c r="D150" s="187"/>
      <c r="E150" s="187"/>
      <c r="F150" s="233" t="s">
        <v>326</v>
      </c>
      <c r="G150" s="187"/>
      <c r="H150" s="232" t="s">
        <v>385</v>
      </c>
      <c r="I150" s="232" t="s">
        <v>328</v>
      </c>
      <c r="J150" s="232" t="s">
        <v>376</v>
      </c>
      <c r="K150" s="228"/>
    </row>
    <row r="151" spans="2:11" ht="15" customHeight="1">
      <c r="B151" s="207"/>
      <c r="C151" s="232" t="s">
        <v>275</v>
      </c>
      <c r="D151" s="187"/>
      <c r="E151" s="187"/>
      <c r="F151" s="233" t="s">
        <v>326</v>
      </c>
      <c r="G151" s="187"/>
      <c r="H151" s="232" t="s">
        <v>386</v>
      </c>
      <c r="I151" s="232" t="s">
        <v>328</v>
      </c>
      <c r="J151" s="232" t="s">
        <v>376</v>
      </c>
      <c r="K151" s="228"/>
    </row>
    <row r="152" spans="2:11" ht="15" customHeight="1">
      <c r="B152" s="207"/>
      <c r="C152" s="232" t="s">
        <v>331</v>
      </c>
      <c r="D152" s="187"/>
      <c r="E152" s="187"/>
      <c r="F152" s="233" t="s">
        <v>332</v>
      </c>
      <c r="G152" s="187"/>
      <c r="H152" s="232" t="s">
        <v>365</v>
      </c>
      <c r="I152" s="232" t="s">
        <v>328</v>
      </c>
      <c r="J152" s="232">
        <v>50</v>
      </c>
      <c r="K152" s="228"/>
    </row>
    <row r="153" spans="2:11" ht="15" customHeight="1">
      <c r="B153" s="207"/>
      <c r="C153" s="232" t="s">
        <v>334</v>
      </c>
      <c r="D153" s="187"/>
      <c r="E153" s="187"/>
      <c r="F153" s="233" t="s">
        <v>326</v>
      </c>
      <c r="G153" s="187"/>
      <c r="H153" s="232" t="s">
        <v>365</v>
      </c>
      <c r="I153" s="232" t="s">
        <v>336</v>
      </c>
      <c r="J153" s="232"/>
      <c r="K153" s="228"/>
    </row>
    <row r="154" spans="2:11" ht="15" customHeight="1">
      <c r="B154" s="207"/>
      <c r="C154" s="232" t="s">
        <v>345</v>
      </c>
      <c r="D154" s="187"/>
      <c r="E154" s="187"/>
      <c r="F154" s="233" t="s">
        <v>332</v>
      </c>
      <c r="G154" s="187"/>
      <c r="H154" s="232" t="s">
        <v>365</v>
      </c>
      <c r="I154" s="232" t="s">
        <v>328</v>
      </c>
      <c r="J154" s="232">
        <v>50</v>
      </c>
      <c r="K154" s="228"/>
    </row>
    <row r="155" spans="2:11" ht="15" customHeight="1">
      <c r="B155" s="207"/>
      <c r="C155" s="232" t="s">
        <v>353</v>
      </c>
      <c r="D155" s="187"/>
      <c r="E155" s="187"/>
      <c r="F155" s="233" t="s">
        <v>332</v>
      </c>
      <c r="G155" s="187"/>
      <c r="H155" s="232" t="s">
        <v>365</v>
      </c>
      <c r="I155" s="232" t="s">
        <v>328</v>
      </c>
      <c r="J155" s="232">
        <v>50</v>
      </c>
      <c r="K155" s="228"/>
    </row>
    <row r="156" spans="2:11" ht="15" customHeight="1">
      <c r="B156" s="207"/>
      <c r="C156" s="232" t="s">
        <v>351</v>
      </c>
      <c r="D156" s="187"/>
      <c r="E156" s="187"/>
      <c r="F156" s="233" t="s">
        <v>332</v>
      </c>
      <c r="G156" s="187"/>
      <c r="H156" s="232" t="s">
        <v>365</v>
      </c>
      <c r="I156" s="232" t="s">
        <v>328</v>
      </c>
      <c r="J156" s="232">
        <v>50</v>
      </c>
      <c r="K156" s="228"/>
    </row>
    <row r="157" spans="2:11" ht="15" customHeight="1">
      <c r="B157" s="207"/>
      <c r="C157" s="232" t="s">
        <v>90</v>
      </c>
      <c r="D157" s="187"/>
      <c r="E157" s="187"/>
      <c r="F157" s="233" t="s">
        <v>326</v>
      </c>
      <c r="G157" s="187"/>
      <c r="H157" s="232" t="s">
        <v>387</v>
      </c>
      <c r="I157" s="232" t="s">
        <v>328</v>
      </c>
      <c r="J157" s="232" t="s">
        <v>388</v>
      </c>
      <c r="K157" s="228"/>
    </row>
    <row r="158" spans="2:11" ht="15" customHeight="1">
      <c r="B158" s="207"/>
      <c r="C158" s="232" t="s">
        <v>389</v>
      </c>
      <c r="D158" s="187"/>
      <c r="E158" s="187"/>
      <c r="F158" s="233" t="s">
        <v>326</v>
      </c>
      <c r="G158" s="187"/>
      <c r="H158" s="232" t="s">
        <v>390</v>
      </c>
      <c r="I158" s="232" t="s">
        <v>360</v>
      </c>
      <c r="J158" s="232"/>
      <c r="K158" s="228"/>
    </row>
    <row r="159" spans="2:11" ht="15" customHeight="1">
      <c r="B159" s="234"/>
      <c r="C159" s="216"/>
      <c r="D159" s="216"/>
      <c r="E159" s="216"/>
      <c r="F159" s="216"/>
      <c r="G159" s="216"/>
      <c r="H159" s="216"/>
      <c r="I159" s="216"/>
      <c r="J159" s="216"/>
      <c r="K159" s="235"/>
    </row>
    <row r="160" spans="2:11" ht="18.75" customHeight="1">
      <c r="B160" s="183"/>
      <c r="C160" s="187"/>
      <c r="D160" s="187"/>
      <c r="E160" s="187"/>
      <c r="F160" s="206"/>
      <c r="G160" s="187"/>
      <c r="H160" s="187"/>
      <c r="I160" s="187"/>
      <c r="J160" s="187"/>
      <c r="K160" s="183"/>
    </row>
    <row r="161" spans="2:11" ht="18.75" customHeight="1"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</row>
    <row r="162" spans="2:11" ht="7.5" customHeight="1">
      <c r="B162" s="175"/>
      <c r="C162" s="176"/>
      <c r="D162" s="176"/>
      <c r="E162" s="176"/>
      <c r="F162" s="176"/>
      <c r="G162" s="176"/>
      <c r="H162" s="176"/>
      <c r="I162" s="176"/>
      <c r="J162" s="176"/>
      <c r="K162" s="177"/>
    </row>
    <row r="163" spans="2:11" ht="45" customHeight="1">
      <c r="B163" s="178"/>
      <c r="C163" s="290" t="s">
        <v>391</v>
      </c>
      <c r="D163" s="290"/>
      <c r="E163" s="290"/>
      <c r="F163" s="290"/>
      <c r="G163" s="290"/>
      <c r="H163" s="290"/>
      <c r="I163" s="290"/>
      <c r="J163" s="290"/>
      <c r="K163" s="179"/>
    </row>
    <row r="164" spans="2:11" ht="17.25" customHeight="1">
      <c r="B164" s="178"/>
      <c r="C164" s="199" t="s">
        <v>320</v>
      </c>
      <c r="D164" s="199"/>
      <c r="E164" s="199"/>
      <c r="F164" s="199" t="s">
        <v>321</v>
      </c>
      <c r="G164" s="236"/>
      <c r="H164" s="237" t="s">
        <v>103</v>
      </c>
      <c r="I164" s="237" t="s">
        <v>60</v>
      </c>
      <c r="J164" s="199" t="s">
        <v>322</v>
      </c>
      <c r="K164" s="179"/>
    </row>
    <row r="165" spans="2:11" ht="17.25" customHeight="1">
      <c r="B165" s="180"/>
      <c r="C165" s="201" t="s">
        <v>323</v>
      </c>
      <c r="D165" s="201"/>
      <c r="E165" s="201"/>
      <c r="F165" s="202" t="s">
        <v>324</v>
      </c>
      <c r="G165" s="238"/>
      <c r="H165" s="239"/>
      <c r="I165" s="239"/>
      <c r="J165" s="201" t="s">
        <v>325</v>
      </c>
      <c r="K165" s="181"/>
    </row>
    <row r="166" spans="2:11" ht="5.25" customHeight="1">
      <c r="B166" s="207"/>
      <c r="C166" s="204"/>
      <c r="D166" s="204"/>
      <c r="E166" s="204"/>
      <c r="F166" s="204"/>
      <c r="G166" s="205"/>
      <c r="H166" s="204"/>
      <c r="I166" s="204"/>
      <c r="J166" s="204"/>
      <c r="K166" s="228"/>
    </row>
    <row r="167" spans="2:11" ht="15" customHeight="1">
      <c r="B167" s="207"/>
      <c r="C167" s="187" t="s">
        <v>329</v>
      </c>
      <c r="D167" s="187"/>
      <c r="E167" s="187"/>
      <c r="F167" s="206" t="s">
        <v>326</v>
      </c>
      <c r="G167" s="187"/>
      <c r="H167" s="187" t="s">
        <v>365</v>
      </c>
      <c r="I167" s="187" t="s">
        <v>328</v>
      </c>
      <c r="J167" s="187">
        <v>120</v>
      </c>
      <c r="K167" s="228"/>
    </row>
    <row r="168" spans="2:11" ht="15" customHeight="1">
      <c r="B168" s="207"/>
      <c r="C168" s="187" t="s">
        <v>374</v>
      </c>
      <c r="D168" s="187"/>
      <c r="E168" s="187"/>
      <c r="F168" s="206" t="s">
        <v>326</v>
      </c>
      <c r="G168" s="187"/>
      <c r="H168" s="187" t="s">
        <v>375</v>
      </c>
      <c r="I168" s="187" t="s">
        <v>328</v>
      </c>
      <c r="J168" s="187" t="s">
        <v>376</v>
      </c>
      <c r="K168" s="228"/>
    </row>
    <row r="169" spans="2:11" ht="15" customHeight="1">
      <c r="B169" s="207"/>
      <c r="C169" s="187" t="s">
        <v>275</v>
      </c>
      <c r="D169" s="187"/>
      <c r="E169" s="187"/>
      <c r="F169" s="206" t="s">
        <v>326</v>
      </c>
      <c r="G169" s="187"/>
      <c r="H169" s="187" t="s">
        <v>392</v>
      </c>
      <c r="I169" s="187" t="s">
        <v>328</v>
      </c>
      <c r="J169" s="187" t="s">
        <v>376</v>
      </c>
      <c r="K169" s="228"/>
    </row>
    <row r="170" spans="2:11" ht="15" customHeight="1">
      <c r="B170" s="207"/>
      <c r="C170" s="187" t="s">
        <v>331</v>
      </c>
      <c r="D170" s="187"/>
      <c r="E170" s="187"/>
      <c r="F170" s="206" t="s">
        <v>332</v>
      </c>
      <c r="G170" s="187"/>
      <c r="H170" s="187" t="s">
        <v>392</v>
      </c>
      <c r="I170" s="187" t="s">
        <v>328</v>
      </c>
      <c r="J170" s="187">
        <v>50</v>
      </c>
      <c r="K170" s="228"/>
    </row>
    <row r="171" spans="2:11" ht="15" customHeight="1">
      <c r="B171" s="207"/>
      <c r="C171" s="187" t="s">
        <v>334</v>
      </c>
      <c r="D171" s="187"/>
      <c r="E171" s="187"/>
      <c r="F171" s="206" t="s">
        <v>326</v>
      </c>
      <c r="G171" s="187"/>
      <c r="H171" s="187" t="s">
        <v>392</v>
      </c>
      <c r="I171" s="187" t="s">
        <v>336</v>
      </c>
      <c r="J171" s="187"/>
      <c r="K171" s="228"/>
    </row>
    <row r="172" spans="2:11" ht="15" customHeight="1">
      <c r="B172" s="207"/>
      <c r="C172" s="187" t="s">
        <v>345</v>
      </c>
      <c r="D172" s="187"/>
      <c r="E172" s="187"/>
      <c r="F172" s="206" t="s">
        <v>332</v>
      </c>
      <c r="G172" s="187"/>
      <c r="H172" s="187" t="s">
        <v>392</v>
      </c>
      <c r="I172" s="187" t="s">
        <v>328</v>
      </c>
      <c r="J172" s="187">
        <v>50</v>
      </c>
      <c r="K172" s="228"/>
    </row>
    <row r="173" spans="2:11" ht="15" customHeight="1">
      <c r="B173" s="207"/>
      <c r="C173" s="187" t="s">
        <v>353</v>
      </c>
      <c r="D173" s="187"/>
      <c r="E173" s="187"/>
      <c r="F173" s="206" t="s">
        <v>332</v>
      </c>
      <c r="G173" s="187"/>
      <c r="H173" s="187" t="s">
        <v>392</v>
      </c>
      <c r="I173" s="187" t="s">
        <v>328</v>
      </c>
      <c r="J173" s="187">
        <v>50</v>
      </c>
      <c r="K173" s="228"/>
    </row>
    <row r="174" spans="2:11" ht="15" customHeight="1">
      <c r="B174" s="207"/>
      <c r="C174" s="187" t="s">
        <v>351</v>
      </c>
      <c r="D174" s="187"/>
      <c r="E174" s="187"/>
      <c r="F174" s="206" t="s">
        <v>332</v>
      </c>
      <c r="G174" s="187"/>
      <c r="H174" s="187" t="s">
        <v>392</v>
      </c>
      <c r="I174" s="187" t="s">
        <v>328</v>
      </c>
      <c r="J174" s="187">
        <v>50</v>
      </c>
      <c r="K174" s="228"/>
    </row>
    <row r="175" spans="2:11" ht="15" customHeight="1">
      <c r="B175" s="207"/>
      <c r="C175" s="187" t="s">
        <v>102</v>
      </c>
      <c r="D175" s="187"/>
      <c r="E175" s="187"/>
      <c r="F175" s="206" t="s">
        <v>326</v>
      </c>
      <c r="G175" s="187"/>
      <c r="H175" s="187" t="s">
        <v>393</v>
      </c>
      <c r="I175" s="187" t="s">
        <v>394</v>
      </c>
      <c r="J175" s="187"/>
      <c r="K175" s="228"/>
    </row>
    <row r="176" spans="2:11" ht="15" customHeight="1">
      <c r="B176" s="207"/>
      <c r="C176" s="187" t="s">
        <v>60</v>
      </c>
      <c r="D176" s="187"/>
      <c r="E176" s="187"/>
      <c r="F176" s="206" t="s">
        <v>326</v>
      </c>
      <c r="G176" s="187"/>
      <c r="H176" s="187" t="s">
        <v>395</v>
      </c>
      <c r="I176" s="187" t="s">
        <v>396</v>
      </c>
      <c r="J176" s="187">
        <v>1</v>
      </c>
      <c r="K176" s="228"/>
    </row>
    <row r="177" spans="2:11" ht="15" customHeight="1">
      <c r="B177" s="207"/>
      <c r="C177" s="187" t="s">
        <v>56</v>
      </c>
      <c r="D177" s="187"/>
      <c r="E177" s="187"/>
      <c r="F177" s="206" t="s">
        <v>326</v>
      </c>
      <c r="G177" s="187"/>
      <c r="H177" s="187" t="s">
        <v>397</v>
      </c>
      <c r="I177" s="187" t="s">
        <v>328</v>
      </c>
      <c r="J177" s="187">
        <v>20</v>
      </c>
      <c r="K177" s="228"/>
    </row>
    <row r="178" spans="2:11" ht="15" customHeight="1">
      <c r="B178" s="207"/>
      <c r="C178" s="187" t="s">
        <v>103</v>
      </c>
      <c r="D178" s="187"/>
      <c r="E178" s="187"/>
      <c r="F178" s="206" t="s">
        <v>326</v>
      </c>
      <c r="G178" s="187"/>
      <c r="H178" s="187" t="s">
        <v>398</v>
      </c>
      <c r="I178" s="187" t="s">
        <v>328</v>
      </c>
      <c r="J178" s="187">
        <v>255</v>
      </c>
      <c r="K178" s="228"/>
    </row>
    <row r="179" spans="2:11" ht="15" customHeight="1">
      <c r="B179" s="207"/>
      <c r="C179" s="187" t="s">
        <v>104</v>
      </c>
      <c r="D179" s="187"/>
      <c r="E179" s="187"/>
      <c r="F179" s="206" t="s">
        <v>326</v>
      </c>
      <c r="G179" s="187"/>
      <c r="H179" s="187" t="s">
        <v>291</v>
      </c>
      <c r="I179" s="187" t="s">
        <v>328</v>
      </c>
      <c r="J179" s="187">
        <v>10</v>
      </c>
      <c r="K179" s="228"/>
    </row>
    <row r="180" spans="2:11" ht="15" customHeight="1">
      <c r="B180" s="207"/>
      <c r="C180" s="187" t="s">
        <v>105</v>
      </c>
      <c r="D180" s="187"/>
      <c r="E180" s="187"/>
      <c r="F180" s="206" t="s">
        <v>326</v>
      </c>
      <c r="G180" s="187"/>
      <c r="H180" s="187" t="s">
        <v>399</v>
      </c>
      <c r="I180" s="187" t="s">
        <v>360</v>
      </c>
      <c r="J180" s="187"/>
      <c r="K180" s="228"/>
    </row>
    <row r="181" spans="2:11" ht="15" customHeight="1">
      <c r="B181" s="207"/>
      <c r="C181" s="187" t="s">
        <v>400</v>
      </c>
      <c r="D181" s="187"/>
      <c r="E181" s="187"/>
      <c r="F181" s="206" t="s">
        <v>326</v>
      </c>
      <c r="G181" s="187"/>
      <c r="H181" s="187" t="s">
        <v>401</v>
      </c>
      <c r="I181" s="187" t="s">
        <v>360</v>
      </c>
      <c r="J181" s="187"/>
      <c r="K181" s="228"/>
    </row>
    <row r="182" spans="2:11" ht="15" customHeight="1">
      <c r="B182" s="207"/>
      <c r="C182" s="187" t="s">
        <v>389</v>
      </c>
      <c r="D182" s="187"/>
      <c r="E182" s="187"/>
      <c r="F182" s="206" t="s">
        <v>326</v>
      </c>
      <c r="G182" s="187"/>
      <c r="H182" s="187" t="s">
        <v>402</v>
      </c>
      <c r="I182" s="187" t="s">
        <v>360</v>
      </c>
      <c r="J182" s="187"/>
      <c r="K182" s="228"/>
    </row>
    <row r="183" spans="2:11" ht="15" customHeight="1">
      <c r="B183" s="207"/>
      <c r="C183" s="187" t="s">
        <v>107</v>
      </c>
      <c r="D183" s="187"/>
      <c r="E183" s="187"/>
      <c r="F183" s="206" t="s">
        <v>332</v>
      </c>
      <c r="G183" s="187"/>
      <c r="H183" s="187" t="s">
        <v>403</v>
      </c>
      <c r="I183" s="187" t="s">
        <v>328</v>
      </c>
      <c r="J183" s="187">
        <v>50</v>
      </c>
      <c r="K183" s="228"/>
    </row>
    <row r="184" spans="2:11" ht="15" customHeight="1">
      <c r="B184" s="207"/>
      <c r="C184" s="187" t="s">
        <v>404</v>
      </c>
      <c r="D184" s="187"/>
      <c r="E184" s="187"/>
      <c r="F184" s="206" t="s">
        <v>332</v>
      </c>
      <c r="G184" s="187"/>
      <c r="H184" s="187" t="s">
        <v>405</v>
      </c>
      <c r="I184" s="187" t="s">
        <v>406</v>
      </c>
      <c r="J184" s="187"/>
      <c r="K184" s="228"/>
    </row>
    <row r="185" spans="2:11" ht="15" customHeight="1">
      <c r="B185" s="207"/>
      <c r="C185" s="187" t="s">
        <v>407</v>
      </c>
      <c r="D185" s="187"/>
      <c r="E185" s="187"/>
      <c r="F185" s="206" t="s">
        <v>332</v>
      </c>
      <c r="G185" s="187"/>
      <c r="H185" s="187" t="s">
        <v>408</v>
      </c>
      <c r="I185" s="187" t="s">
        <v>406</v>
      </c>
      <c r="J185" s="187"/>
      <c r="K185" s="228"/>
    </row>
    <row r="186" spans="2:11" ht="15" customHeight="1">
      <c r="B186" s="207"/>
      <c r="C186" s="187" t="s">
        <v>409</v>
      </c>
      <c r="D186" s="187"/>
      <c r="E186" s="187"/>
      <c r="F186" s="206" t="s">
        <v>332</v>
      </c>
      <c r="G186" s="187"/>
      <c r="H186" s="187" t="s">
        <v>410</v>
      </c>
      <c r="I186" s="187" t="s">
        <v>406</v>
      </c>
      <c r="J186" s="187"/>
      <c r="K186" s="228"/>
    </row>
    <row r="187" spans="2:11" ht="15" customHeight="1">
      <c r="B187" s="207"/>
      <c r="C187" s="240" t="s">
        <v>411</v>
      </c>
      <c r="D187" s="187"/>
      <c r="E187" s="187"/>
      <c r="F187" s="206" t="s">
        <v>332</v>
      </c>
      <c r="G187" s="187"/>
      <c r="H187" s="187" t="s">
        <v>412</v>
      </c>
      <c r="I187" s="187" t="s">
        <v>413</v>
      </c>
      <c r="J187" s="241" t="s">
        <v>414</v>
      </c>
      <c r="K187" s="228"/>
    </row>
    <row r="188" spans="2:11" ht="15" customHeight="1">
      <c r="B188" s="207"/>
      <c r="C188" s="192" t="s">
        <v>45</v>
      </c>
      <c r="D188" s="187"/>
      <c r="E188" s="187"/>
      <c r="F188" s="206" t="s">
        <v>326</v>
      </c>
      <c r="G188" s="187"/>
      <c r="H188" s="183" t="s">
        <v>415</v>
      </c>
      <c r="I188" s="187" t="s">
        <v>416</v>
      </c>
      <c r="J188" s="187"/>
      <c r="K188" s="228"/>
    </row>
    <row r="189" spans="2:11" ht="15" customHeight="1">
      <c r="B189" s="207"/>
      <c r="C189" s="192" t="s">
        <v>417</v>
      </c>
      <c r="D189" s="187"/>
      <c r="E189" s="187"/>
      <c r="F189" s="206" t="s">
        <v>326</v>
      </c>
      <c r="G189" s="187"/>
      <c r="H189" s="187" t="s">
        <v>418</v>
      </c>
      <c r="I189" s="187" t="s">
        <v>360</v>
      </c>
      <c r="J189" s="187"/>
      <c r="K189" s="228"/>
    </row>
    <row r="190" spans="2:11" ht="15" customHeight="1">
      <c r="B190" s="207"/>
      <c r="C190" s="192" t="s">
        <v>419</v>
      </c>
      <c r="D190" s="187"/>
      <c r="E190" s="187"/>
      <c r="F190" s="206" t="s">
        <v>326</v>
      </c>
      <c r="G190" s="187"/>
      <c r="H190" s="187" t="s">
        <v>420</v>
      </c>
      <c r="I190" s="187" t="s">
        <v>360</v>
      </c>
      <c r="J190" s="187"/>
      <c r="K190" s="228"/>
    </row>
    <row r="191" spans="2:11" ht="15" customHeight="1">
      <c r="B191" s="207"/>
      <c r="C191" s="192" t="s">
        <v>421</v>
      </c>
      <c r="D191" s="187"/>
      <c r="E191" s="187"/>
      <c r="F191" s="206" t="s">
        <v>332</v>
      </c>
      <c r="G191" s="187"/>
      <c r="H191" s="187" t="s">
        <v>422</v>
      </c>
      <c r="I191" s="187" t="s">
        <v>360</v>
      </c>
      <c r="J191" s="187"/>
      <c r="K191" s="228"/>
    </row>
    <row r="192" spans="2:11" ht="15" customHeight="1">
      <c r="B192" s="234"/>
      <c r="C192" s="242"/>
      <c r="D192" s="216"/>
      <c r="E192" s="216"/>
      <c r="F192" s="216"/>
      <c r="G192" s="216"/>
      <c r="H192" s="216"/>
      <c r="I192" s="216"/>
      <c r="J192" s="216"/>
      <c r="K192" s="235"/>
    </row>
    <row r="193" spans="2:11" ht="18.75" customHeight="1">
      <c r="B193" s="183"/>
      <c r="C193" s="187"/>
      <c r="D193" s="187"/>
      <c r="E193" s="187"/>
      <c r="F193" s="206"/>
      <c r="G193" s="187"/>
      <c r="H193" s="187"/>
      <c r="I193" s="187"/>
      <c r="J193" s="187"/>
      <c r="K193" s="183"/>
    </row>
    <row r="194" spans="2:11" ht="18.75" customHeight="1">
      <c r="B194" s="183"/>
      <c r="C194" s="187"/>
      <c r="D194" s="187"/>
      <c r="E194" s="187"/>
      <c r="F194" s="206"/>
      <c r="G194" s="187"/>
      <c r="H194" s="187"/>
      <c r="I194" s="187"/>
      <c r="J194" s="187"/>
      <c r="K194" s="183"/>
    </row>
    <row r="195" spans="2:11" ht="18.75" customHeight="1"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</row>
    <row r="196" spans="2:11" ht="13.5">
      <c r="B196" s="175"/>
      <c r="C196" s="176"/>
      <c r="D196" s="176"/>
      <c r="E196" s="176"/>
      <c r="F196" s="176"/>
      <c r="G196" s="176"/>
      <c r="H196" s="176"/>
      <c r="I196" s="176"/>
      <c r="J196" s="176"/>
      <c r="K196" s="177"/>
    </row>
    <row r="197" spans="2:11" ht="21">
      <c r="B197" s="178"/>
      <c r="C197" s="290" t="s">
        <v>423</v>
      </c>
      <c r="D197" s="290"/>
      <c r="E197" s="290"/>
      <c r="F197" s="290"/>
      <c r="G197" s="290"/>
      <c r="H197" s="290"/>
      <c r="I197" s="290"/>
      <c r="J197" s="290"/>
      <c r="K197" s="179"/>
    </row>
    <row r="198" spans="2:11" ht="25.5" customHeight="1">
      <c r="B198" s="178"/>
      <c r="C198" s="243" t="s">
        <v>424</v>
      </c>
      <c r="D198" s="243"/>
      <c r="E198" s="243"/>
      <c r="F198" s="243" t="s">
        <v>425</v>
      </c>
      <c r="G198" s="244"/>
      <c r="H198" s="296" t="s">
        <v>426</v>
      </c>
      <c r="I198" s="296"/>
      <c r="J198" s="296"/>
      <c r="K198" s="179"/>
    </row>
    <row r="199" spans="2:11" ht="5.25" customHeight="1">
      <c r="B199" s="207"/>
      <c r="C199" s="204"/>
      <c r="D199" s="204"/>
      <c r="E199" s="204"/>
      <c r="F199" s="204"/>
      <c r="G199" s="187"/>
      <c r="H199" s="204"/>
      <c r="I199" s="204"/>
      <c r="J199" s="204"/>
      <c r="K199" s="228"/>
    </row>
    <row r="200" spans="2:11" ht="15" customHeight="1">
      <c r="B200" s="207"/>
      <c r="C200" s="187" t="s">
        <v>416</v>
      </c>
      <c r="D200" s="187"/>
      <c r="E200" s="187"/>
      <c r="F200" s="206" t="s">
        <v>46</v>
      </c>
      <c r="G200" s="187"/>
      <c r="H200" s="293" t="s">
        <v>427</v>
      </c>
      <c r="I200" s="293"/>
      <c r="J200" s="293"/>
      <c r="K200" s="228"/>
    </row>
    <row r="201" spans="2:11" ht="15" customHeight="1">
      <c r="B201" s="207"/>
      <c r="C201" s="213"/>
      <c r="D201" s="187"/>
      <c r="E201" s="187"/>
      <c r="F201" s="206" t="s">
        <v>47</v>
      </c>
      <c r="G201" s="187"/>
      <c r="H201" s="293" t="s">
        <v>428</v>
      </c>
      <c r="I201" s="293"/>
      <c r="J201" s="293"/>
      <c r="K201" s="228"/>
    </row>
    <row r="202" spans="2:11" ht="15" customHeight="1">
      <c r="B202" s="207"/>
      <c r="C202" s="213"/>
      <c r="D202" s="187"/>
      <c r="E202" s="187"/>
      <c r="F202" s="206" t="s">
        <v>50</v>
      </c>
      <c r="G202" s="187"/>
      <c r="H202" s="293" t="s">
        <v>429</v>
      </c>
      <c r="I202" s="293"/>
      <c r="J202" s="293"/>
      <c r="K202" s="228"/>
    </row>
    <row r="203" spans="2:11" ht="15" customHeight="1">
      <c r="B203" s="207"/>
      <c r="C203" s="187"/>
      <c r="D203" s="187"/>
      <c r="E203" s="187"/>
      <c r="F203" s="206" t="s">
        <v>48</v>
      </c>
      <c r="G203" s="187"/>
      <c r="H203" s="293" t="s">
        <v>430</v>
      </c>
      <c r="I203" s="293"/>
      <c r="J203" s="293"/>
      <c r="K203" s="228"/>
    </row>
    <row r="204" spans="2:11" ht="15" customHeight="1">
      <c r="B204" s="207"/>
      <c r="C204" s="187"/>
      <c r="D204" s="187"/>
      <c r="E204" s="187"/>
      <c r="F204" s="206" t="s">
        <v>49</v>
      </c>
      <c r="G204" s="187"/>
      <c r="H204" s="293" t="s">
        <v>431</v>
      </c>
      <c r="I204" s="293"/>
      <c r="J204" s="293"/>
      <c r="K204" s="228"/>
    </row>
    <row r="205" spans="2:11" ht="15" customHeight="1">
      <c r="B205" s="207"/>
      <c r="C205" s="187"/>
      <c r="D205" s="187"/>
      <c r="E205" s="187"/>
      <c r="F205" s="206"/>
      <c r="G205" s="187"/>
      <c r="H205" s="187"/>
      <c r="I205" s="187"/>
      <c r="J205" s="187"/>
      <c r="K205" s="228"/>
    </row>
    <row r="206" spans="2:11" ht="15" customHeight="1">
      <c r="B206" s="207"/>
      <c r="C206" s="187" t="s">
        <v>372</v>
      </c>
      <c r="D206" s="187"/>
      <c r="E206" s="187"/>
      <c r="F206" s="206" t="s">
        <v>79</v>
      </c>
      <c r="G206" s="187"/>
      <c r="H206" s="293" t="s">
        <v>432</v>
      </c>
      <c r="I206" s="293"/>
      <c r="J206" s="293"/>
      <c r="K206" s="228"/>
    </row>
    <row r="207" spans="2:11" ht="15" customHeight="1">
      <c r="B207" s="207"/>
      <c r="C207" s="213"/>
      <c r="D207" s="187"/>
      <c r="E207" s="187"/>
      <c r="F207" s="206" t="s">
        <v>269</v>
      </c>
      <c r="G207" s="187"/>
      <c r="H207" s="293" t="s">
        <v>270</v>
      </c>
      <c r="I207" s="293"/>
      <c r="J207" s="293"/>
      <c r="K207" s="228"/>
    </row>
    <row r="208" spans="2:11" ht="15" customHeight="1">
      <c r="B208" s="207"/>
      <c r="C208" s="187"/>
      <c r="D208" s="187"/>
      <c r="E208" s="187"/>
      <c r="F208" s="206" t="s">
        <v>267</v>
      </c>
      <c r="G208" s="187"/>
      <c r="H208" s="293" t="s">
        <v>433</v>
      </c>
      <c r="I208" s="293"/>
      <c r="J208" s="293"/>
      <c r="K208" s="228"/>
    </row>
    <row r="209" spans="2:11" ht="15" customHeight="1">
      <c r="B209" s="245"/>
      <c r="C209" s="213"/>
      <c r="D209" s="213"/>
      <c r="E209" s="213"/>
      <c r="F209" s="206" t="s">
        <v>271</v>
      </c>
      <c r="G209" s="192"/>
      <c r="H209" s="297" t="s">
        <v>272</v>
      </c>
      <c r="I209" s="297"/>
      <c r="J209" s="297"/>
      <c r="K209" s="246"/>
    </row>
    <row r="210" spans="2:11" ht="15" customHeight="1">
      <c r="B210" s="245"/>
      <c r="C210" s="213"/>
      <c r="D210" s="213"/>
      <c r="E210" s="213"/>
      <c r="F210" s="206" t="s">
        <v>273</v>
      </c>
      <c r="G210" s="192"/>
      <c r="H210" s="297" t="s">
        <v>434</v>
      </c>
      <c r="I210" s="297"/>
      <c r="J210" s="297"/>
      <c r="K210" s="246"/>
    </row>
    <row r="211" spans="2:11" ht="15" customHeight="1">
      <c r="B211" s="245"/>
      <c r="C211" s="213"/>
      <c r="D211" s="213"/>
      <c r="E211" s="213"/>
      <c r="F211" s="247"/>
      <c r="G211" s="192"/>
      <c r="H211" s="248"/>
      <c r="I211" s="248"/>
      <c r="J211" s="248"/>
      <c r="K211" s="246"/>
    </row>
    <row r="212" spans="2:11" ht="15" customHeight="1">
      <c r="B212" s="245"/>
      <c r="C212" s="187" t="s">
        <v>396</v>
      </c>
      <c r="D212" s="213"/>
      <c r="E212" s="213"/>
      <c r="F212" s="206">
        <v>1</v>
      </c>
      <c r="G212" s="192"/>
      <c r="H212" s="297" t="s">
        <v>435</v>
      </c>
      <c r="I212" s="297"/>
      <c r="J212" s="297"/>
      <c r="K212" s="246"/>
    </row>
    <row r="213" spans="2:11" ht="15" customHeight="1">
      <c r="B213" s="245"/>
      <c r="C213" s="213"/>
      <c r="D213" s="213"/>
      <c r="E213" s="213"/>
      <c r="F213" s="206">
        <v>2</v>
      </c>
      <c r="G213" s="192"/>
      <c r="H213" s="297" t="s">
        <v>436</v>
      </c>
      <c r="I213" s="297"/>
      <c r="J213" s="297"/>
      <c r="K213" s="246"/>
    </row>
    <row r="214" spans="2:11" ht="15" customHeight="1">
      <c r="B214" s="245"/>
      <c r="C214" s="213"/>
      <c r="D214" s="213"/>
      <c r="E214" s="213"/>
      <c r="F214" s="206">
        <v>3</v>
      </c>
      <c r="G214" s="192"/>
      <c r="H214" s="297" t="s">
        <v>437</v>
      </c>
      <c r="I214" s="297"/>
      <c r="J214" s="297"/>
      <c r="K214" s="246"/>
    </row>
    <row r="215" spans="2:11" ht="15" customHeight="1">
      <c r="B215" s="245"/>
      <c r="C215" s="213"/>
      <c r="D215" s="213"/>
      <c r="E215" s="213"/>
      <c r="F215" s="206">
        <v>4</v>
      </c>
      <c r="G215" s="192"/>
      <c r="H215" s="297" t="s">
        <v>438</v>
      </c>
      <c r="I215" s="297"/>
      <c r="J215" s="297"/>
      <c r="K215" s="246"/>
    </row>
    <row r="216" spans="2:11" ht="12.75" customHeight="1">
      <c r="B216" s="249"/>
      <c r="C216" s="250"/>
      <c r="D216" s="250"/>
      <c r="E216" s="250"/>
      <c r="F216" s="250"/>
      <c r="G216" s="250"/>
      <c r="H216" s="250"/>
      <c r="I216" s="250"/>
      <c r="J216" s="250"/>
      <c r="K216" s="251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MARTIN-PC\Martin</dc:creator>
  <cp:keywords/>
  <dc:description/>
  <cp:lastModifiedBy>Dominika</cp:lastModifiedBy>
  <cp:lastPrinted>2019-03-13T05:34:39Z</cp:lastPrinted>
  <dcterms:created xsi:type="dcterms:W3CDTF">2019-01-29T08:40:13Z</dcterms:created>
  <dcterms:modified xsi:type="dcterms:W3CDTF">2019-03-13T05:37:21Z</dcterms:modified>
  <cp:category/>
  <cp:version/>
  <cp:contentType/>
  <cp:contentStatus/>
</cp:coreProperties>
</file>