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K81H01 - SO 101 Komunikace" sheetId="2" r:id="rId2"/>
    <sheet name="SK81H02 - Dělící ostrůvek..." sheetId="3" r:id="rId3"/>
    <sheet name="SK81H03 - SO 301 Kanalizace" sheetId="4" r:id="rId4"/>
    <sheet name="SK81H04 - SO 801 SÚ" sheetId="5" r:id="rId5"/>
    <sheet name="SK81H05 - Věřejné osvětlení" sheetId="6" r:id="rId6"/>
    <sheet name="SK81H06 - VON" sheetId="7" r:id="rId7"/>
    <sheet name="Pokyny pro vyplnění" sheetId="8" r:id="rId8"/>
  </sheets>
  <definedNames>
    <definedName name="_xlnm.Print_Area" localSheetId="0">'Rekapitulace stavby'!$D$4:$AO$36,'Rekapitulace stavby'!$C$42:$AQ$61</definedName>
    <definedName name="_xlnm._FilterDatabase" localSheetId="1" hidden="1">'SK81H01 - SO 101 Komunikace'!$C$86:$K$410</definedName>
    <definedName name="_xlnm.Print_Area" localSheetId="1">'SK81H01 - SO 101 Komunikace'!$C$4:$J$39,'SK81H01 - SO 101 Komunikace'!$C$45:$J$68,'SK81H01 - SO 101 Komunikace'!$C$74:$K$410</definedName>
    <definedName name="_xlnm._FilterDatabase" localSheetId="2" hidden="1">'SK81H02 - Dělící ostrůvek...'!$C$83:$K$199</definedName>
    <definedName name="_xlnm.Print_Area" localSheetId="2">'SK81H02 - Dělící ostrůvek...'!$C$4:$J$39,'SK81H02 - Dělící ostrůvek...'!$C$45:$J$65,'SK81H02 - Dělící ostrůvek...'!$C$71:$K$199</definedName>
    <definedName name="_xlnm._FilterDatabase" localSheetId="3" hidden="1">'SK81H03 - SO 301 Kanalizace'!$C$89:$K$289</definedName>
    <definedName name="_xlnm.Print_Area" localSheetId="3">'SK81H03 - SO 301 Kanalizace'!$C$4:$J$39,'SK81H03 - SO 301 Kanalizace'!$C$45:$J$71,'SK81H03 - SO 301 Kanalizace'!$C$77:$K$289</definedName>
    <definedName name="_xlnm._FilterDatabase" localSheetId="4" hidden="1">'SK81H04 - SO 801 SÚ'!$C$82:$K$152</definedName>
    <definedName name="_xlnm.Print_Area" localSheetId="4">'SK81H04 - SO 801 SÚ'!$C$4:$J$39,'SK81H04 - SO 801 SÚ'!$C$45:$J$64,'SK81H04 - SO 801 SÚ'!$C$70:$K$152</definedName>
    <definedName name="_xlnm._FilterDatabase" localSheetId="5" hidden="1">'SK81H05 - Věřejné osvětlení'!$C$82:$K$130</definedName>
    <definedName name="_xlnm.Print_Area" localSheetId="5">'SK81H05 - Věřejné osvětlení'!$C$4:$J$39,'SK81H05 - Věřejné osvětlení'!$C$45:$J$64,'SK81H05 - Věřejné osvětlení'!$C$70:$K$130</definedName>
    <definedName name="_xlnm._FilterDatabase" localSheetId="6" hidden="1">'SK81H06 - VON'!$C$83:$K$96</definedName>
    <definedName name="_xlnm.Print_Area" localSheetId="6">'SK81H06 - VON'!$C$4:$J$39,'SK81H06 - VON'!$C$45:$J$65,'SK81H06 - VON'!$C$71:$K$96</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'SK81H01 - SO 101 Komunikace'!$86:$86</definedName>
    <definedName name="_xlnm.Print_Titles" localSheetId="2">'SK81H02 - Dělící ostrůvek...'!$83:$83</definedName>
    <definedName name="_xlnm.Print_Titles" localSheetId="3">'SK81H03 - SO 301 Kanalizace'!$89:$89</definedName>
    <definedName name="_xlnm.Print_Titles" localSheetId="4">'SK81H04 - SO 801 SÚ'!$82:$82</definedName>
    <definedName name="_xlnm.Print_Titles" localSheetId="5">'SK81H05 - Věřejné osvětlení'!$82:$82</definedName>
    <definedName name="_xlnm.Print_Titles" localSheetId="6">'SK81H06 - VON'!$83:$83</definedName>
  </definedNames>
  <calcPr fullCalcOnLoad="1"/>
</workbook>
</file>

<file path=xl/sharedStrings.xml><?xml version="1.0" encoding="utf-8"?>
<sst xmlns="http://schemas.openxmlformats.org/spreadsheetml/2006/main" count="8883" uniqueCount="1283">
  <si>
    <t>Export Komplet</t>
  </si>
  <si>
    <t>VZ</t>
  </si>
  <si>
    <t>2.0</t>
  </si>
  <si>
    <t>ZAMOK</t>
  </si>
  <si>
    <t>False</t>
  </si>
  <si>
    <t>{70bc6bdf-13ea-416a-86f3-22bb29418b08}</t>
  </si>
  <si>
    <t>0,01</t>
  </si>
  <si>
    <t>21</t>
  </si>
  <si>
    <t>15</t>
  </si>
  <si>
    <t>REKAPITULACE STAVBY</t>
  </si>
  <si>
    <t>v ---  níže se nacházejí doplnkové a pomocné údaje k sestavám  --- v</t>
  </si>
  <si>
    <t>Návod na vyplnění</t>
  </si>
  <si>
    <t>Kód:</t>
  </si>
  <si>
    <t>SK81H2</t>
  </si>
  <si>
    <t>Měnit lze pouze buňky se žlutým podbarvením!
1) v Rekapitulaci stavby vyplňte údaje o Uchazeči (přenesou se do ostatních sestav i v jiných listech)
2) na vybraných listech vyplňte v sestavě Soupis prací ceny u položek</t>
  </si>
  <si>
    <t>Stavba:</t>
  </si>
  <si>
    <t>III-2031 Vejprnice - intravilánová brána</t>
  </si>
  <si>
    <t>KSO:</t>
  </si>
  <si>
    <t>8227</t>
  </si>
  <si>
    <t>CC-CZ:</t>
  </si>
  <si>
    <t>211112</t>
  </si>
  <si>
    <t>Místo:</t>
  </si>
  <si>
    <t xml:space="preserve"> </t>
  </si>
  <si>
    <t>Datum:</t>
  </si>
  <si>
    <t>11. 1. 2019</t>
  </si>
  <si>
    <t>Zadavatel:</t>
  </si>
  <si>
    <t>IČ:</t>
  </si>
  <si>
    <t/>
  </si>
  <si>
    <t>SÚS Plzeňského kraje</t>
  </si>
  <si>
    <t>DIČ:</t>
  </si>
  <si>
    <t>Uchazeč:</t>
  </si>
  <si>
    <t>Vyplň údaj</t>
  </si>
  <si>
    <t>Projektant:</t>
  </si>
  <si>
    <t>IČ13890450</t>
  </si>
  <si>
    <t>Projekční kancelář Ing.Škubalová</t>
  </si>
  <si>
    <t>DIČCZ5651090258</t>
  </si>
  <si>
    <t>True</t>
  </si>
  <si>
    <t>Zpracovatel:</t>
  </si>
  <si>
    <t>IČ11628626</t>
  </si>
  <si>
    <t>Straka</t>
  </si>
  <si>
    <t>DICCZ5501101551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</si>
  <si>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</si>
  <si>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</si>
  <si>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</si>
  <si>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</si>
  <si>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</si>
  <si>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</si>
  <si>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</si>
  <si>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</si>
  <si>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</si>
  <si>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</si>
  <si>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</si>
  <si>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</si>
  <si>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</si>
  <si>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</si>
  <si>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</si>
  <si>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</si>
  <si>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</si>
  <si>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</si>
  <si>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</si>
  <si>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</si>
  <si>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</si>
  <si>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</si>
  <si>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</si>
  <si>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</si>
  <si>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</si>
  <si>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</si>
  <si>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</si>
  <si>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</si>
  <si>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</si>
  <si>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</si>
  <si>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</si>
  <si>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</si>
  <si>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</si>
  <si>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</si>
  <si>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</si>
  <si>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</si>
  <si>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</si>
  <si>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</si>
  <si>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</si>
  <si>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</si>
  <si>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</si>
  <si>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SK81H01</t>
  </si>
  <si>
    <t>SO 101 Komunikace</t>
  </si>
  <si>
    <t>STA</t>
  </si>
  <si>
    <t>1</t>
  </si>
  <si>
    <t>{2f325e2d-ce1f-4c45-aea9-2b07f706e318}</t>
  </si>
  <si>
    <t>2</t>
  </si>
  <si>
    <t>SK81H02</t>
  </si>
  <si>
    <t>Dělící ostrůvek ,chodník</t>
  </si>
  <si>
    <t>{094d8755-a9a6-487d-9f2f-a2c42fce62a5}</t>
  </si>
  <si>
    <t>SK81H03</t>
  </si>
  <si>
    <t>SO 301 Kanalizace</t>
  </si>
  <si>
    <t>{f0c9ca46-1065-4a7d-b582-bb7bfd1754cc}</t>
  </si>
  <si>
    <t>SK81H04</t>
  </si>
  <si>
    <t>SO 801 SÚ</t>
  </si>
  <si>
    <t>{c7f7ffa7-dc2a-4c62-b7a3-c74457a2a2e3}</t>
  </si>
  <si>
    <t>SK81H05</t>
  </si>
  <si>
    <t>Věřejné osvětlení</t>
  </si>
  <si>
    <t>{b22aa206-e37a-4f27-b1b1-545e62dd8cc7}</t>
  </si>
  <si>
    <t>SK81H06</t>
  </si>
  <si>
    <t>VON</t>
  </si>
  <si>
    <t>{ec2919a9-f194-44bb-a961-44908338faeb}</t>
  </si>
  <si>
    <t>KRYCÍ LIST SOUPISU PRACÍ</t>
  </si>
  <si>
    <t>Objekt:</t>
  </si>
  <si>
    <t>SK81H01 - SO 101 Komunikace</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</si>
  <si>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</si>
  <si>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</si>
  <si>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</si>
  <si>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</si>
  <si>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</si>
  <si>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</si>
  <si>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</si>
  <si>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</si>
  <si>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</si>
  <si>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</si>
  <si>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</si>
  <si>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</si>
  <si>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</si>
  <si>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</si>
  <si>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</si>
  <si>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</si>
  <si>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</si>
  <si>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</si>
  <si>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</si>
  <si>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</si>
  <si>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</si>
  <si>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</si>
  <si>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</si>
  <si>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</si>
  <si>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</si>
  <si>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</si>
  <si>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</si>
  <si>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</si>
  <si>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</si>
  <si>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</si>
  <si>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</si>
  <si>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</si>
  <si>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</si>
  <si>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2018 02</t>
  </si>
  <si>
    <t>4</t>
  </si>
  <si>
    <t>744533730</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</si>
  <si>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</si>
  <si>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</si>
  <si>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</si>
  <si>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12</t>
  </si>
  <si>
    <t>dle výpisu hl.výměr , dl. 6 cm</t>
  </si>
  <si>
    <t>Součet</t>
  </si>
  <si>
    <t>113106171</t>
  </si>
  <si>
    <t>Rozebrání dlažeb a dílců vozovek a ploch s přemístěním hmot na skládku na vzdálenost do 3 m nebo s naložením na dopravní prostředek, s jakoukoliv výplní spár ručně ze zámkové dlažby s ložem z kameniva</t>
  </si>
  <si>
    <t>-294205908</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</si>
  <si>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</si>
  <si>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22</t>
  </si>
  <si>
    <t>dle výpisu hl.výměr,dl 8 cm</t>
  </si>
  <si>
    <t>3</t>
  </si>
  <si>
    <t>113107222</t>
  </si>
  <si>
    <t>Odstranění podkladů nebo krytů strojně plochy jednotlivě přes 200 m2 s přemístěním hmot na skládku na vzdálenost do 20 m nebo s naložením na dopravní prostředek z kameniva hrubého drceného, o tl. vrstvy 150 mm</t>
  </si>
  <si>
    <t>1187155254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</si>
  <si>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</si>
  <si>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289,85</t>
  </si>
  <si>
    <t>dle výpisu hl.výměr</t>
  </si>
  <si>
    <t>113154124</t>
  </si>
  <si>
    <t>Frézování živičného podkladu nebo krytu s naložením na dopravní prostředek plochy do 500 m2 bez překážek v trase pruhu šířky přes 0,5 m do 1 m, tloušťky vrstvy 100 mm</t>
  </si>
  <si>
    <t>1572122495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</si>
  <si>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</si>
  <si>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326,31</t>
  </si>
  <si>
    <t>5</t>
  </si>
  <si>
    <t>2100579019</t>
  </si>
  <si>
    <t>36,46</t>
  </si>
  <si>
    <t>oprava vozovky ,dle výpisu hl.výměr</t>
  </si>
  <si>
    <t>6</t>
  </si>
  <si>
    <t>11315412R</t>
  </si>
  <si>
    <t>Frézování živičného podkladu nebo krytu s naložením na dopravní prostředek plochy do 500 m2 bez překážek v trase pruhu šířky přes 0,5 m do 1 m, tloušťky vrstvy 70 mm</t>
  </si>
  <si>
    <t>1407037452</t>
  </si>
  <si>
    <t>7</t>
  </si>
  <si>
    <t>113202111</t>
  </si>
  <si>
    <t>Vytrhání obrub s vybouráním lože, s přemístěním hmot na skládku na vzdálenost do 3 m nebo s naložením na dopravní prostředek z krajníků nebo obrubníků stojatých</t>
  </si>
  <si>
    <t>m</t>
  </si>
  <si>
    <t>-601379446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</si>
  <si>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</si>
  <si>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12,37</t>
  </si>
  <si>
    <t>8</t>
  </si>
  <si>
    <t>11320211R</t>
  </si>
  <si>
    <t>Vytrhání přídlažby s vybouráním lože, s přemístěním hmot na skládku na vzdálenost do 3 m nebo s naložením na dopravní prostředek z krajníků nebo obrubníků stojatých</t>
  </si>
  <si>
    <t>-1860060874</t>
  </si>
  <si>
    <t>9</t>
  </si>
  <si>
    <t>113204111</t>
  </si>
  <si>
    <t>Vytrhání obrub s vybouráním lože, s přemístěním hmot na skládku na vzdálenost do 3 m nebo s naložením na dopravní prostředek záhonových</t>
  </si>
  <si>
    <t>1596790405</t>
  </si>
  <si>
    <t>10</t>
  </si>
  <si>
    <t>122302202</t>
  </si>
  <si>
    <t>Odkopávky a prokopávky nezapažené pro silnice s přemístěním výkopku v příčných profilech na vzdálenost do 15 m nebo s naložením na dopravní prostředek v hornině tř. 4 přes 100 do 1 000 m3</t>
  </si>
  <si>
    <t>m3</t>
  </si>
  <si>
    <t>-1553288277</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</si>
  <si>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</si>
  <si>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60,5</t>
  </si>
  <si>
    <t>(380,08+140,3*0,3)*0,5</t>
  </si>
  <si>
    <t>sanace</t>
  </si>
  <si>
    <t>11</t>
  </si>
  <si>
    <t>122302209</t>
  </si>
  <si>
    <t>Odkopávky a prokopávky nezapažené pro silnice s přemístěním výkopku v příčných profilech na vzdálenost do 15 m nebo s naložením na dopravní prostředek v hornině tř. 4 Příplatek k cenám za lepivost horniny tř. 4</t>
  </si>
  <si>
    <t>260601429</t>
  </si>
  <si>
    <t>271,585*1/2</t>
  </si>
  <si>
    <t>132301201</t>
  </si>
  <si>
    <t>Hloubení zapažených i nezapažených rýh šířky přes 600 do 2 000 mm s urovnáním dna do předepsaného profilu a spádu v hornině tř. 4 do 100 m3</t>
  </si>
  <si>
    <t>-1191267826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</si>
  <si>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</si>
  <si>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4*1,2*0,7+1*1*1,2</t>
  </si>
  <si>
    <t>příp. + UV</t>
  </si>
  <si>
    <t>13</t>
  </si>
  <si>
    <t>132301209</t>
  </si>
  <si>
    <t>Hloubení zapažených i nezapažených rýh šířky přes 600 do 2 000 mm s urovnáním dna do předepsaného profilu a spádu v hornině tř. 4 Příplatek k cenám za lepivost horniny tř. 4</t>
  </si>
  <si>
    <t>274413260</t>
  </si>
  <si>
    <t>4,56*1/2</t>
  </si>
  <si>
    <t>14</t>
  </si>
  <si>
    <t>162701105</t>
  </si>
  <si>
    <t>Vodorovné přemístění výkopku nebo sypaniny po suchu na obvyklém dopravním prostředku, bez naložení výkopku, avšak se složením bez rozhrnutí z horniny tř. 1 až 4 na vzdálenost přes 9 000 do 10 000 m</t>
  </si>
  <si>
    <t>810484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</si>
  <si>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</si>
  <si>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60,5+211,09+4,56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</si>
  <si>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</si>
  <si>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</si>
  <si>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413691481</t>
  </si>
  <si>
    <t>276,15*5</t>
  </si>
  <si>
    <t>16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</si>
  <si>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</si>
  <si>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</si>
  <si>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2057881656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</si>
  <si>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</si>
  <si>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59,4</t>
  </si>
  <si>
    <t>17</t>
  </si>
  <si>
    <t>M</t>
  </si>
  <si>
    <t>58331200</t>
  </si>
  <si>
    <t>štěrkopísek netříděný zásypový materiál</t>
  </si>
  <si>
    <t>t</t>
  </si>
  <si>
    <t>1698853537</t>
  </si>
  <si>
    <t>59,4*2 'Přepočtené koeficientem množství</t>
  </si>
  <si>
    <t>18</t>
  </si>
  <si>
    <t>171201201</t>
  </si>
  <si>
    <t>Uložení sypaniny na skládky</t>
  </si>
  <si>
    <t>-1252537520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</si>
  <si>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</si>
  <si>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19</t>
  </si>
  <si>
    <t>171201211</t>
  </si>
  <si>
    <t>Poplatek za uložení stavebního odpadu na skládce (skládkovné) zeminy a kameniva zatříděného do Katalogu odpadů pod kódem 170 504</t>
  </si>
  <si>
    <t>597761375</t>
  </si>
  <si>
    <t xml:space="preserve">Poznámka k souboru cen:
1. Ceny uvedené v souboru cen lze po dohodě upravit podle místních podmínek.
</t>
  </si>
  <si>
    <t>276,15*1,8</t>
  </si>
  <si>
    <t>20</t>
  </si>
  <si>
    <t>174101101</t>
  </si>
  <si>
    <t>Zásyp sypaninou z jakékoliv horniny s uložením výkopku ve vrstvách se zhutněním jam, šachet, rýh nebo kolem objektů v těchto vykopávkách</t>
  </si>
  <si>
    <t>-751851690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</si>
  <si>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</si>
  <si>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1,6-1,2</t>
  </si>
  <si>
    <t>58337368</t>
  </si>
  <si>
    <t>štěrkopísek frakce netříděná zásyp</t>
  </si>
  <si>
    <t>1087607458</t>
  </si>
  <si>
    <t>0,4*2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</si>
  <si>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</si>
  <si>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</si>
  <si>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-2140239421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</si>
  <si>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</si>
  <si>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8*0,15</t>
  </si>
  <si>
    <t>23</t>
  </si>
  <si>
    <t>-1716090620</t>
  </si>
  <si>
    <t>1,2*2 'Přepočtené koeficientem množství</t>
  </si>
  <si>
    <t>24</t>
  </si>
  <si>
    <t>181951102</t>
  </si>
  <si>
    <t>Úprava pláně vyrovnáním výškových rozdílů v hornině tř. 1 až 4 se zhutněním</t>
  </si>
  <si>
    <t>-1178331266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</si>
  <si>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</si>
  <si>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380,08+20,45</t>
  </si>
  <si>
    <t>25</t>
  </si>
  <si>
    <t>182201101</t>
  </si>
  <si>
    <t>Svahování trvalých svahů do projektovaných profilů s potřebným přemístěním výkopku při svahování násypů v jakékoliv hornině</t>
  </si>
  <si>
    <t>-374574716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</si>
  <si>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</si>
  <si>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100</t>
  </si>
  <si>
    <t>Vodorovné konstrukce</t>
  </si>
  <si>
    <t>26</t>
  </si>
  <si>
    <t>451573111</t>
  </si>
  <si>
    <t>Lože pod potrubí, stoky a drobné objekty v otevřeném výkopu z písku a štěrkopísku do 63 mm</t>
  </si>
  <si>
    <t>1927367349</t>
  </si>
  <si>
    <t xml:space="preserve">Poznámka k souboru cen:
1. Ceny -1111 a -1192 lze použít i pro zřízení sběrných vrstev nad drenážními trubkami.
2. V cenách -5111 a -1192 jsou započteny i náklady na prohození výkopku získaného při zemních pracích.
</t>
  </si>
  <si>
    <t>4*0,7*0,1</t>
  </si>
  <si>
    <t>27</t>
  </si>
  <si>
    <t>46251111R</t>
  </si>
  <si>
    <t>Sanační vrstva z lomového kamene</t>
  </si>
  <si>
    <t>1586855846</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</si>
  <si>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</si>
  <si>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(380,08+140,3*0,3)*0,35</t>
  </si>
  <si>
    <t>Komunikace pozemní</t>
  </si>
  <si>
    <t>28</t>
  </si>
  <si>
    <t>56485111R</t>
  </si>
  <si>
    <t>Podklad ze štěrkodrti ŠD s rozprostřením a zhutněním, po zhutnění tl. 150 mm - sanace</t>
  </si>
  <si>
    <t>-197453085</t>
  </si>
  <si>
    <t>380,08+140,3*0,3</t>
  </si>
  <si>
    <t>29</t>
  </si>
  <si>
    <t>564861111</t>
  </si>
  <si>
    <t>Podklad ze štěrkodrti ŠD s rozprostřením a zhutněním, po zhutnění tl. 200 mm</t>
  </si>
  <si>
    <t>-1826513964</t>
  </si>
  <si>
    <t>380,08</t>
  </si>
  <si>
    <t>140,3*0,3</t>
  </si>
  <si>
    <t>rozš.pod obruby</t>
  </si>
  <si>
    <t>30</t>
  </si>
  <si>
    <t>564952111</t>
  </si>
  <si>
    <t>Podklad z mechanicky zpevněného kameniva MZK (minerální beton) s rozprostřením a s hutněním, po zhutnění tl. 150 mm</t>
  </si>
  <si>
    <t>-2036627924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</si>
  <si>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</si>
  <si>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72</t>
  </si>
  <si>
    <t>565145121</t>
  </si>
  <si>
    <t>Asfaltový beton vrstva podkladní ACP 16 + (obalované kamenivo střednězrnné - OKS) s rozprostřením a zhutněním v pruhu šířky přes 3 m, po zhutnění tl. 60 mm</t>
  </si>
  <si>
    <t>-1810148827</t>
  </si>
  <si>
    <t xml:space="preserve">Poznámka k souboru cen:
1. ČSN EN 13108-1 připouští pro ACP 16 pouze tl. 50 až 80 mm.
</t>
  </si>
  <si>
    <t>45,54</t>
  </si>
  <si>
    <t>31</t>
  </si>
  <si>
    <t>565155121</t>
  </si>
  <si>
    <t>Asfaltový beton vrstva podkladní ACP 16 + (obalované kamenivo střednězrnné - OKS) s rozprostřením a zhutněním v pruhu šířky přes 3 m, po zhutnění tl. 70 mm</t>
  </si>
  <si>
    <t>845096151</t>
  </si>
  <si>
    <t>32</t>
  </si>
  <si>
    <t>569731111</t>
  </si>
  <si>
    <t>Zpevnění krajnic nebo komunikací pro pěší s rozprostřením a zhutněním, po zhutnění kamenivem drceným tl. 100 mm</t>
  </si>
  <si>
    <t>265230424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</si>
  <si>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</si>
  <si>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4,42</t>
  </si>
  <si>
    <t>33</t>
  </si>
  <si>
    <t>573231107</t>
  </si>
  <si>
    <t>Postřik spojovací bez posypu kamenivem ze silniční emulze, v množství 0,35 kg/m2</t>
  </si>
  <si>
    <t>1650699294</t>
  </si>
  <si>
    <t>konstr.vozovky</t>
  </si>
  <si>
    <t>oprava vozovky</t>
  </si>
  <si>
    <t>34</t>
  </si>
  <si>
    <t>573231108</t>
  </si>
  <si>
    <t>Postřik spojovací PS bez posypu kamenivem ze silniční emulze, v množství 0,45 kg/m2</t>
  </si>
  <si>
    <t>-371338321</t>
  </si>
  <si>
    <t>nová konstr. + opva vozovky</t>
  </si>
  <si>
    <t>73</t>
  </si>
  <si>
    <t>577144121</t>
  </si>
  <si>
    <t>Asfaltový beton vrstva obrusná ACO 11 + (ABS) s rozprostřením a se zhutněním z nemodifikovaného asfaltu v pruhu šířky přes 3 m tř. I, po zhutnění tl. 50 mm</t>
  </si>
  <si>
    <t>-1425209469</t>
  </si>
  <si>
    <t xml:space="preserve">Poznámka k souboru cen:
1. ČSN EN 13108-1 připouští pro ACO 11 pouze tl. 35 až 50 mm.
</t>
  </si>
  <si>
    <t>74</t>
  </si>
  <si>
    <t>1221339931</t>
  </si>
  <si>
    <t>35</t>
  </si>
  <si>
    <t>577144141</t>
  </si>
  <si>
    <t>Asfaltový beton vrstva obrusná ACO 11 S (ABS) s rozprostřením a se zhutněním z modifikovaného asfaltu v pruhu šířky přes 3 m tl. 50 mm</t>
  </si>
  <si>
    <t>-1353193115</t>
  </si>
  <si>
    <t>-380,08</t>
  </si>
  <si>
    <t xml:space="preserve">dle výpisu hl.výměr </t>
  </si>
  <si>
    <t>36</t>
  </si>
  <si>
    <t>577155141</t>
  </si>
  <si>
    <t>Asfaltový beton vrstva obrusná ACO 16 (ABH) s rozprostřením a zhutněním z modifikovaného asfaltu, po zhutnění v pruhu šířky přes 3 m tl. 60 mm</t>
  </si>
  <si>
    <t>-501694315</t>
  </si>
  <si>
    <t xml:space="preserve">Poznámka k souboru cen:
1. ČSN EN 13108-1 připouští pro ACO 16 pouze tl. 45 až 60 mm.
</t>
  </si>
  <si>
    <t>-45,54</t>
  </si>
  <si>
    <t>Trubní vedení</t>
  </si>
  <si>
    <t>37</t>
  </si>
  <si>
    <t>871315221</t>
  </si>
  <si>
    <t>Kanalizační potrubí z tvrdého PVC v otevřeném výkopu ve sklonu do 20 %, hladkého plnostěnného jednovrstvého, tuhost třídy SN 8 DN 160</t>
  </si>
  <si>
    <t>-601852421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</si>
  <si>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</si>
  <si>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38</t>
  </si>
  <si>
    <t>895941111</t>
  </si>
  <si>
    <t>Zřízení vpusti kanalizační uliční z betonových dílců typ UV-50 normální</t>
  </si>
  <si>
    <t>kus</t>
  </si>
  <si>
    <t>1079061786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</si>
  <si>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</si>
  <si>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39</t>
  </si>
  <si>
    <t>59223850</t>
  </si>
  <si>
    <t>dno betonové pro uliční vpusť s výtokovým otvorem 45x33x5 cm</t>
  </si>
  <si>
    <t>913806637</t>
  </si>
  <si>
    <t>40</t>
  </si>
  <si>
    <t>59223854</t>
  </si>
  <si>
    <t>skruž betonová pro uliční vpusť s výtokovým otvorem PVC, 45x35x5 cm</t>
  </si>
  <si>
    <t>-724334223</t>
  </si>
  <si>
    <t>41</t>
  </si>
  <si>
    <t>59223857</t>
  </si>
  <si>
    <t>skruž betonová pro uliční vpusť horní 45 x 29,5 x 5 cm</t>
  </si>
  <si>
    <t>-1671543586</t>
  </si>
  <si>
    <t>42</t>
  </si>
  <si>
    <t>59223860</t>
  </si>
  <si>
    <t>skruž betonová pro uliční vpusť středová 45 x 19,5 x 5 cm</t>
  </si>
  <si>
    <t>-173068966</t>
  </si>
  <si>
    <t>43</t>
  </si>
  <si>
    <t>59223864</t>
  </si>
  <si>
    <t>prstenec betonový pro uliční vpusť vyrovnávací 39 x 6 x 13 cm</t>
  </si>
  <si>
    <t>1694888653</t>
  </si>
  <si>
    <t>44</t>
  </si>
  <si>
    <t>89594991R</t>
  </si>
  <si>
    <t xml:space="preserve">Odstranění vpusti kanalizační vč. odvozu a poplatku za skládku </t>
  </si>
  <si>
    <t>283441574</t>
  </si>
  <si>
    <t>45</t>
  </si>
  <si>
    <t>899204112</t>
  </si>
  <si>
    <t>Osazení mříží litinových včetně rámů a košů na bahno pro třídu zatížení D400, E600</t>
  </si>
  <si>
    <t>-276658604</t>
  </si>
  <si>
    <t xml:space="preserve">Poznámka k souboru cen:
1. V cenách nejsou započteny náklady na dodání mříží, rámů a košů na bahno; tyto náklady se oceňují ve specifikaci.
</t>
  </si>
  <si>
    <t>46</t>
  </si>
  <si>
    <t>59223874</t>
  </si>
  <si>
    <t>koš vysoký pro uliční vpusti, žárově zinkovaný plech,pro rám 500/300</t>
  </si>
  <si>
    <t>-750665460</t>
  </si>
  <si>
    <t>47</t>
  </si>
  <si>
    <t>28661774</t>
  </si>
  <si>
    <t xml:space="preserve">mříž š dešťová tvárná litina do teleskopu dno DN 315 nebo DN 400 pro zatížení 40 t </t>
  </si>
  <si>
    <t>2101008752</t>
  </si>
  <si>
    <t>48</t>
  </si>
  <si>
    <t>899331111</t>
  </si>
  <si>
    <t>Výšková úprava uličního vstupu nebo vpusti do 200 mm zvýšením poklopu</t>
  </si>
  <si>
    <t>1623013496</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</si>
  <si>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</si>
  <si>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49</t>
  </si>
  <si>
    <t>899431111</t>
  </si>
  <si>
    <t>Výšková úprava uličního vstupu nebo vpusti do 200 mm zvýšením krycího hrnce, šoupěte nebo hydrantu bez úpravy armatur</t>
  </si>
  <si>
    <t>349017360</t>
  </si>
  <si>
    <t>Ostatní konstrukce a práce, bourání</t>
  </si>
  <si>
    <t>50</t>
  </si>
  <si>
    <t>911381813</t>
  </si>
  <si>
    <t xml:space="preserve">Odstranění silničního betonového svodidla s naložením na dopravní prostředek délky 2 m, výšky 1,0 m vč.odvozu a popl.za skládku </t>
  </si>
  <si>
    <t>1850209763</t>
  </si>
  <si>
    <t>51</t>
  </si>
  <si>
    <t>915211112</t>
  </si>
  <si>
    <t>Vodorovné dopravní značení stříkaným plastem dělící čára šířky 125 mm souvislá bílá retroreflexní</t>
  </si>
  <si>
    <t>2095318189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</si>
  <si>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</si>
  <si>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26+50</t>
  </si>
  <si>
    <t>V1a ,dle výpisu hl.výměr</t>
  </si>
  <si>
    <t>52</t>
  </si>
  <si>
    <t>915221112</t>
  </si>
  <si>
    <t>Vodorovné dopravní značení stříkaným plastem vodící čára bílá šířky 250 mm souvislá retroreflexní</t>
  </si>
  <si>
    <t>1356206898</t>
  </si>
  <si>
    <t>V4,dle výpisu hl.výměr</t>
  </si>
  <si>
    <t>53</t>
  </si>
  <si>
    <t>916131213</t>
  </si>
  <si>
    <t>Osazení silničního obrubníku betonového se zřízením lože, s vyplněním a zatřením spár cementovou maltou stojatého s boční opěrou z betonu prostého, do lože z betonu prostého</t>
  </si>
  <si>
    <t>1155593444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</si>
  <si>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</si>
  <si>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123,7</t>
  </si>
  <si>
    <t>54</t>
  </si>
  <si>
    <t>59217021</t>
  </si>
  <si>
    <t>obrubník betonový chodníkový 100x15x30 cm</t>
  </si>
  <si>
    <t>-1353051203</t>
  </si>
  <si>
    <t>123,7*1,01 'Přepočtené koeficientem množství</t>
  </si>
  <si>
    <t>55</t>
  </si>
  <si>
    <t>916991121</t>
  </si>
  <si>
    <t>Lože pod obrubníky, krajníky nebo obruby z dlažebních kostek z betonu prostého tř. C 16/20</t>
  </si>
  <si>
    <t>1432836072</t>
  </si>
  <si>
    <t>123,7*0,3*0,15</t>
  </si>
  <si>
    <t>56</t>
  </si>
  <si>
    <t>919731122</t>
  </si>
  <si>
    <t xml:space="preserve">Zarovnání styčné plochy podkladu nebo krytu podél vybourané části komunikace nebo zpevněné plochy živičné vč. zalití spar modifik,zálívkou </t>
  </si>
  <si>
    <t>-486549433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</si>
  <si>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</si>
  <si>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12,36</t>
  </si>
  <si>
    <t>57</t>
  </si>
  <si>
    <t>919735111</t>
  </si>
  <si>
    <t>Řezání stávajícího živičného krytu nebo podkladu hloubky do 50 mm</t>
  </si>
  <si>
    <t>-1616720084</t>
  </si>
  <si>
    <t xml:space="preserve">Poznámka k souboru cen:
1. V cenách jsou započteny i náklady na spotřebu vody.
</t>
  </si>
  <si>
    <t>58</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</si>
  <si>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</si>
  <si>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</si>
  <si>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1435040093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</si>
  <si>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</si>
  <si>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80</t>
  </si>
  <si>
    <t>59</t>
  </si>
  <si>
    <t>966006132</t>
  </si>
  <si>
    <t>Odstranění dopravních nebo orientačních značek se sloupkem s uložením hmot na vzdálenost do 20 m nebo s naložením na dopravní prostředek, se zásypem jam a jeho zhutněním s betonovou patkou</t>
  </si>
  <si>
    <t>-1646618086</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</si>
  <si>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</si>
  <si>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60</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</si>
  <si>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</si>
  <si>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</si>
  <si>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1431259960</t>
  </si>
  <si>
    <t>61</t>
  </si>
  <si>
    <t>966006211</t>
  </si>
  <si>
    <t>Odstranění (demontáž) svislých dopravních značek s odklizením materiálu na skládku na vzdálenost do 20 m nebo s naložením na dopravní prostředek ze sloupů, sloupků nebo konzol</t>
  </si>
  <si>
    <t>-1918725650</t>
  </si>
  <si>
    <t xml:space="preserve">Poznámka k souboru cen:
1. Přemístění demontovaných značek na vzdálenost přes 20 m se oceňuje cenami souborů cen 997 22-1 Vodorovná doprava vybouraných hmot.
</t>
  </si>
  <si>
    <t>62</t>
  </si>
  <si>
    <t>979054451</t>
  </si>
  <si>
    <t>Očištění vybouraných prvků komunikací od spojovacího materiálu s odklizením a uložením očištěných hmot a spojovacího materiálu na skládku na vzdálenost do 10 m zámkových dlaždic s vyplněním spár kamenivem</t>
  </si>
  <si>
    <t>-479250805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</si>
  <si>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</si>
  <si>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12+22</t>
  </si>
  <si>
    <t>997</t>
  </si>
  <si>
    <t>Přesun sutě</t>
  </si>
  <si>
    <t>63</t>
  </si>
  <si>
    <t>997221551</t>
  </si>
  <si>
    <t>Vodorovná doprava suti bez naložení, ale se složením a s hrubým urovnáním ze sypkých materiálů, na vzdálenost do 1 km</t>
  </si>
  <si>
    <t>176374819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</si>
  <si>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</si>
  <si>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243,33-5,4</t>
  </si>
  <si>
    <t>frézovaná drť na skládku objednatele ( bez poplatku ) , jen doprava</t>
  </si>
  <si>
    <t>64</t>
  </si>
  <si>
    <t>997221559</t>
  </si>
  <si>
    <t>Vodorovná doprava suti bez naložení, ale se složením a s hrubým urovnáním Příplatek k ceně za každý další i započatý 1 km přes 1 km</t>
  </si>
  <si>
    <t>1627609752</t>
  </si>
  <si>
    <t>237,93*14</t>
  </si>
  <si>
    <t>65</t>
  </si>
  <si>
    <t>997221561</t>
  </si>
  <si>
    <t>Vodorovná doprava suti bez naložení, ale se složením a s hrubým urovnáním z kusových materiálů, na vzdálenost do 1 km</t>
  </si>
  <si>
    <t>1093323470</t>
  </si>
  <si>
    <t>8*0,04</t>
  </si>
  <si>
    <t>12,37*0,205</t>
  </si>
  <si>
    <t>obruby a přídlažba</t>
  </si>
  <si>
    <t>66</t>
  </si>
  <si>
    <t>997221569</t>
  </si>
  <si>
    <t>-530452901</t>
  </si>
  <si>
    <t>5,4*14</t>
  </si>
  <si>
    <t>67</t>
  </si>
  <si>
    <t>997221611</t>
  </si>
  <si>
    <t>Nakládání na dopravní prostředky pro vodorovnou dopravu suti</t>
  </si>
  <si>
    <t>-401508972</t>
  </si>
  <si>
    <t xml:space="preserve">Poznámka k souboru cen:
1. Ceny lze použít i pro překládání při lomené dopravě.
2. Ceny nelze použít při dopravě po železnici, po vodě nebo neobvyklými dopravními prostředky.
</t>
  </si>
  <si>
    <t>237,93</t>
  </si>
  <si>
    <t>68</t>
  </si>
  <si>
    <t>997221612</t>
  </si>
  <si>
    <t>Nakládání na dopravní prostředky pro vodorovnou dopravu vybouraných hmot</t>
  </si>
  <si>
    <t>860487061</t>
  </si>
  <si>
    <t>5,4</t>
  </si>
  <si>
    <t>69</t>
  </si>
  <si>
    <t>997221815</t>
  </si>
  <si>
    <t>Poplatek za uložení stavebního odpadu na skládce (skládkovné) z prostého betonu zatříděného do Katalogu odpadů pod kódem 170 101</t>
  </si>
  <si>
    <t>-843334392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</si>
  <si>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</si>
  <si>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70</t>
  </si>
  <si>
    <t>997221855</t>
  </si>
  <si>
    <t>-23466286</t>
  </si>
  <si>
    <t>237,93-134,64</t>
  </si>
  <si>
    <t>998</t>
  </si>
  <si>
    <t>Přesun hmot</t>
  </si>
  <si>
    <t>71</t>
  </si>
  <si>
    <t>998225111</t>
  </si>
  <si>
    <t>Přesun hmot pro komunikace s krytem z kameniva, monolitickým betonovým nebo živičným dopravní vzdálenost do 200 m jakékoliv délky objektu</t>
  </si>
  <si>
    <t>-1297836007</t>
  </si>
  <si>
    <t xml:space="preserve">Poznámka k souboru cen:
1. Ceny lze použít i pro plochy letišť s krytem monolitickým betonovým nebo živičným.
</t>
  </si>
  <si>
    <t>SK81H02 - Dělící ostrůvek ,chodník</t>
  </si>
  <si>
    <t>122302201</t>
  </si>
  <si>
    <t>Odkopávky a prokopávky nezapažené pro silnice s přemístěním výkopku v příčných profilech na vzdálenost do 15 m nebo s naložením na dopravní prostředek v hornině tř. 4 do 100 m3</t>
  </si>
  <si>
    <t>-1897075716</t>
  </si>
  <si>
    <t>9,2*0,24</t>
  </si>
  <si>
    <t>15,46*0,48</t>
  </si>
  <si>
    <t>-737262199</t>
  </si>
  <si>
    <t>9,63*1/2</t>
  </si>
  <si>
    <t>-525034859</t>
  </si>
  <si>
    <t>9,63</t>
  </si>
  <si>
    <t>-1675175508</t>
  </si>
  <si>
    <t>9,63*5</t>
  </si>
  <si>
    <t>110362757</t>
  </si>
  <si>
    <t>-1675985857</t>
  </si>
  <si>
    <t>9,63*1,8</t>
  </si>
  <si>
    <t>1947510155</t>
  </si>
  <si>
    <t>26,14</t>
  </si>
  <si>
    <t>564751111</t>
  </si>
  <si>
    <t>Podklad nebo kryt z kameniva hrubého drceného s rozprostřením a zhutněním, po zhutnění tl. 150 mm</t>
  </si>
  <si>
    <t>1935704496</t>
  </si>
  <si>
    <t>17,84+4,81</t>
  </si>
  <si>
    <t>přejízdný chodník ,dle výpisu hl.výměr</t>
  </si>
  <si>
    <t>564851111</t>
  </si>
  <si>
    <t>Podklad ze štěrkodrti ŠD s rozprostřením a zhutněním, po zhutnění tl. 150 mm</t>
  </si>
  <si>
    <t>505574757</t>
  </si>
  <si>
    <t>dělící ostrůvek,dle výpisu hl,.výměr</t>
  </si>
  <si>
    <t>564871111</t>
  </si>
  <si>
    <t>Podklad ze štěrkodrti ŠD s rozprostřením a zhutněním, po zhutnění tl. 250 mm</t>
  </si>
  <si>
    <t>-1623191976</t>
  </si>
  <si>
    <t>přej.chodník,dle výpisu hl.výměr</t>
  </si>
  <si>
    <t>591211111</t>
  </si>
  <si>
    <t>Kladení dlažby z kostek s provedením lože do tl. 50 mm, s vyplněním spár, s dvojím beraněním a se smetením přebytečného materiálu na krajnici drobných z kamene, do lože z kameniva těženého</t>
  </si>
  <si>
    <t>-1330659010</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</si>
  <si>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</si>
  <si>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17,84</t>
  </si>
  <si>
    <t>58381007</t>
  </si>
  <si>
    <t>kostka dlažební žula drobná 10/10</t>
  </si>
  <si>
    <t>444460010</t>
  </si>
  <si>
    <t>17,84/5</t>
  </si>
  <si>
    <t>1t = 5m2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</si>
  <si>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</si>
  <si>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</si>
  <si>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-1836687175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</si>
  <si>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</si>
  <si>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24,57</t>
  </si>
  <si>
    <t>592450151</t>
  </si>
  <si>
    <t>dlažba zámková profilová základní 20x10x6 cm přírodní</t>
  </si>
  <si>
    <t>217908599</t>
  </si>
  <si>
    <t>24,57*1,01 'Přepočtené koeficientem množství</t>
  </si>
  <si>
    <t>-932501129</t>
  </si>
  <si>
    <t>4,81</t>
  </si>
  <si>
    <t>59245006</t>
  </si>
  <si>
    <t>dlažba skladebná betonová základní pro nevidomé 20 x 10 x 6 cm barevná</t>
  </si>
  <si>
    <t>-1884584747</t>
  </si>
  <si>
    <t>4,81*1,01 'Přepočtené koeficientem množství</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</si>
  <si>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</si>
  <si>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</si>
  <si>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-379218380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</si>
  <si>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</si>
  <si>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592450069</t>
  </si>
  <si>
    <t>dlažba skladebná betonová základní pro nevidomé 20 x 10 x 8 cm barevná</t>
  </si>
  <si>
    <t>773545318</t>
  </si>
  <si>
    <t>912411211</t>
  </si>
  <si>
    <t>Pružný výstražný maják plastový průměru 600 mm běžný ostrůvek neprosvětlený vč. zn. !přikázaný směr jízdy '</t>
  </si>
  <si>
    <t>1332553566</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</si>
  <si>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</si>
  <si>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914111111</t>
  </si>
  <si>
    <t>Montáž svislé dopravní značky základní velikosti do 1 m2 objímkami na sloupky nebo konzoly</t>
  </si>
  <si>
    <t>1781250777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</si>
  <si>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</si>
  <si>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404443161</t>
  </si>
  <si>
    <t xml:space="preserve">značka svislá  reflexní  IZ4a, IZ 4b </t>
  </si>
  <si>
    <t>-2112704071</t>
  </si>
  <si>
    <t>914511112</t>
  </si>
  <si>
    <t>Montáž sloupku dopravních značek délky do 3,5 m do hliníkové patky</t>
  </si>
  <si>
    <t>1372724493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</si>
  <si>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</si>
  <si>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t>
  </si>
  <si>
    <t>sloupek Zn pro dopravní značku D 60mm v 3,5m</t>
  </si>
  <si>
    <t>1802382872</t>
  </si>
  <si>
    <t>40445240</t>
  </si>
  <si>
    <t>patka hliníková pro sloupek D 60 mm</t>
  </si>
  <si>
    <t>843106110</t>
  </si>
  <si>
    <t>40445256</t>
  </si>
  <si>
    <t>svorka upínací na sloupek dopravní značky D 60mm</t>
  </si>
  <si>
    <t>1868064366</t>
  </si>
  <si>
    <t>40445253</t>
  </si>
  <si>
    <t>víčko plastové na sloupek D 60mm</t>
  </si>
  <si>
    <t>1088292734</t>
  </si>
  <si>
    <t>916231213</t>
  </si>
  <si>
    <t>Osazení chodníkového obrubníku betonového se zřízením lože, s vyplněním a zatřením spár cementovou maltou stojatého s boční opěrou z betonu prostého, do lože z betonu prostého</t>
  </si>
  <si>
    <t>670761094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</si>
  <si>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</si>
  <si>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15,93</t>
  </si>
  <si>
    <t>59217036</t>
  </si>
  <si>
    <t>obrubník betonový parkový přírodní 50x8x25 cm</t>
  </si>
  <si>
    <t>842060131</t>
  </si>
  <si>
    <t>15,93*2*1,01</t>
  </si>
  <si>
    <t>916241113</t>
  </si>
  <si>
    <t>Osazení obrubníku kamenného se zřízením lože, s vyplněním a zatřením spár cementovou maltou ležatého s boční opěrou z betonu prostého, do lože z betonu prostého</t>
  </si>
  <si>
    <t>1755779222</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</si>
  <si>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</si>
  <si>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21,36</t>
  </si>
  <si>
    <t>58380005</t>
  </si>
  <si>
    <t>obrubník kamenný přímý, žula, 20x25</t>
  </si>
  <si>
    <t>678492440</t>
  </si>
  <si>
    <t>58380416</t>
  </si>
  <si>
    <t>obrubník kamenný obloukový , žula, r= 0, 85 m 20x25</t>
  </si>
  <si>
    <t>1753152575</t>
  </si>
  <si>
    <t>-685418998</t>
  </si>
  <si>
    <t>21,36*0,3*0,15</t>
  </si>
  <si>
    <t>998223011</t>
  </si>
  <si>
    <t>Přesun hmot pro pozemní komunikace s krytem dlážděným dopravní vzdálenost do 200 m jakékoliv délky objektu</t>
  </si>
  <si>
    <t>568469601</t>
  </si>
  <si>
    <t>SK81H03 - SO 301 Kanalizace</t>
  </si>
  <si>
    <t xml:space="preserve">    3 - Svislé a kompletní konstrukce</t>
  </si>
  <si>
    <t>PSV - Práce a dodávky PSV</t>
  </si>
  <si>
    <t xml:space="preserve">    711 - Izolace proti vodě, vlhkosti a plynům</t>
  </si>
  <si>
    <t xml:space="preserve">    767 - Konstrukce zámečnické</t>
  </si>
  <si>
    <t>131301101</t>
  </si>
  <si>
    <t>Hloubení nezapažených jam a zářezů s urovnáním dna do předepsaného profilu a spádu v hornině tř. 4 do 100 m3</t>
  </si>
  <si>
    <t>-1152601884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</si>
  <si>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</si>
  <si>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(1,7*1,2+0,25*2,2)*1,75*2</t>
  </si>
  <si>
    <t>2,5*0,7*0,85*2</t>
  </si>
  <si>
    <t>2,5*1,15*0,85*1/2*2</t>
  </si>
  <si>
    <t>pro odvoz</t>
  </si>
  <si>
    <t>Mezisoučet</t>
  </si>
  <si>
    <t>0,6*(2,4+1,7*2)*1,65*2</t>
  </si>
  <si>
    <t>0,6*2,2*0,8*2</t>
  </si>
  <si>
    <t>rozšíření ( obsyp )</t>
  </si>
  <si>
    <t>131301109</t>
  </si>
  <si>
    <t>Hloubení nezapažených jam a zářezů s urovnáním dna do předepsaného profilu a spádu Příplatek k cenám za lepivost horniny tř. 4</t>
  </si>
  <si>
    <t>1212628338</t>
  </si>
  <si>
    <t>28,08*1/2</t>
  </si>
  <si>
    <t>132301202</t>
  </si>
  <si>
    <t>Hloubení zapažených i nezapažených rýh šířky přes 600 do 2 000 mm s urovnáním dna do předepsaného profilu a spádu v hornině tř. 4 přes 100 do 1 000 m3</t>
  </si>
  <si>
    <t>127309300</t>
  </si>
  <si>
    <t>50*3*0,9</t>
  </si>
  <si>
    <t>kanal</t>
  </si>
  <si>
    <t>8*1,5*0,9</t>
  </si>
  <si>
    <t>propust</t>
  </si>
  <si>
    <t>2034332703</t>
  </si>
  <si>
    <t>145,8*1/2</t>
  </si>
  <si>
    <t>151101102</t>
  </si>
  <si>
    <t>Zřízení pažení a rozepření stěn rýh pro podzemní vedení pro všechny šířky rýhy příložné pro jakoukoliv mezerovitost, hloubky do 4 m</t>
  </si>
  <si>
    <t>-1528211499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</si>
  <si>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</si>
  <si>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50*3*2</t>
  </si>
  <si>
    <t>8*1,5*2</t>
  </si>
  <si>
    <t>151101112</t>
  </si>
  <si>
    <t>Odstranění pažení a rozepření stěn rýh pro podzemní vedení s uložením materiálu na vzdálenost do 3 m od kraje výkopu příložné, hloubky přes 2 do 4 m</t>
  </si>
  <si>
    <t>1437472244</t>
  </si>
  <si>
    <t>1380006485</t>
  </si>
  <si>
    <t>145,8+28,08</t>
  </si>
  <si>
    <t>-1685343526</t>
  </si>
  <si>
    <t>173,88*5</t>
  </si>
  <si>
    <t>1341513461</t>
  </si>
  <si>
    <t>1139970306</t>
  </si>
  <si>
    <t>173,88*1,8</t>
  </si>
  <si>
    <t>Zásyp sypaninou z nakup.materiálů s uložením ve vrstvách se zhutněním jam, šachet, rýh nebo kolem objektů v těchto vykopávkách</t>
  </si>
  <si>
    <t>624209183</t>
  </si>
  <si>
    <t>145,8-27,27-13,59</t>
  </si>
  <si>
    <t>-266845185</t>
  </si>
  <si>
    <t>104,94*2 'Přepočtené koeficientem množství</t>
  </si>
  <si>
    <t>175101201</t>
  </si>
  <si>
    <t>Obsypání objektů nad přilehlým původním terénem z nakup.meteriálů pro jakoukoliv míru zhutnění bez prohození sypaniny sítem</t>
  </si>
  <si>
    <t>61618610</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</si>
  <si>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</si>
  <si>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13,59</t>
  </si>
  <si>
    <t>dle výpoč.jam</t>
  </si>
  <si>
    <t>442360665</t>
  </si>
  <si>
    <t>13,59*2 'Přepočtené koeficientem množství</t>
  </si>
  <si>
    <t>151601530</t>
  </si>
  <si>
    <t>50*0,9*0,55</t>
  </si>
  <si>
    <t>8*0,9*0,35</t>
  </si>
  <si>
    <t>1704849516</t>
  </si>
  <si>
    <t>27,27*2 'Přepočtené koeficientem množství</t>
  </si>
  <si>
    <t>Svislé a kompletní konstrukce</t>
  </si>
  <si>
    <t>380321662</t>
  </si>
  <si>
    <t>Kompletní konstrukce čistíren odpadních vod, nádrží, vodojemů, kanálů z betonu železového bez výztuže a bednění bez zvýšených nároků na prostředí tř. C 30/37, tl. přes 150 do 300 mm</t>
  </si>
  <si>
    <t>187769140</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</si>
  <si>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</si>
  <si>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(1,2*1,7+0,5*0,25*2)*0,25*2</t>
  </si>
  <si>
    <t>0,8*2,2*0,25*2</t>
  </si>
  <si>
    <t>1*1,2*0,25*2</t>
  </si>
  <si>
    <t>(0,8+1)*1/2*1,2*0,25*2*2</t>
  </si>
  <si>
    <t>0,2*1,2*0,4*2</t>
  </si>
  <si>
    <t>0,2*2,2*0,6*2</t>
  </si>
  <si>
    <t>(0,6+0,4)*1/2*1,2*2</t>
  </si>
  <si>
    <t xml:space="preserve">lapač splavenin </t>
  </si>
  <si>
    <t>380356231</t>
  </si>
  <si>
    <t>Bednění kompletních konstrukcí čistíren odpadních vod, nádrží, vodojemů, kanálů konstrukcí neomítaných z betonu prostého nebo železového ploch rovinných zřízení</t>
  </si>
  <si>
    <t>1990574656</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</si>
  <si>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</si>
  <si>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1,4*(1,2+0,7)*2*2</t>
  </si>
  <si>
    <t>1,65*(1,2+1,45*2+0,5*2+0,25*2+2,2)</t>
  </si>
  <si>
    <t>380356232</t>
  </si>
  <si>
    <t>Bednění kompletních konstrukcí čistíren odpadních vod, nádrží, vodojemů, kanálů konstrukcí neomítaných z betonu prostého nebo železového ploch rovinných odstranění</t>
  </si>
  <si>
    <t>1211947936</t>
  </si>
  <si>
    <t>380361006</t>
  </si>
  <si>
    <t>Výztuž kompletních konstrukcí čistíren odpadních vod, nádrží, vodojemů, kanálů z oceli 10 505 (R) nebo BSt 500</t>
  </si>
  <si>
    <t>93196289</t>
  </si>
  <si>
    <t>5,63*0,12</t>
  </si>
  <si>
    <t>120 kg/m3</t>
  </si>
  <si>
    <t>-825982626</t>
  </si>
  <si>
    <t>50*0,9*0,12</t>
  </si>
  <si>
    <t>8*0,9*0,1</t>
  </si>
  <si>
    <t>452311141</t>
  </si>
  <si>
    <t>Podkladní a zajišťovací konstrukce z betonu prostého v otevřeném výkopu desky pod potrubí, stoky a drobné objekty z betonu tř. C 16/20</t>
  </si>
  <si>
    <t>-1749337629</t>
  </si>
  <si>
    <t xml:space="preserve">Poznámka k souboru cen:
1. Ceny -1121 až -1191 a -1192 lze použít i pro ochrannou vrstvu pod železobetonové konstrukce.
2. Ceny -2121 až -2191 a -2192 jsou určeny pro jakékoliv úkosy sedel.
</t>
  </si>
  <si>
    <t>9,3*1,1*0,15</t>
  </si>
  <si>
    <t>452311151</t>
  </si>
  <si>
    <t>Podkladní a zajišťovací konstrukce z betonu prostého v otevřeném výkopu desky pod potrubí, stoky a drobné objekty z betonu tř. C 20/25</t>
  </si>
  <si>
    <t>674668740</t>
  </si>
  <si>
    <t>(2*1,5+0,65*0,45*2)*0,1*2</t>
  </si>
  <si>
    <t>pokl.beton</t>
  </si>
  <si>
    <t>597069111</t>
  </si>
  <si>
    <t>Rigol dlážděný Příplatek k cenám za každých dalších i započatých 10 mm tloušťky lože přes 100 mm</t>
  </si>
  <si>
    <t>-1645186400</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</si>
  <si>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</si>
  <si>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18,25*5</t>
  </si>
  <si>
    <t>597661111</t>
  </si>
  <si>
    <t>Rigol dlážděný do lože z betonu prostého C 25/30 XF3 tl. 100 mm, s vyplněním a zatřením spár cementovou maltou z dlažebních kostek drobných</t>
  </si>
  <si>
    <t>-1320719712</t>
  </si>
  <si>
    <t>2,5*0,7*2</t>
  </si>
  <si>
    <t>2,5*1,95*2</t>
  </si>
  <si>
    <t>2,5*1*2</t>
  </si>
  <si>
    <t>857311131</t>
  </si>
  <si>
    <t>Montáž litinových tvarovek na potrubí litinovém tlakovém jednoosých na potrubí z trub hrdlových v otevřeném výkopu, kanálu nebo v šachtě s integrovaným těsněním DN 150</t>
  </si>
  <si>
    <t>-1491298168</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</si>
  <si>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</si>
  <si>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55253663</t>
  </si>
  <si>
    <t xml:space="preserve">příruba zaslepovací Z 150 dl. 2,5m ( komínec )  </t>
  </si>
  <si>
    <t>1623978149</t>
  </si>
  <si>
    <t>871365231</t>
  </si>
  <si>
    <t>Kanalizační potrubí z tvrdého PVC v otevřeném výkopu ve sklonu do 20 %, hladkého plnostěnného jednovrstvého, tuhost třídy SN 10 DN 250</t>
  </si>
  <si>
    <t>-1361644379</t>
  </si>
  <si>
    <t>41,7</t>
  </si>
  <si>
    <t>877310310</t>
  </si>
  <si>
    <t>Montáž tvarovek na kanalizačním plastovém potrubí z polypropylenu PP hladkého plnostěnného kolen DN 150</t>
  </si>
  <si>
    <t>586078208</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</si>
  <si>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</si>
  <si>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t>
  </si>
  <si>
    <t>28617162</t>
  </si>
  <si>
    <t>koleno kanalizační PP SN 16 15 ° DN 150</t>
  </si>
  <si>
    <t>-536269447</t>
  </si>
  <si>
    <t>-76610645</t>
  </si>
  <si>
    <t>28617320</t>
  </si>
  <si>
    <t>koleno kanalizace PP KG DN 160x15°</t>
  </si>
  <si>
    <t>-1921409131</t>
  </si>
  <si>
    <t>87731031R</t>
  </si>
  <si>
    <t xml:space="preserve">Montáž tvarovek na kanalizačním plastovém potrubí z polypropylenu PP hladkého plnostěnného </t>
  </si>
  <si>
    <t>202706546</t>
  </si>
  <si>
    <t>28611173.OSM</t>
  </si>
  <si>
    <t>KGEM Trubka DN 160/1000, plnostěnná SN10</t>
  </si>
  <si>
    <t>-484497662</t>
  </si>
  <si>
    <t>2*2</t>
  </si>
  <si>
    <t>919411131</t>
  </si>
  <si>
    <t>Čelo propustku včetně římsy z betonu prostého se zvýšenými nároky na prostředí, pro propustek z trub DN 300 až 500 mm</t>
  </si>
  <si>
    <t>1965664281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</si>
  <si>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</si>
  <si>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919521110</t>
  </si>
  <si>
    <t>Zřízení silničního propustku z trub betonových nebo železobetonových DN 250 mm</t>
  </si>
  <si>
    <t>-1280639351</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</si>
  <si>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</si>
  <si>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9,3</t>
  </si>
  <si>
    <t>592210111</t>
  </si>
  <si>
    <t>trouba betonová přímá, na pero a polodrážku D 25x100x4 cm</t>
  </si>
  <si>
    <t>-1387970609</t>
  </si>
  <si>
    <t>919535556</t>
  </si>
  <si>
    <t>Obetonování trubního propustku betonem prostým se zvýšenými nároky na prostředí tř. C 25/30</t>
  </si>
  <si>
    <t>11749977</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</si>
  <si>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</si>
  <si>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9,3*1,1*0,58-3,14*0,29*0,29*9,3</t>
  </si>
  <si>
    <t>953943122</t>
  </si>
  <si>
    <t>Osazování drobných kovových předmětů výrobků ostatních jinde neuvedených do betonu se zajištěním polohy k bednění či k výztuži před zabetonováním hmotnosti přes 1 do 5 kg/kus</t>
  </si>
  <si>
    <t>1656784953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</si>
  <si>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</si>
  <si>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L 50/50/5</t>
  </si>
  <si>
    <t>13010420</t>
  </si>
  <si>
    <t>úhelník ocelový rovnostranný jakost 11 375 50x50x5mm pozink.</t>
  </si>
  <si>
    <t>-1613315468</t>
  </si>
  <si>
    <t>4,18/1000*(1,3+0,8)*2*2</t>
  </si>
  <si>
    <t>998276101</t>
  </si>
  <si>
    <t>Přesun hmot pro trubní vedení hloubené z trub z plastických hmot nebo sklolaminátových pro vodovody nebo kanalizace v otevřeném výkopu dopravní vzdálenost do 15 m</t>
  </si>
  <si>
    <t>831080520</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</si>
  <si>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</si>
  <si>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</si>
  <si>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</si>
  <si>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</si>
  <si>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</si>
  <si>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711193121</t>
  </si>
  <si>
    <t>Izolace proti zemní vlhkosti ostatní těsnicí hmotou dvousložkovou na bázi cementu na ploše vodorovné V</t>
  </si>
  <si>
    <t>-1302985204</t>
  </si>
  <si>
    <t>1,2*0,7*2</t>
  </si>
  <si>
    <t>711193131</t>
  </si>
  <si>
    <t>Izolace proti zemní vlhkosti ostatní těsnicí hmotou dvousložkovou na bázi cementu na ploše svislé S</t>
  </si>
  <si>
    <t>1888975634</t>
  </si>
  <si>
    <t>998711101</t>
  </si>
  <si>
    <t>Přesun hmot pro izolace proti vodě, vlhkosti a plynům stanovený z hmotnosti přesunovaného materiálu vodorovná dopravní vzdálenost do 50 m v objektech výšky do 6 m</t>
  </si>
  <si>
    <t>686985499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</si>
  <si>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</si>
  <si>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</si>
  <si>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</si>
  <si>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767662120</t>
  </si>
  <si>
    <t>Montáž mříží pevných, připevněných svařováním</t>
  </si>
  <si>
    <t>-982101708</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</si>
  <si>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</si>
  <si>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1,3*0,8*2</t>
  </si>
  <si>
    <t>55347016R</t>
  </si>
  <si>
    <t>Mříž z páskové oceli  10/ 30 mm   , 1300/800 mm , pozink</t>
  </si>
  <si>
    <t>1571275496</t>
  </si>
  <si>
    <t>998767101</t>
  </si>
  <si>
    <t>Přesun hmot pro zámečnické konstrukce stanovený z hmotnosti přesunovaného materiálu vodorovná dopravní vzdálenost do 50 m v objektech výšky do 6 m</t>
  </si>
  <si>
    <t>919922024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</si>
  <si>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</si>
  <si>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SK81H04 - SO 801 SÚ</t>
  </si>
  <si>
    <t>112101101</t>
  </si>
  <si>
    <t>Odstranění stromů s odřezáním kmene a s odvětvením listnatých, průměru kmene přes 100 do 300 mm</t>
  </si>
  <si>
    <t>-663933746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</si>
  <si>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</si>
  <si>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</si>
  <si>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</si>
  <si>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-2117183799</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</si>
  <si>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</si>
  <si>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121101101</t>
  </si>
  <si>
    <t>Sejmutí ornice nebo lesní půdy s vodorovným přemístěním na hromady v místě upotřebení nebo na dočasné či trvalé skládky se složením, na vzdálenost do 50 m</t>
  </si>
  <si>
    <t>-855329325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</si>
  <si>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</si>
  <si>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(123,69+154)*0,1</t>
  </si>
  <si>
    <t>162201102</t>
  </si>
  <si>
    <t>Vodorovné přemístění ornice po suchu na obvyklém dopravním prostředku, bez naložení výkopku, avšak se složením bez rozhrnutí z horniny tř. 1 až 4 na vzdálenost přes 20 do 50 m</t>
  </si>
  <si>
    <t>-438376524</t>
  </si>
  <si>
    <t>216,03*0,1</t>
  </si>
  <si>
    <t>ornice</t>
  </si>
  <si>
    <t>162301401</t>
  </si>
  <si>
    <t>Vodorovné přemístění větví, kmenů nebo pařezů s naložením, složením a dopravou do 5000 m větví stromů listnatých, průměru kmene přes 100 do 300 mm</t>
  </si>
  <si>
    <t>1213437179</t>
  </si>
  <si>
    <t xml:space="preserve">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</si>
  <si>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</si>
  <si>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</si>
  <si>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782173490</t>
  </si>
  <si>
    <t>162301421</t>
  </si>
  <si>
    <t>Vodorovné přemístění větví, kmenů nebo pařezů s naložením, složením a dopravou do 5000 m pařezů kmenů, průměru přes 100 do 300 mm</t>
  </si>
  <si>
    <t>509808815</t>
  </si>
  <si>
    <t>162301901</t>
  </si>
  <si>
    <t>Vodorovné přemístění větví, kmenů nebo pařezů s naložením, složením a dopravou Příplatek k cenám za každých dalších i započatých 5000 m přes 5000 m větví stromů listnatých, průměru kmene přes 100 do 300 mm</t>
  </si>
  <si>
    <t>-701298258</t>
  </si>
  <si>
    <t>3*2</t>
  </si>
  <si>
    <t>162301911</t>
  </si>
  <si>
    <t>Vodorovné přemístění větví, kmenů nebo pařezů s naložením, složením a dopravou Příplatek k cenám za každých dalších i započatých 5000 m přes 5000 m kmenů stromů listnatých, o průměru přes 100 do 300 mm</t>
  </si>
  <si>
    <t>198748909</t>
  </si>
  <si>
    <t>162301921</t>
  </si>
  <si>
    <t>Vodorovné přemístění větví, kmenů nebo pařezů s naložením, složením a dopravou Příplatek k cenám za každých dalších i započatých 5000 m přes 5000 m pařezů kmenů, průměru přes 100 do 300 mm</t>
  </si>
  <si>
    <t>1581620423</t>
  </si>
  <si>
    <t>167101101</t>
  </si>
  <si>
    <t>Nakládání, skládání a překládání ornice nakládání, množství do 100 m3</t>
  </si>
  <si>
    <t>733987926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</si>
  <si>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</si>
  <si>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181301101</t>
  </si>
  <si>
    <t>Rozprostření a urovnání ornice v rovině nebo ve svahu sklonu do 1:5 při souvislé ploše do 500 m2, tl. vrstvy do 100 mm</t>
  </si>
  <si>
    <t>1036278972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</si>
  <si>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</si>
  <si>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216,03</t>
  </si>
  <si>
    <t>181411131</t>
  </si>
  <si>
    <t>Založení trávníku na půdě předem připravené plochy do 1000 m2 výsevem včetně utažení parkového v rovině nebo na svahu do 1:5</t>
  </si>
  <si>
    <t>1796316241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</si>
  <si>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</si>
  <si>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</si>
  <si>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</si>
  <si>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</si>
  <si>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538911289</t>
  </si>
  <si>
    <t>216,03*0,015 'Přepočtené koeficientem množství</t>
  </si>
  <si>
    <t>10371500</t>
  </si>
  <si>
    <t>substrát pro trávníky VL</t>
  </si>
  <si>
    <t>2144254157</t>
  </si>
  <si>
    <t>216,03*0,02</t>
  </si>
  <si>
    <t>181951101</t>
  </si>
  <si>
    <t>Úprava pláně vyrovnáním výškových rozdílů v hornině tř. 1 až 4 bez zhutnění</t>
  </si>
  <si>
    <t>1352848126</t>
  </si>
  <si>
    <t>997013811</t>
  </si>
  <si>
    <t>Poplatek za uložení stavebního odpadu na skládce (skládkovné) dřevěného zatříděného do Katalogu odpadů pod kódem 170 201</t>
  </si>
  <si>
    <t>694828517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</si>
  <si>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</si>
  <si>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998231311</t>
  </si>
  <si>
    <t>Přesun hmot pro sadovnické a krajinářské úpravy - strojně dopravní vzdálenost do 5000 m</t>
  </si>
  <si>
    <t>-250111393</t>
  </si>
  <si>
    <t>SK81H05 - Věřejné osvětlení</t>
  </si>
  <si>
    <t xml:space="preserve">    741 - Elektroinstalace - silnoproud</t>
  </si>
  <si>
    <t xml:space="preserve">    742 - Elektroinstalace -zemní práce </t>
  </si>
  <si>
    <t xml:space="preserve">    751 - Elektroinstalace  - Materiály </t>
  </si>
  <si>
    <t>741</t>
  </si>
  <si>
    <t>Elektroinstalace - silnoproud</t>
  </si>
  <si>
    <t>741000001</t>
  </si>
  <si>
    <t xml:space="preserve">ukončení zem.vodiče FeZn 10 mm </t>
  </si>
  <si>
    <t>828761081</t>
  </si>
  <si>
    <t>741000002</t>
  </si>
  <si>
    <t>ukončení kab. smršť. zákl. do 4 x 10 mm2</t>
  </si>
  <si>
    <t>1320818164</t>
  </si>
  <si>
    <t>741000003</t>
  </si>
  <si>
    <t xml:space="preserve">výbojkové svítidlo 70 W </t>
  </si>
  <si>
    <t>-500481754</t>
  </si>
  <si>
    <t>741000004</t>
  </si>
  <si>
    <t>stožár ocel. bezpaticový 7 m nad UT</t>
  </si>
  <si>
    <t>-467393236</t>
  </si>
  <si>
    <t>741000005</t>
  </si>
  <si>
    <t>elektrovýzbroj stožáru pro 1 okruh</t>
  </si>
  <si>
    <t>-1955133810</t>
  </si>
  <si>
    <t>741000006</t>
  </si>
  <si>
    <t xml:space="preserve">montář vodič uzemn. drát nebo lano D do 10 mm na povrchu </t>
  </si>
  <si>
    <t>1648200174</t>
  </si>
  <si>
    <t>741000007</t>
  </si>
  <si>
    <t>montář vodič CYKY 4J x 10 mm2 750 V</t>
  </si>
  <si>
    <t>-296714461</t>
  </si>
  <si>
    <t>741000009</t>
  </si>
  <si>
    <t>Podružný materiál 5 %</t>
  </si>
  <si>
    <t>6941374</t>
  </si>
  <si>
    <t>742</t>
  </si>
  <si>
    <t xml:space="preserve">Elektroinstalace -zemní práce </t>
  </si>
  <si>
    <t>742000001</t>
  </si>
  <si>
    <t>Vytyčení trati kabel.vedení v zastav.prostoru</t>
  </si>
  <si>
    <t>km</t>
  </si>
  <si>
    <t>586265426</t>
  </si>
  <si>
    <t>742000002</t>
  </si>
  <si>
    <t xml:space="preserve">Vytyčení tstáv.inž.sítí </t>
  </si>
  <si>
    <t>-793230479</t>
  </si>
  <si>
    <t>742000003</t>
  </si>
  <si>
    <t>Přídavný výkop pro pouzdrový základ stožáru VO</t>
  </si>
  <si>
    <t>-1743008874</t>
  </si>
  <si>
    <t>742000004</t>
  </si>
  <si>
    <t xml:space="preserve">Přídavný výkop pro ulož. uzem.vodiče </t>
  </si>
  <si>
    <t>-1430484029</t>
  </si>
  <si>
    <t>742000005</t>
  </si>
  <si>
    <t xml:space="preserve">Podbet. a přebet. chrániček </t>
  </si>
  <si>
    <t>-915465825</t>
  </si>
  <si>
    <t>742000006</t>
  </si>
  <si>
    <t xml:space="preserve">bet.prstenec - pouzdr.základ 1x 0,02 m3 vč. mater. </t>
  </si>
  <si>
    <t>1322234239</t>
  </si>
  <si>
    <t>742000007</t>
  </si>
  <si>
    <t xml:space="preserve">pouzdr.základ pro stožár vč .mater. </t>
  </si>
  <si>
    <t>890569576</t>
  </si>
  <si>
    <t>742000008</t>
  </si>
  <si>
    <t xml:space="preserve">zához přídavného výkopu pro ulož. uzem.vodiče </t>
  </si>
  <si>
    <t>-922861269</t>
  </si>
  <si>
    <t>742000009</t>
  </si>
  <si>
    <t xml:space="preserve">kabel rýha 35/90 cm hl. zem. tř 3 </t>
  </si>
  <si>
    <t>-1371562950</t>
  </si>
  <si>
    <t>742000011</t>
  </si>
  <si>
    <t xml:space="preserve">kabel rýha 50/120 cm hl. zem. tř 3 </t>
  </si>
  <si>
    <t>-1228444380</t>
  </si>
  <si>
    <t>742000012</t>
  </si>
  <si>
    <t xml:space="preserve">kabel lože z kop. písku ,rýhy 35 cm , 2x tl. 10 cm </t>
  </si>
  <si>
    <t>-1777462878</t>
  </si>
  <si>
    <t>742000013</t>
  </si>
  <si>
    <t xml:space="preserve">folie výstražná z PVC š. 33 cm </t>
  </si>
  <si>
    <t>-2097622690</t>
  </si>
  <si>
    <t>742000014</t>
  </si>
  <si>
    <t xml:space="preserve">trubka PVC ohebná pr. 50 </t>
  </si>
  <si>
    <t>-1010949702</t>
  </si>
  <si>
    <t>742000015</t>
  </si>
  <si>
    <t xml:space="preserve">dvouplášťová chránička pr. 110 </t>
  </si>
  <si>
    <t>199164027</t>
  </si>
  <si>
    <t>742000016</t>
  </si>
  <si>
    <t xml:space="preserve">utěsnění rezervních trubek v podchodech vč.mat. </t>
  </si>
  <si>
    <t>1494590644</t>
  </si>
  <si>
    <t>742000017</t>
  </si>
  <si>
    <t xml:space="preserve">zához kabel rýhy 35/90 cm hl. zem. tř 3 vč.zhutnění </t>
  </si>
  <si>
    <t>1438508090</t>
  </si>
  <si>
    <t>742000018</t>
  </si>
  <si>
    <t xml:space="preserve">zához kabel rýhy 50/120 cm hl. zem. tř 3 vč.zhutnění </t>
  </si>
  <si>
    <t>990022067</t>
  </si>
  <si>
    <t>742000021</t>
  </si>
  <si>
    <t>odvoz zeminy a stav.odpadu do 1 km</t>
  </si>
  <si>
    <t>-587364210</t>
  </si>
  <si>
    <t>742000022</t>
  </si>
  <si>
    <t xml:space="preserve">odvoz zeminy a stav.odpadu , za dalších 18 km </t>
  </si>
  <si>
    <t>-1923475115</t>
  </si>
  <si>
    <t>742000023</t>
  </si>
  <si>
    <t xml:space="preserve">provizor.úprava terénu v trase výkopů </t>
  </si>
  <si>
    <t>-259911571</t>
  </si>
  <si>
    <t>742000024</t>
  </si>
  <si>
    <t xml:space="preserve">úprava povrchu základů osv.bodů </t>
  </si>
  <si>
    <t>1575787273</t>
  </si>
  <si>
    <t>742000025</t>
  </si>
  <si>
    <t xml:space="preserve">geodetické zaměření kabel. trasy VO </t>
  </si>
  <si>
    <t>-1999463774</t>
  </si>
  <si>
    <t>742000027</t>
  </si>
  <si>
    <t xml:space="preserve">poplatek za ulož.zeminy na skládce </t>
  </si>
  <si>
    <t>-825402257</t>
  </si>
  <si>
    <t>742000029</t>
  </si>
  <si>
    <t>PPV zemních prací 1 %</t>
  </si>
  <si>
    <t>1976122722</t>
  </si>
  <si>
    <t>751</t>
  </si>
  <si>
    <t xml:space="preserve">Elektroinstalace  - Materiály </t>
  </si>
  <si>
    <t>747000001</t>
  </si>
  <si>
    <t xml:space="preserve">Folie z polyet. š. 330 mm </t>
  </si>
  <si>
    <t>585667741</t>
  </si>
  <si>
    <t>286137001</t>
  </si>
  <si>
    <t>1861363180</t>
  </si>
  <si>
    <t>286138130</t>
  </si>
  <si>
    <t xml:space="preserve">dvouplášť. chránička pr. 110 </t>
  </si>
  <si>
    <t>1126628711</t>
  </si>
  <si>
    <t>316740611</t>
  </si>
  <si>
    <t xml:space="preserve">stožár ocel.bezpaticový  7 m nad UT </t>
  </si>
  <si>
    <t>-1806899129</t>
  </si>
  <si>
    <t>316740612</t>
  </si>
  <si>
    <t>1968365484</t>
  </si>
  <si>
    <t>34111076</t>
  </si>
  <si>
    <t>kabel silový s Cu jádrem CYKY  4x10mm2</t>
  </si>
  <si>
    <t>1044386170</t>
  </si>
  <si>
    <t>347110760</t>
  </si>
  <si>
    <t>výbojka 70 W 6600 lm</t>
  </si>
  <si>
    <t>457693337</t>
  </si>
  <si>
    <t>347110761</t>
  </si>
  <si>
    <t>1332952540</t>
  </si>
  <si>
    <t>354410730</t>
  </si>
  <si>
    <t xml:space="preserve">drát D 10 mm FeZn </t>
  </si>
  <si>
    <t>1640933973</t>
  </si>
  <si>
    <t>581565621</t>
  </si>
  <si>
    <t>písek kopaný</t>
  </si>
  <si>
    <t>1283256870</t>
  </si>
  <si>
    <t>747000005</t>
  </si>
  <si>
    <t>610454634</t>
  </si>
  <si>
    <t>SK81H06 -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</si>
  <si>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</si>
  <si>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</si>
  <si>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</si>
  <si>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</si>
  <si>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</si>
  <si>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</si>
  <si>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</si>
  <si>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</si>
  <si>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</si>
  <si>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</si>
  <si>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Geodetické práce před výstavbou, zaměření , vytyčení</t>
  </si>
  <si>
    <t>1024</t>
  </si>
  <si>
    <t>-542300954</t>
  </si>
  <si>
    <t>012203001</t>
  </si>
  <si>
    <t xml:space="preserve">Vytyčení stáv.inženýrských sítí </t>
  </si>
  <si>
    <t>99508392</t>
  </si>
  <si>
    <t>012303000</t>
  </si>
  <si>
    <t xml:space="preserve">Geodetické práce po výstavbě - zaměření skutečného stavu , geometrický plán </t>
  </si>
  <si>
    <t>115681166</t>
  </si>
  <si>
    <t>013254000</t>
  </si>
  <si>
    <t>Dokumentace skutečného provedení stavby</t>
  </si>
  <si>
    <t>1252536889</t>
  </si>
  <si>
    <t>VRN3</t>
  </si>
  <si>
    <t>Zařízení staveniště</t>
  </si>
  <si>
    <t>030001000</t>
  </si>
  <si>
    <t>Zařízení staveniště- zřízení, odstranění ,zabezpečení ,oplocení ,náklady na stav.mob. buňky , Mobilní WC, energie pro ZS</t>
  </si>
  <si>
    <t>316291099</t>
  </si>
  <si>
    <t>VRN4</t>
  </si>
  <si>
    <t>Inženýrská činnost</t>
  </si>
  <si>
    <t>043002000</t>
  </si>
  <si>
    <t>Zkoušení materiálů nezávislou zkušebnou nad rámec KZP ,dle požadavku investora</t>
  </si>
  <si>
    <t>-299546924</t>
  </si>
  <si>
    <t>VRN7</t>
  </si>
  <si>
    <t>Provozní vlivy</t>
  </si>
  <si>
    <t>071103001</t>
  </si>
  <si>
    <t>Dopravně inženýrská opatření DIO ( dle příl.č.1 )</t>
  </si>
  <si>
    <t>615648921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</si>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</sst>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4"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2:71" ht="12" customHeight="1">
      <c r="B5" s="21"/>
      <c r="C5" s="22"/>
      <c r="D5" s="26" t="s">
        <v>12</v>
      </c>
      <c r="E5" s="22"/>
      <c r="F5" s="22"/>
      <c r="G5" s="22"/>
      <c r="H5" s="22"/>
      <c r="I5" s="22"/>
      <c r="J5" s="22"/>
      <c r="K5" s="27" t="s">
        <v>13</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14</v>
      </c>
      <c r="BS5" s="17" t="s">
        <v>6</v>
      </c>
    </row>
    <row r="6" spans="2:71" ht="36.95" customHeight="1">
      <c r="B6" s="21"/>
      <c r="C6" s="22"/>
      <c r="D6" s="29" t="s">
        <v>15</v>
      </c>
      <c r="E6" s="22"/>
      <c r="F6" s="22"/>
      <c r="G6" s="22"/>
      <c r="H6" s="22"/>
      <c r="I6" s="22"/>
      <c r="J6" s="22"/>
      <c r="K6" s="30" t="s">
        <v>16</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17</v>
      </c>
      <c r="E7" s="22"/>
      <c r="F7" s="22"/>
      <c r="G7" s="22"/>
      <c r="H7" s="22"/>
      <c r="I7" s="22"/>
      <c r="J7" s="22"/>
      <c r="K7" s="27" t="s">
        <v>18</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20</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27</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33</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35</v>
      </c>
      <c r="AO17" s="22"/>
      <c r="AP17" s="22"/>
      <c r="AQ17" s="22"/>
      <c r="AR17" s="20"/>
      <c r="BE17" s="31"/>
      <c r="BS17" s="17" t="s">
        <v>36</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38</v>
      </c>
      <c r="AO19" s="22"/>
      <c r="AP19" s="22"/>
      <c r="AQ19" s="22"/>
      <c r="AR19" s="20"/>
      <c r="BE19" s="31"/>
      <c r="BS19" s="17" t="s">
        <v>6</v>
      </c>
    </row>
    <row r="20" spans="2:71" ht="18.45"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40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42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44</v>
      </c>
      <c r="M28" s="44"/>
      <c r="N28" s="44"/>
      <c r="O28" s="44"/>
      <c r="P28" s="44"/>
      <c r="Q28" s="39"/>
      <c r="R28" s="39"/>
      <c r="S28" s="39"/>
      <c r="T28" s="39"/>
      <c r="U28" s="39"/>
      <c r="V28" s="39"/>
      <c r="W28" s="44" t="s">
        <v>45</v>
      </c>
      <c r="X28" s="44"/>
      <c r="Y28" s="44"/>
      <c r="Z28" s="44"/>
      <c r="AA28" s="44"/>
      <c r="AB28" s="44"/>
      <c r="AC28" s="44"/>
      <c r="AD28" s="44"/>
      <c r="AE28" s="44"/>
      <c r="AF28" s="39"/>
      <c r="AG28" s="39"/>
      <c r="AH28" s="39"/>
      <c r="AI28" s="39"/>
      <c r="AJ28" s="39"/>
      <c r="AK28" s="44" t="s">
        <v>46</v>
      </c>
      <c r="AL28" s="44"/>
      <c r="AM28" s="44"/>
      <c r="AN28" s="44"/>
      <c r="AO28" s="44"/>
      <c r="AP28" s="39"/>
      <c r="AQ28" s="39"/>
      <c r="AR28" s="43"/>
      <c r="BE28" s="31"/>
    </row>
    <row r="29" spans="2:57" s="2" customFormat="1" ht="14.4" customHeight="1">
      <c r="B29" s="45"/>
      <c r="C29" s="46"/>
      <c r="D29" s="32" t="s">
        <v>47</v>
      </c>
      <c r="E29" s="46"/>
      <c r="F29" s="32" t="s">
        <v>48</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49</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50</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51</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52</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53</v>
      </c>
      <c r="E35" s="52"/>
      <c r="F35" s="52"/>
      <c r="G35" s="52"/>
      <c r="H35" s="52"/>
      <c r="I35" s="52"/>
      <c r="J35" s="52"/>
      <c r="K35" s="52"/>
      <c r="L35" s="52"/>
      <c r="M35" s="52"/>
      <c r="N35" s="52"/>
      <c r="O35" s="52"/>
      <c r="P35" s="52"/>
      <c r="Q35" s="52"/>
      <c r="R35" s="52"/>
      <c r="S35" s="52"/>
      <c r="T35" s="53" t="s">
        <v>54</v>
      </c>
      <c r="U35" s="52"/>
      <c r="V35" s="52"/>
      <c r="W35" s="52"/>
      <c r="X35" s="54" t="s">
        <v>55</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12</v>
      </c>
      <c r="D44" s="39"/>
      <c r="E44" s="39"/>
      <c r="F44" s="39"/>
      <c r="G44" s="39"/>
      <c r="H44" s="39"/>
      <c r="I44" s="39"/>
      <c r="J44" s="39"/>
      <c r="K44" s="39"/>
      <c r="L44" s="39" t="str">
        <f>K5</f>
        <v>SK81H2</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15</v>
      </c>
      <c r="D45" s="63"/>
      <c r="E45" s="63"/>
      <c r="F45" s="63"/>
      <c r="G45" s="63"/>
      <c r="H45" s="63"/>
      <c r="I45" s="63"/>
      <c r="J45" s="63"/>
      <c r="K45" s="63"/>
      <c r="L45" s="64" t="str">
        <f>K6</f>
        <v>III-2031 Vejprnice - intravilánová brána</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11. 1. 2019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25</v>
      </c>
      <c r="D49" s="39"/>
      <c r="E49" s="39"/>
      <c r="F49" s="39"/>
      <c r="G49" s="39"/>
      <c r="H49" s="39"/>
      <c r="I49" s="39"/>
      <c r="J49" s="39"/>
      <c r="K49" s="39"/>
      <c r="L49" s="39" t="str">
        <f>IF(E11="","",E11)</f>
        <v>SÚS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2" t="s">
        <v>32</v>
      </c>
      <c r="AJ49" s="39"/>
      <c r="AK49" s="39"/>
      <c r="AL49" s="39"/>
      <c r="AM49" s="68" t="str">
        <f>IF(E17="","",E17)</f>
        <v>Projekční kancelář Ing.Škubalová</v>
      </c>
      <c r="AN49" s="39"/>
      <c r="AO49" s="39"/>
      <c r="AP49" s="39"/>
      <c r="AQ49" s="39"/>
      <c r="AR49" s="43"/>
      <c r="AS49" s="69" t="s">
        <v>57</v>
      </c>
      <c r="AT49" s="70"/>
      <c r="AU49" s="71"/>
      <c r="AV49" s="71"/>
      <c r="AW49" s="71"/>
      <c r="AX49" s="71"/>
      <c r="AY49" s="71"/>
      <c r="AZ49" s="71"/>
      <c r="BA49" s="71"/>
      <c r="BB49" s="71"/>
      <c r="BC49" s="71"/>
      <c r="BD49" s="72"/>
    </row>
    <row r="50" spans="2:56" s="1" customFormat="1" ht="13.65" customHeight="1">
      <c r="B50" s="38"/>
      <c r="C50" s="32" t="s">
        <v>30</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37</v>
      </c>
      <c r="AJ50" s="39"/>
      <c r="AK50" s="39"/>
      <c r="AL50" s="39"/>
      <c r="AM50" s="68" t="str">
        <f>IF(E20="","",E20)</f>
        <v>Straka</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58</v>
      </c>
      <c r="D52" s="82"/>
      <c r="E52" s="82"/>
      <c r="F52" s="82"/>
      <c r="G52" s="82"/>
      <c r="H52" s="83"/>
      <c r="I52" s="84" t="s">
        <v>59</v>
      </c>
      <c r="J52" s="82"/>
      <c r="K52" s="82"/>
      <c r="L52" s="82"/>
      <c r="M52" s="82"/>
      <c r="N52" s="82"/>
      <c r="O52" s="82"/>
      <c r="P52" s="82"/>
      <c r="Q52" s="82"/>
      <c r="R52" s="82"/>
      <c r="S52" s="82"/>
      <c r="T52" s="82"/>
      <c r="U52" s="82"/>
      <c r="V52" s="82"/>
      <c r="W52" s="82"/>
      <c r="X52" s="82"/>
      <c r="Y52" s="82"/>
      <c r="Z52" s="82"/>
      <c r="AA52" s="82"/>
      <c r="AB52" s="82"/>
      <c r="AC52" s="82"/>
      <c r="AD52" s="82"/>
      <c r="AE52" s="82"/>
      <c r="AF52" s="82"/>
      <c r="AG52" s="85" t="s">
        <v>60</v>
      </c>
      <c r="AH52" s="82"/>
      <c r="AI52" s="82"/>
      <c r="AJ52" s="82"/>
      <c r="AK52" s="82"/>
      <c r="AL52" s="82"/>
      <c r="AM52" s="82"/>
      <c r="AN52" s="84" t="s">
        <v>61</v>
      </c>
      <c r="AO52" s="82"/>
      <c r="AP52" s="82"/>
      <c r="AQ52" s="86" t="s">
        <v>62</v>
      </c>
      <c r="AR52" s="43"/>
      <c r="AS52" s="87" t="s">
        <v>63</v>
      </c>
      <c r="AT52" s="88" t="s">
        <v>64</v>
      </c>
      <c r="AU52" s="88" t="s">
        <v>65</v>
      </c>
      <c r="AV52" s="88" t="s">
        <v>66</v>
      </c>
      <c r="AW52" s="88" t="s">
        <v>67</v>
      </c>
      <c r="AX52" s="88" t="s">
        <v>68</v>
      </c>
      <c r="AY52" s="88" t="s">
        <v>69</v>
      </c>
      <c r="AZ52" s="88" t="s">
        <v>70</v>
      </c>
      <c r="BA52" s="88" t="s">
        <v>71</v>
      </c>
      <c r="BB52" s="88" t="s">
        <v>72</v>
      </c>
      <c r="BC52" s="88" t="s">
        <v>73</v>
      </c>
      <c r="BD52" s="89" t="s">
        <v>74</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75</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ROUND(SUM(AG55:AG60),2)</f>
        <v>0</v>
      </c>
      <c r="AH54" s="96"/>
      <c r="AI54" s="96"/>
      <c r="AJ54" s="96"/>
      <c r="AK54" s="96"/>
      <c r="AL54" s="96"/>
      <c r="AM54" s="96"/>
      <c r="AN54" s="97">
        <f>SUM(AG54,AT54)</f>
        <v>0</v>
      </c>
      <c r="AO54" s="97"/>
      <c r="AP54" s="97"/>
      <c r="AQ54" s="98" t="s">
        <v>27</v>
      </c>
      <c r="AR54" s="99"/>
      <c r="AS54" s="100">
        <f>ROUND(SUM(AS55:AS60),2)</f>
        <v>0</v>
      </c>
      <c r="AT54" s="101">
        <f>ROUND(SUM(AV54:AW54),2)</f>
        <v>0</v>
      </c>
      <c r="AU54" s="102">
        <f>ROUND(SUM(AU55:AU60),5)</f>
        <v>0</v>
      </c>
      <c r="AV54" s="101">
        <f>ROUND(AZ54*L29,2)</f>
        <v>0</v>
      </c>
      <c r="AW54" s="101">
        <f>ROUND(BA54*L30,2)</f>
        <v>0</v>
      </c>
      <c r="AX54" s="101">
        <f>ROUND(BB54*L29,2)</f>
        <v>0</v>
      </c>
      <c r="AY54" s="101">
        <f>ROUND(BC54*L30,2)</f>
        <v>0</v>
      </c>
      <c r="AZ54" s="101">
        <f>ROUND(SUM(AZ55:AZ60),2)</f>
        <v>0</v>
      </c>
      <c r="BA54" s="101">
        <f>ROUND(SUM(BA55:BA60),2)</f>
        <v>0</v>
      </c>
      <c r="BB54" s="101">
        <f>ROUND(SUM(BB55:BB60),2)</f>
        <v>0</v>
      </c>
      <c r="BC54" s="101">
        <f>ROUND(SUM(BC55:BC60),2)</f>
        <v>0</v>
      </c>
      <c r="BD54" s="103">
        <f>ROUND(SUM(BD55:BD60),2)</f>
        <v>0</v>
      </c>
      <c r="BS54" s="104" t="s">
        <v>76</v>
      </c>
      <c r="BT54" s="104" t="s">
        <v>77</v>
      </c>
      <c r="BU54" s="105" t="s">
        <v>78</v>
      </c>
      <c r="BV54" s="104" t="s">
        <v>79</v>
      </c>
      <c r="BW54" s="104" t="s">
        <v>5</v>
      </c>
      <c r="BX54" s="104" t="s">
        <v>80</v>
      </c>
      <c r="CL54" s="104" t="s">
        <v>18</v>
      </c>
    </row>
    <row r="55" spans="1:91" s="5" customFormat="1" ht="27" customHeight="1">
      <c r="A55" s="106" t="s">
        <v>81</v>
      </c>
      <c r="B55" s="107"/>
      <c r="C55" s="108"/>
      <c r="D55" s="109" t="s">
        <v>82</v>
      </c>
      <c r="E55" s="109"/>
      <c r="F55" s="109"/>
      <c r="G55" s="109"/>
      <c r="H55" s="109"/>
      <c r="I55" s="110"/>
      <c r="J55" s="109" t="s">
        <v>83</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'SK81H01 - SO 101 Komunikace'!J30</f>
        <v>0</v>
      </c>
      <c r="AH55" s="110"/>
      <c r="AI55" s="110"/>
      <c r="AJ55" s="110"/>
      <c r="AK55" s="110"/>
      <c r="AL55" s="110"/>
      <c r="AM55" s="110"/>
      <c r="AN55" s="111">
        <f>SUM(AG55,AT55)</f>
        <v>0</v>
      </c>
      <c r="AO55" s="110"/>
      <c r="AP55" s="110"/>
      <c r="AQ55" s="112" t="s">
        <v>84</v>
      </c>
      <c r="AR55" s="113"/>
      <c r="AS55" s="114">
        <v>0</v>
      </c>
      <c r="AT55" s="115">
        <f>ROUND(SUM(AV55:AW55),2)</f>
        <v>0</v>
      </c>
      <c r="AU55" s="116">
        <f>'SK81H01 - SO 101 Komunikace'!P87</f>
        <v>0</v>
      </c>
      <c r="AV55" s="115">
        <f>'SK81H01 - SO 101 Komunikace'!J33</f>
        <v>0</v>
      </c>
      <c r="AW55" s="115">
        <f>'SK81H01 - SO 101 Komunikace'!J34</f>
        <v>0</v>
      </c>
      <c r="AX55" s="115">
        <f>'SK81H01 - SO 101 Komunikace'!J35</f>
        <v>0</v>
      </c>
      <c r="AY55" s="115">
        <f>'SK81H01 - SO 101 Komunikace'!J36</f>
        <v>0</v>
      </c>
      <c r="AZ55" s="115">
        <f>'SK81H01 - SO 101 Komunikace'!F33</f>
        <v>0</v>
      </c>
      <c r="BA55" s="115">
        <f>'SK81H01 - SO 101 Komunikace'!F34</f>
        <v>0</v>
      </c>
      <c r="BB55" s="115">
        <f>'SK81H01 - SO 101 Komunikace'!F35</f>
        <v>0</v>
      </c>
      <c r="BC55" s="115">
        <f>'SK81H01 - SO 101 Komunikace'!F36</f>
        <v>0</v>
      </c>
      <c r="BD55" s="117">
        <f>'SK81H01 - SO 101 Komunikace'!F37</f>
        <v>0</v>
      </c>
      <c r="BT55" s="118" t="s">
        <v>85</v>
      </c>
      <c r="BV55" s="118" t="s">
        <v>79</v>
      </c>
      <c r="BW55" s="118" t="s">
        <v>86</v>
      </c>
      <c r="BX55" s="118" t="s">
        <v>5</v>
      </c>
      <c r="CL55" s="118" t="s">
        <v>18</v>
      </c>
      <c r="CM55" s="118" t="s">
        <v>87</v>
      </c>
    </row>
    <row r="56" spans="1:91" s="5" customFormat="1" ht="27" customHeight="1">
      <c r="A56" s="106" t="s">
        <v>81</v>
      </c>
      <c r="B56" s="107"/>
      <c r="C56" s="108"/>
      <c r="D56" s="109" t="s">
        <v>88</v>
      </c>
      <c r="E56" s="109"/>
      <c r="F56" s="109"/>
      <c r="G56" s="109"/>
      <c r="H56" s="109"/>
      <c r="I56" s="110"/>
      <c r="J56" s="109" t="s">
        <v>89</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'SK81H02 - Dělící ostrůvek...'!J30</f>
        <v>0</v>
      </c>
      <c r="AH56" s="110"/>
      <c r="AI56" s="110"/>
      <c r="AJ56" s="110"/>
      <c r="AK56" s="110"/>
      <c r="AL56" s="110"/>
      <c r="AM56" s="110"/>
      <c r="AN56" s="111">
        <f>SUM(AG56,AT56)</f>
        <v>0</v>
      </c>
      <c r="AO56" s="110"/>
      <c r="AP56" s="110"/>
      <c r="AQ56" s="112" t="s">
        <v>84</v>
      </c>
      <c r="AR56" s="113"/>
      <c r="AS56" s="114">
        <v>0</v>
      </c>
      <c r="AT56" s="115">
        <f>ROUND(SUM(AV56:AW56),2)</f>
        <v>0</v>
      </c>
      <c r="AU56" s="116">
        <f>'SK81H02 - Dělící ostrůvek...'!P84</f>
        <v>0</v>
      </c>
      <c r="AV56" s="115">
        <f>'SK81H02 - Dělící ostrůvek...'!J33</f>
        <v>0</v>
      </c>
      <c r="AW56" s="115">
        <f>'SK81H02 - Dělící ostrůvek...'!J34</f>
        <v>0</v>
      </c>
      <c r="AX56" s="115">
        <f>'SK81H02 - Dělící ostrůvek...'!J35</f>
        <v>0</v>
      </c>
      <c r="AY56" s="115">
        <f>'SK81H02 - Dělící ostrůvek...'!J36</f>
        <v>0</v>
      </c>
      <c r="AZ56" s="115">
        <f>'SK81H02 - Dělící ostrůvek...'!F33</f>
        <v>0</v>
      </c>
      <c r="BA56" s="115">
        <f>'SK81H02 - Dělící ostrůvek...'!F34</f>
        <v>0</v>
      </c>
      <c r="BB56" s="115">
        <f>'SK81H02 - Dělící ostrůvek...'!F35</f>
        <v>0</v>
      </c>
      <c r="BC56" s="115">
        <f>'SK81H02 - Dělící ostrůvek...'!F36</f>
        <v>0</v>
      </c>
      <c r="BD56" s="117">
        <f>'SK81H02 - Dělící ostrůvek...'!F37</f>
        <v>0</v>
      </c>
      <c r="BT56" s="118" t="s">
        <v>85</v>
      </c>
      <c r="BV56" s="118" t="s">
        <v>79</v>
      </c>
      <c r="BW56" s="118" t="s">
        <v>90</v>
      </c>
      <c r="BX56" s="118" t="s">
        <v>5</v>
      </c>
      <c r="CL56" s="118" t="s">
        <v>18</v>
      </c>
      <c r="CM56" s="118" t="s">
        <v>87</v>
      </c>
    </row>
    <row r="57" spans="1:91" s="5" customFormat="1" ht="27" customHeight="1">
      <c r="A57" s="106" t="s">
        <v>81</v>
      </c>
      <c r="B57" s="107"/>
      <c r="C57" s="108"/>
      <c r="D57" s="109" t="s">
        <v>91</v>
      </c>
      <c r="E57" s="109"/>
      <c r="F57" s="109"/>
      <c r="G57" s="109"/>
      <c r="H57" s="109"/>
      <c r="I57" s="110"/>
      <c r="J57" s="109" t="s">
        <v>92</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'SK81H03 - SO 301 Kanalizace'!J30</f>
        <v>0</v>
      </c>
      <c r="AH57" s="110"/>
      <c r="AI57" s="110"/>
      <c r="AJ57" s="110"/>
      <c r="AK57" s="110"/>
      <c r="AL57" s="110"/>
      <c r="AM57" s="110"/>
      <c r="AN57" s="111">
        <f>SUM(AG57,AT57)</f>
        <v>0</v>
      </c>
      <c r="AO57" s="110"/>
      <c r="AP57" s="110"/>
      <c r="AQ57" s="112" t="s">
        <v>84</v>
      </c>
      <c r="AR57" s="113"/>
      <c r="AS57" s="114">
        <v>0</v>
      </c>
      <c r="AT57" s="115">
        <f>ROUND(SUM(AV57:AW57),2)</f>
        <v>0</v>
      </c>
      <c r="AU57" s="116">
        <f>'SK81H03 - SO 301 Kanalizace'!P90</f>
        <v>0</v>
      </c>
      <c r="AV57" s="115">
        <f>'SK81H03 - SO 301 Kanalizace'!J33</f>
        <v>0</v>
      </c>
      <c r="AW57" s="115">
        <f>'SK81H03 - SO 301 Kanalizace'!J34</f>
        <v>0</v>
      </c>
      <c r="AX57" s="115">
        <f>'SK81H03 - SO 301 Kanalizace'!J35</f>
        <v>0</v>
      </c>
      <c r="AY57" s="115">
        <f>'SK81H03 - SO 301 Kanalizace'!J36</f>
        <v>0</v>
      </c>
      <c r="AZ57" s="115">
        <f>'SK81H03 - SO 301 Kanalizace'!F33</f>
        <v>0</v>
      </c>
      <c r="BA57" s="115">
        <f>'SK81H03 - SO 301 Kanalizace'!F34</f>
        <v>0</v>
      </c>
      <c r="BB57" s="115">
        <f>'SK81H03 - SO 301 Kanalizace'!F35</f>
        <v>0</v>
      </c>
      <c r="BC57" s="115">
        <f>'SK81H03 - SO 301 Kanalizace'!F36</f>
        <v>0</v>
      </c>
      <c r="BD57" s="117">
        <f>'SK81H03 - SO 301 Kanalizace'!F37</f>
        <v>0</v>
      </c>
      <c r="BT57" s="118" t="s">
        <v>85</v>
      </c>
      <c r="BV57" s="118" t="s">
        <v>79</v>
      </c>
      <c r="BW57" s="118" t="s">
        <v>93</v>
      </c>
      <c r="BX57" s="118" t="s">
        <v>5</v>
      </c>
      <c r="CL57" s="118" t="s">
        <v>18</v>
      </c>
      <c r="CM57" s="118" t="s">
        <v>87</v>
      </c>
    </row>
    <row r="58" spans="1:91" s="5" customFormat="1" ht="27" customHeight="1">
      <c r="A58" s="106" t="s">
        <v>81</v>
      </c>
      <c r="B58" s="107"/>
      <c r="C58" s="108"/>
      <c r="D58" s="109" t="s">
        <v>94</v>
      </c>
      <c r="E58" s="109"/>
      <c r="F58" s="109"/>
      <c r="G58" s="109"/>
      <c r="H58" s="109"/>
      <c r="I58" s="110"/>
      <c r="J58" s="109" t="s">
        <v>95</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'SK81H04 - SO 801 SÚ'!J30</f>
        <v>0</v>
      </c>
      <c r="AH58" s="110"/>
      <c r="AI58" s="110"/>
      <c r="AJ58" s="110"/>
      <c r="AK58" s="110"/>
      <c r="AL58" s="110"/>
      <c r="AM58" s="110"/>
      <c r="AN58" s="111">
        <f>SUM(AG58,AT58)</f>
        <v>0</v>
      </c>
      <c r="AO58" s="110"/>
      <c r="AP58" s="110"/>
      <c r="AQ58" s="112" t="s">
        <v>84</v>
      </c>
      <c r="AR58" s="113"/>
      <c r="AS58" s="114">
        <v>0</v>
      </c>
      <c r="AT58" s="115">
        <f>ROUND(SUM(AV58:AW58),2)</f>
        <v>0</v>
      </c>
      <c r="AU58" s="116">
        <f>'SK81H04 - SO 801 SÚ'!P83</f>
        <v>0</v>
      </c>
      <c r="AV58" s="115">
        <f>'SK81H04 - SO 801 SÚ'!J33</f>
        <v>0</v>
      </c>
      <c r="AW58" s="115">
        <f>'SK81H04 - SO 801 SÚ'!J34</f>
        <v>0</v>
      </c>
      <c r="AX58" s="115">
        <f>'SK81H04 - SO 801 SÚ'!J35</f>
        <v>0</v>
      </c>
      <c r="AY58" s="115">
        <f>'SK81H04 - SO 801 SÚ'!J36</f>
        <v>0</v>
      </c>
      <c r="AZ58" s="115">
        <f>'SK81H04 - SO 801 SÚ'!F33</f>
        <v>0</v>
      </c>
      <c r="BA58" s="115">
        <f>'SK81H04 - SO 801 SÚ'!F34</f>
        <v>0</v>
      </c>
      <c r="BB58" s="115">
        <f>'SK81H04 - SO 801 SÚ'!F35</f>
        <v>0</v>
      </c>
      <c r="BC58" s="115">
        <f>'SK81H04 - SO 801 SÚ'!F36</f>
        <v>0</v>
      </c>
      <c r="BD58" s="117">
        <f>'SK81H04 - SO 801 SÚ'!F37</f>
        <v>0</v>
      </c>
      <c r="BT58" s="118" t="s">
        <v>85</v>
      </c>
      <c r="BV58" s="118" t="s">
        <v>79</v>
      </c>
      <c r="BW58" s="118" t="s">
        <v>96</v>
      </c>
      <c r="BX58" s="118" t="s">
        <v>5</v>
      </c>
      <c r="CL58" s="118" t="s">
        <v>18</v>
      </c>
      <c r="CM58" s="118" t="s">
        <v>87</v>
      </c>
    </row>
    <row r="59" spans="1:91" s="5" customFormat="1" ht="27" customHeight="1">
      <c r="A59" s="106" t="s">
        <v>81</v>
      </c>
      <c r="B59" s="107"/>
      <c r="C59" s="108"/>
      <c r="D59" s="109" t="s">
        <v>97</v>
      </c>
      <c r="E59" s="109"/>
      <c r="F59" s="109"/>
      <c r="G59" s="109"/>
      <c r="H59" s="109"/>
      <c r="I59" s="110"/>
      <c r="J59" s="109" t="s">
        <v>98</v>
      </c>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11">
        <f>'SK81H05 - Věřejné osvětlení'!J30</f>
        <v>0</v>
      </c>
      <c r="AH59" s="110"/>
      <c r="AI59" s="110"/>
      <c r="AJ59" s="110"/>
      <c r="AK59" s="110"/>
      <c r="AL59" s="110"/>
      <c r="AM59" s="110"/>
      <c r="AN59" s="111">
        <f>SUM(AG59,AT59)</f>
        <v>0</v>
      </c>
      <c r="AO59" s="110"/>
      <c r="AP59" s="110"/>
      <c r="AQ59" s="112" t="s">
        <v>84</v>
      </c>
      <c r="AR59" s="113"/>
      <c r="AS59" s="114">
        <v>0</v>
      </c>
      <c r="AT59" s="115">
        <f>ROUND(SUM(AV59:AW59),2)</f>
        <v>0</v>
      </c>
      <c r="AU59" s="116">
        <f>'SK81H05 - Věřejné osvětlení'!P83</f>
        <v>0</v>
      </c>
      <c r="AV59" s="115">
        <f>'SK81H05 - Věřejné osvětlení'!J33</f>
        <v>0</v>
      </c>
      <c r="AW59" s="115">
        <f>'SK81H05 - Věřejné osvětlení'!J34</f>
        <v>0</v>
      </c>
      <c r="AX59" s="115">
        <f>'SK81H05 - Věřejné osvětlení'!J35</f>
        <v>0</v>
      </c>
      <c r="AY59" s="115">
        <f>'SK81H05 - Věřejné osvětlení'!J36</f>
        <v>0</v>
      </c>
      <c r="AZ59" s="115">
        <f>'SK81H05 - Věřejné osvětlení'!F33</f>
        <v>0</v>
      </c>
      <c r="BA59" s="115">
        <f>'SK81H05 - Věřejné osvětlení'!F34</f>
        <v>0</v>
      </c>
      <c r="BB59" s="115">
        <f>'SK81H05 - Věřejné osvětlení'!F35</f>
        <v>0</v>
      </c>
      <c r="BC59" s="115">
        <f>'SK81H05 - Věřejné osvětlení'!F36</f>
        <v>0</v>
      </c>
      <c r="BD59" s="117">
        <f>'SK81H05 - Věřejné osvětlení'!F37</f>
        <v>0</v>
      </c>
      <c r="BT59" s="118" t="s">
        <v>85</v>
      </c>
      <c r="BV59" s="118" t="s">
        <v>79</v>
      </c>
      <c r="BW59" s="118" t="s">
        <v>99</v>
      </c>
      <c r="BX59" s="118" t="s">
        <v>5</v>
      </c>
      <c r="CL59" s="118" t="s">
        <v>18</v>
      </c>
      <c r="CM59" s="118" t="s">
        <v>87</v>
      </c>
    </row>
    <row r="60" spans="1:91" s="5" customFormat="1" ht="27" customHeight="1">
      <c r="A60" s="106" t="s">
        <v>81</v>
      </c>
      <c r="B60" s="107"/>
      <c r="C60" s="108"/>
      <c r="D60" s="109" t="s">
        <v>100</v>
      </c>
      <c r="E60" s="109"/>
      <c r="F60" s="109"/>
      <c r="G60" s="109"/>
      <c r="H60" s="109"/>
      <c r="I60" s="110"/>
      <c r="J60" s="109" t="s">
        <v>101</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11">
        <f>'SK81H06 - VON'!J30</f>
        <v>0</v>
      </c>
      <c r="AH60" s="110"/>
      <c r="AI60" s="110"/>
      <c r="AJ60" s="110"/>
      <c r="AK60" s="110"/>
      <c r="AL60" s="110"/>
      <c r="AM60" s="110"/>
      <c r="AN60" s="111">
        <f>SUM(AG60,AT60)</f>
        <v>0</v>
      </c>
      <c r="AO60" s="110"/>
      <c r="AP60" s="110"/>
      <c r="AQ60" s="112" t="s">
        <v>84</v>
      </c>
      <c r="AR60" s="113"/>
      <c r="AS60" s="119">
        <v>0</v>
      </c>
      <c r="AT60" s="120">
        <f>ROUND(SUM(AV60:AW60),2)</f>
        <v>0</v>
      </c>
      <c r="AU60" s="121">
        <f>'SK81H06 - VON'!P84</f>
        <v>0</v>
      </c>
      <c r="AV60" s="120">
        <f>'SK81H06 - VON'!J33</f>
        <v>0</v>
      </c>
      <c r="AW60" s="120">
        <f>'SK81H06 - VON'!J34</f>
        <v>0</v>
      </c>
      <c r="AX60" s="120">
        <f>'SK81H06 - VON'!J35</f>
        <v>0</v>
      </c>
      <c r="AY60" s="120">
        <f>'SK81H06 - VON'!J36</f>
        <v>0</v>
      </c>
      <c r="AZ60" s="120">
        <f>'SK81H06 - VON'!F33</f>
        <v>0</v>
      </c>
      <c r="BA60" s="120">
        <f>'SK81H06 - VON'!F34</f>
        <v>0</v>
      </c>
      <c r="BB60" s="120">
        <f>'SK81H06 - VON'!F35</f>
        <v>0</v>
      </c>
      <c r="BC60" s="120">
        <f>'SK81H06 - VON'!F36</f>
        <v>0</v>
      </c>
      <c r="BD60" s="122">
        <f>'SK81H06 - VON'!F37</f>
        <v>0</v>
      </c>
      <c r="BT60" s="118" t="s">
        <v>85</v>
      </c>
      <c r="BV60" s="118" t="s">
        <v>79</v>
      </c>
      <c r="BW60" s="118" t="s">
        <v>102</v>
      </c>
      <c r="BX60" s="118" t="s">
        <v>5</v>
      </c>
      <c r="CL60" s="118" t="s">
        <v>18</v>
      </c>
      <c r="CM60" s="118" t="s">
        <v>87</v>
      </c>
    </row>
    <row r="61" spans="2:44" s="1" customFormat="1" ht="30"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43"/>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3"/>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SK81H01 - SO 101 Komunikace'!C2" display="/"/>
    <hyperlink ref="A56" location="'SK81H02 - Dělící ostrůvek...'!C2" display="/"/>
    <hyperlink ref="A57" location="'SK81H03 - SO 301 Kanalizace'!C2" display="/"/>
    <hyperlink ref="A58" location="'SK81H04 - SO 801 SÚ'!C2" display="/"/>
    <hyperlink ref="A59" location="'SK81H05 - Věřejné osvětlení'!C2" display="/"/>
    <hyperlink ref="A60" location="'SK81H06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1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105</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ROUND(J87,2)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ROUND((SUM(BE87:BE410)),2)</f>
        <v>0</v>
      </c>
      <c r="I33" s="143">
        <v>0.21</v>
      </c>
      <c r="J33" s="142">
        <f>ROUND(((SUM(BE87:BE410))*I33),2)</f>
        <v>0</v>
      </c>
      <c r="L33" s="43"/>
    </row>
    <row r="34" spans="2:12" s="1" customFormat="1" ht="14.4" customHeight="1">
      <c r="B34" s="43"/>
      <c r="E34" s="128" t="s">
        <v>49</v>
      </c>
      <c r="F34" s="142">
        <f>ROUND((SUM(BF87:BF410)),2)</f>
        <v>0</v>
      </c>
      <c r="I34" s="143">
        <v>0.15</v>
      </c>
      <c r="J34" s="142">
        <f>ROUND(((SUM(BF87:BF410))*I34),2)</f>
        <v>0</v>
      </c>
      <c r="L34" s="43"/>
    </row>
    <row r="35" spans="2:12" s="1" customFormat="1" ht="14.4" customHeight="1" hidden="1">
      <c r="B35" s="43"/>
      <c r="E35" s="128" t="s">
        <v>50</v>
      </c>
      <c r="F35" s="142">
        <f>ROUND((SUM(BG87:BG410)),2)</f>
        <v>0</v>
      </c>
      <c r="I35" s="143">
        <v>0.21</v>
      </c>
      <c r="J35" s="142">
        <f>0</f>
        <v>0</v>
      </c>
      <c r="L35" s="43"/>
    </row>
    <row r="36" spans="2:12" s="1" customFormat="1" ht="14.4" customHeight="1" hidden="1">
      <c r="B36" s="43"/>
      <c r="E36" s="128" t="s">
        <v>51</v>
      </c>
      <c r="F36" s="142">
        <f>ROUND((SUM(BH87:BH410)),2)</f>
        <v>0</v>
      </c>
      <c r="I36" s="143">
        <v>0.15</v>
      </c>
      <c r="J36" s="142">
        <f>0</f>
        <v>0</v>
      </c>
      <c r="L36" s="43"/>
    </row>
    <row r="37" spans="2:12" s="1" customFormat="1" ht="14.4" customHeight="1" hidden="1">
      <c r="B37" s="43"/>
      <c r="E37" s="128" t="s">
        <v>52</v>
      </c>
      <c r="F37" s="142">
        <f>ROUND((SUM(BI87:BI410)),2)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SK81H01 - SO 101 Komunikace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J87</f>
        <v>0</v>
      </c>
      <c r="K59" s="39"/>
      <c r="L59" s="43"/>
      <c r="AU59" s="17" t="s">
        <v>109</v>
      </c>
    </row>
    <row r="60" spans="2:12" s="7" customFormat="1" ht="24.95" customHeight="1">
      <c r="B60" s="164"/>
      <c r="C60" s="165"/>
      <c r="D60" s="166" t="s">
        <v>110</v>
      </c>
      <c r="E60" s="167"/>
      <c r="F60" s="167"/>
      <c r="G60" s="167"/>
      <c r="H60" s="167"/>
      <c r="I60" s="168"/>
      <c r="J60" s="169">
        <f>J88</f>
        <v>0</v>
      </c>
      <c r="K60" s="165"/>
      <c r="L60" s="170"/>
    </row>
    <row r="61" spans="2:12" s="8" customFormat="1" ht="19.9" customHeight="1">
      <c r="B61" s="171"/>
      <c r="C61" s="172"/>
      <c r="D61" s="173" t="s">
        <v>111</v>
      </c>
      <c r="E61" s="174"/>
      <c r="F61" s="174"/>
      <c r="G61" s="174"/>
      <c r="H61" s="174"/>
      <c r="I61" s="175"/>
      <c r="J61" s="176">
        <f>J89</f>
        <v>0</v>
      </c>
      <c r="K61" s="172"/>
      <c r="L61" s="177"/>
    </row>
    <row r="62" spans="2:12" s="8" customFormat="1" ht="19.9" customHeight="1">
      <c r="B62" s="171"/>
      <c r="C62" s="172"/>
      <c r="D62" s="173" t="s">
        <v>112</v>
      </c>
      <c r="E62" s="174"/>
      <c r="F62" s="174"/>
      <c r="G62" s="174"/>
      <c r="H62" s="174"/>
      <c r="I62" s="175"/>
      <c r="J62" s="176">
        <f>J199</f>
        <v>0</v>
      </c>
      <c r="K62" s="172"/>
      <c r="L62" s="177"/>
    </row>
    <row r="63" spans="2:12" s="8" customFormat="1" ht="19.9" customHeight="1">
      <c r="B63" s="171"/>
      <c r="C63" s="172"/>
      <c r="D63" s="173" t="s">
        <v>113</v>
      </c>
      <c r="E63" s="174"/>
      <c r="F63" s="174"/>
      <c r="G63" s="174"/>
      <c r="H63" s="174"/>
      <c r="I63" s="175"/>
      <c r="J63" s="176">
        <f>J209</f>
        <v>0</v>
      </c>
      <c r="K63" s="172"/>
      <c r="L63" s="177"/>
    </row>
    <row r="64" spans="2:12" s="8" customFormat="1" ht="19.9" customHeight="1">
      <c r="B64" s="171"/>
      <c r="C64" s="172"/>
      <c r="D64" s="173" t="s">
        <v>114</v>
      </c>
      <c r="E64" s="174"/>
      <c r="F64" s="174"/>
      <c r="G64" s="174"/>
      <c r="H64" s="174"/>
      <c r="I64" s="175"/>
      <c r="J64" s="176">
        <f>J273</f>
        <v>0</v>
      </c>
      <c r="K64" s="172"/>
      <c r="L64" s="177"/>
    </row>
    <row r="65" spans="2:12" s="8" customFormat="1" ht="19.9" customHeight="1">
      <c r="B65" s="171"/>
      <c r="C65" s="172"/>
      <c r="D65" s="173" t="s">
        <v>115</v>
      </c>
      <c r="E65" s="174"/>
      <c r="F65" s="174"/>
      <c r="G65" s="174"/>
      <c r="H65" s="174"/>
      <c r="I65" s="175"/>
      <c r="J65" s="176">
        <f>J311</f>
        <v>0</v>
      </c>
      <c r="K65" s="172"/>
      <c r="L65" s="177"/>
    </row>
    <row r="66" spans="2:12" s="8" customFormat="1" ht="19.9" customHeight="1">
      <c r="B66" s="171"/>
      <c r="C66" s="172"/>
      <c r="D66" s="173" t="s">
        <v>116</v>
      </c>
      <c r="E66" s="174"/>
      <c r="F66" s="174"/>
      <c r="G66" s="174"/>
      <c r="H66" s="174"/>
      <c r="I66" s="175"/>
      <c r="J66" s="176">
        <f>J370</f>
        <v>0</v>
      </c>
      <c r="K66" s="172"/>
      <c r="L66" s="177"/>
    </row>
    <row r="67" spans="2:12" s="8" customFormat="1" ht="19.9" customHeight="1">
      <c r="B67" s="171"/>
      <c r="C67" s="172"/>
      <c r="D67" s="173" t="s">
        <v>117</v>
      </c>
      <c r="E67" s="174"/>
      <c r="F67" s="174"/>
      <c r="G67" s="174"/>
      <c r="H67" s="174"/>
      <c r="I67" s="175"/>
      <c r="J67" s="176">
        <f>J408</f>
        <v>0</v>
      </c>
      <c r="K67" s="172"/>
      <c r="L67" s="177"/>
    </row>
    <row r="68" spans="2:12" s="1" customFormat="1" ht="21.8" customHeight="1">
      <c r="B68" s="38"/>
      <c r="C68" s="39"/>
      <c r="D68" s="39"/>
      <c r="E68" s="39"/>
      <c r="F68" s="39"/>
      <c r="G68" s="39"/>
      <c r="H68" s="39"/>
      <c r="I68" s="130"/>
      <c r="J68" s="39"/>
      <c r="K68" s="39"/>
      <c r="L68" s="43"/>
    </row>
    <row r="69" spans="2:12" s="1" customFormat="1" ht="6.95" customHeight="1">
      <c r="B69" s="57"/>
      <c r="C69" s="58"/>
      <c r="D69" s="58"/>
      <c r="E69" s="58"/>
      <c r="F69" s="58"/>
      <c r="G69" s="58"/>
      <c r="H69" s="58"/>
      <c r="I69" s="154"/>
      <c r="J69" s="58"/>
      <c r="K69" s="58"/>
      <c r="L69" s="43"/>
    </row>
    <row r="73" spans="2:12" s="1" customFormat="1" ht="6.95" customHeight="1">
      <c r="B73" s="59"/>
      <c r="C73" s="60"/>
      <c r="D73" s="60"/>
      <c r="E73" s="60"/>
      <c r="F73" s="60"/>
      <c r="G73" s="60"/>
      <c r="H73" s="60"/>
      <c r="I73" s="157"/>
      <c r="J73" s="60"/>
      <c r="K73" s="60"/>
      <c r="L73" s="43"/>
    </row>
    <row r="74" spans="2:12" s="1" customFormat="1" ht="24.95" customHeight="1">
      <c r="B74" s="38"/>
      <c r="C74" s="23" t="s">
        <v>118</v>
      </c>
      <c r="D74" s="39"/>
      <c r="E74" s="39"/>
      <c r="F74" s="39"/>
      <c r="G74" s="39"/>
      <c r="H74" s="39"/>
      <c r="I74" s="130"/>
      <c r="J74" s="39"/>
      <c r="K74" s="39"/>
      <c r="L74" s="43"/>
    </row>
    <row r="75" spans="2:12" s="1" customFormat="1" ht="6.95" customHeight="1">
      <c r="B75" s="38"/>
      <c r="C75" s="39"/>
      <c r="D75" s="39"/>
      <c r="E75" s="39"/>
      <c r="F75" s="39"/>
      <c r="G75" s="39"/>
      <c r="H75" s="39"/>
      <c r="I75" s="130"/>
      <c r="J75" s="39"/>
      <c r="K75" s="39"/>
      <c r="L75" s="43"/>
    </row>
    <row r="76" spans="2:12" s="1" customFormat="1" ht="12" customHeight="1">
      <c r="B76" s="38"/>
      <c r="C76" s="32" t="s">
        <v>15</v>
      </c>
      <c r="D76" s="39"/>
      <c r="E76" s="39"/>
      <c r="F76" s="39"/>
      <c r="G76" s="39"/>
      <c r="H76" s="39"/>
      <c r="I76" s="130"/>
      <c r="J76" s="39"/>
      <c r="K76" s="39"/>
      <c r="L76" s="43"/>
    </row>
    <row r="77" spans="2:12" s="1" customFormat="1" ht="16.5" customHeight="1">
      <c r="B77" s="38"/>
      <c r="C77" s="39"/>
      <c r="D77" s="39"/>
      <c r="E77" s="158" t="str">
        <f>E7</f>
        <v>III-2031 Vejprnice - intravilánová brána</v>
      </c>
      <c r="F77" s="32"/>
      <c r="G77" s="32"/>
      <c r="H77" s="32"/>
      <c r="I77" s="130"/>
      <c r="J77" s="39"/>
      <c r="K77" s="39"/>
      <c r="L77" s="43"/>
    </row>
    <row r="78" spans="2:12" s="1" customFormat="1" ht="12" customHeight="1">
      <c r="B78" s="38"/>
      <c r="C78" s="32" t="s">
        <v>104</v>
      </c>
      <c r="D78" s="39"/>
      <c r="E78" s="39"/>
      <c r="F78" s="39"/>
      <c r="G78" s="39"/>
      <c r="H78" s="39"/>
      <c r="I78" s="130"/>
      <c r="J78" s="39"/>
      <c r="K78" s="39"/>
      <c r="L78" s="43"/>
    </row>
    <row r="79" spans="2:12" s="1" customFormat="1" ht="16.5" customHeight="1">
      <c r="B79" s="38"/>
      <c r="C79" s="39"/>
      <c r="D79" s="39"/>
      <c r="E79" s="64" t="str">
        <f>E9</f>
        <v>SK81H01 - SO 101 Komunikace</v>
      </c>
      <c r="F79" s="39"/>
      <c r="G79" s="39"/>
      <c r="H79" s="39"/>
      <c r="I79" s="130"/>
      <c r="J79" s="39"/>
      <c r="K79" s="39"/>
      <c r="L79" s="43"/>
    </row>
    <row r="80" spans="2:12" s="1" customFormat="1" ht="6.95" customHeight="1">
      <c r="B80" s="38"/>
      <c r="C80" s="39"/>
      <c r="D80" s="39"/>
      <c r="E80" s="39"/>
      <c r="F80" s="39"/>
      <c r="G80" s="39"/>
      <c r="H80" s="39"/>
      <c r="I80" s="130"/>
      <c r="J80" s="39"/>
      <c r="K80" s="39"/>
      <c r="L80" s="43"/>
    </row>
    <row r="81" spans="2:12" s="1" customFormat="1" ht="12" customHeight="1">
      <c r="B81" s="38"/>
      <c r="C81" s="32" t="s">
        <v>21</v>
      </c>
      <c r="D81" s="39"/>
      <c r="E81" s="39"/>
      <c r="F81" s="27" t="str">
        <f>F12</f>
        <v xml:space="preserve"> </v>
      </c>
      <c r="G81" s="39"/>
      <c r="H81" s="39"/>
      <c r="I81" s="132" t="s">
        <v>23</v>
      </c>
      <c r="J81" s="67" t="str">
        <f>IF(J12="","",J12)</f>
        <v>11. 1. 2019</v>
      </c>
      <c r="K81" s="39"/>
      <c r="L81" s="43"/>
    </row>
    <row r="82" spans="2:12" s="1" customFormat="1" ht="6.95" customHeight="1">
      <c r="B82" s="38"/>
      <c r="C82" s="39"/>
      <c r="D82" s="39"/>
      <c r="E82" s="39"/>
      <c r="F82" s="39"/>
      <c r="G82" s="39"/>
      <c r="H82" s="39"/>
      <c r="I82" s="130"/>
      <c r="J82" s="39"/>
      <c r="K82" s="39"/>
      <c r="L82" s="43"/>
    </row>
    <row r="83" spans="2:12" s="1" customFormat="1" ht="24.9" customHeight="1">
      <c r="B83" s="38"/>
      <c r="C83" s="32" t="s">
        <v>25</v>
      </c>
      <c r="D83" s="39"/>
      <c r="E83" s="39"/>
      <c r="F83" s="27" t="str">
        <f>E15</f>
        <v>SÚS Plzeňského kraje</v>
      </c>
      <c r="G83" s="39"/>
      <c r="H83" s="39"/>
      <c r="I83" s="132" t="s">
        <v>32</v>
      </c>
      <c r="J83" s="36" t="str">
        <f>E21</f>
        <v>Projekční kancelář Ing.Škubalová</v>
      </c>
      <c r="K83" s="39"/>
      <c r="L83" s="43"/>
    </row>
    <row r="84" spans="2:12" s="1" customFormat="1" ht="13.65" customHeight="1">
      <c r="B84" s="38"/>
      <c r="C84" s="32" t="s">
        <v>30</v>
      </c>
      <c r="D84" s="39"/>
      <c r="E84" s="39"/>
      <c r="F84" s="27" t="str">
        <f>IF(E18="","",E18)</f>
        <v>Vyplň údaj</v>
      </c>
      <c r="G84" s="39"/>
      <c r="H84" s="39"/>
      <c r="I84" s="132" t="s">
        <v>37</v>
      </c>
      <c r="J84" s="36" t="str">
        <f>E24</f>
        <v>Straka</v>
      </c>
      <c r="K84" s="39"/>
      <c r="L84" s="43"/>
    </row>
    <row r="85" spans="2:12" s="1" customFormat="1" ht="10.3" customHeight="1">
      <c r="B85" s="38"/>
      <c r="C85" s="39"/>
      <c r="D85" s="39"/>
      <c r="E85" s="39"/>
      <c r="F85" s="39"/>
      <c r="G85" s="39"/>
      <c r="H85" s="39"/>
      <c r="I85" s="130"/>
      <c r="J85" s="39"/>
      <c r="K85" s="39"/>
      <c r="L85" s="43"/>
    </row>
    <row r="86" spans="2:20" s="9" customFormat="1" ht="29.25" customHeight="1">
      <c r="B86" s="178"/>
      <c r="C86" s="179" t="s">
        <v>119</v>
      </c>
      <c r="D86" s="180" t="s">
        <v>62</v>
      </c>
      <c r="E86" s="180" t="s">
        <v>58</v>
      </c>
      <c r="F86" s="180" t="s">
        <v>59</v>
      </c>
      <c r="G86" s="180" t="s">
        <v>120</v>
      </c>
      <c r="H86" s="180" t="s">
        <v>121</v>
      </c>
      <c r="I86" s="181" t="s">
        <v>122</v>
      </c>
      <c r="J86" s="180" t="s">
        <v>108</v>
      </c>
      <c r="K86" s="182" t="s">
        <v>123</v>
      </c>
      <c r="L86" s="183"/>
      <c r="M86" s="87" t="s">
        <v>27</v>
      </c>
      <c r="N86" s="88" t="s">
        <v>47</v>
      </c>
      <c r="O86" s="88" t="s">
        <v>124</v>
      </c>
      <c r="P86" s="88" t="s">
        <v>125</v>
      </c>
      <c r="Q86" s="88" t="s">
        <v>126</v>
      </c>
      <c r="R86" s="88" t="s">
        <v>127</v>
      </c>
      <c r="S86" s="88" t="s">
        <v>128</v>
      </c>
      <c r="T86" s="89" t="s">
        <v>129</v>
      </c>
    </row>
    <row r="87" spans="2:63" s="1" customFormat="1" ht="22.8" customHeight="1">
      <c r="B87" s="38"/>
      <c r="C87" s="94" t="s">
        <v>130</v>
      </c>
      <c r="D87" s="39"/>
      <c r="E87" s="39"/>
      <c r="F87" s="39"/>
      <c r="G87" s="39"/>
      <c r="H87" s="39"/>
      <c r="I87" s="130"/>
      <c r="J87" s="184">
        <f>BK87</f>
        <v>0</v>
      </c>
      <c r="K87" s="39"/>
      <c r="L87" s="43"/>
      <c r="M87" s="90"/>
      <c r="N87" s="91"/>
      <c r="O87" s="91"/>
      <c r="P87" s="185">
        <f>P88</f>
        <v>0</v>
      </c>
      <c r="Q87" s="91"/>
      <c r="R87" s="185">
        <f>R88</f>
        <v>530.7822476</v>
      </c>
      <c r="S87" s="91"/>
      <c r="T87" s="186">
        <f>T88</f>
        <v>243.33376000000004</v>
      </c>
      <c r="AT87" s="17" t="s">
        <v>76</v>
      </c>
      <c r="AU87" s="17" t="s">
        <v>109</v>
      </c>
      <c r="BK87" s="187">
        <f>BK88</f>
        <v>0</v>
      </c>
    </row>
    <row r="88" spans="2:63" s="10" customFormat="1" ht="25.9" customHeight="1">
      <c r="B88" s="188"/>
      <c r="C88" s="189"/>
      <c r="D88" s="190" t="s">
        <v>76</v>
      </c>
      <c r="E88" s="191" t="s">
        <v>131</v>
      </c>
      <c r="F88" s="191" t="s">
        <v>132</v>
      </c>
      <c r="G88" s="189"/>
      <c r="H88" s="189"/>
      <c r="I88" s="192"/>
      <c r="J88" s="193">
        <f>BK88</f>
        <v>0</v>
      </c>
      <c r="K88" s="189"/>
      <c r="L88" s="194"/>
      <c r="M88" s="195"/>
      <c r="N88" s="196"/>
      <c r="O88" s="196"/>
      <c r="P88" s="197">
        <f>P89+P199+P209+P273+P311+P370+P408</f>
        <v>0</v>
      </c>
      <c r="Q88" s="196"/>
      <c r="R88" s="197">
        <f>R89+R199+R209+R273+R311+R370+R408</f>
        <v>530.7822476</v>
      </c>
      <c r="S88" s="196"/>
      <c r="T88" s="198">
        <f>T89+T199+T209+T273+T311+T370+T408</f>
        <v>243.33376000000004</v>
      </c>
      <c r="AR88" s="199" t="s">
        <v>85</v>
      </c>
      <c r="AT88" s="200" t="s">
        <v>76</v>
      </c>
      <c r="AU88" s="200" t="s">
        <v>77</v>
      </c>
      <c r="AY88" s="199" t="s">
        <v>133</v>
      </c>
      <c r="BK88" s="201">
        <f>BK89+BK199+BK209+BK273+BK311+BK370+BK408</f>
        <v>0</v>
      </c>
    </row>
    <row r="89" spans="2:63" s="10" customFormat="1" ht="22.8" customHeight="1">
      <c r="B89" s="188"/>
      <c r="C89" s="189"/>
      <c r="D89" s="190" t="s">
        <v>76</v>
      </c>
      <c r="E89" s="202" t="s">
        <v>85</v>
      </c>
      <c r="F89" s="202" t="s">
        <v>134</v>
      </c>
      <c r="G89" s="189"/>
      <c r="H89" s="189"/>
      <c r="I89" s="192"/>
      <c r="J89" s="203">
        <f>BK89</f>
        <v>0</v>
      </c>
      <c r="K89" s="189"/>
      <c r="L89" s="194"/>
      <c r="M89" s="195"/>
      <c r="N89" s="196"/>
      <c r="O89" s="196"/>
      <c r="P89" s="197">
        <f>SUM(P90:P198)</f>
        <v>0</v>
      </c>
      <c r="Q89" s="196"/>
      <c r="R89" s="197">
        <f>SUM(R90:R198)</f>
        <v>122.0489648</v>
      </c>
      <c r="S89" s="196"/>
      <c r="T89" s="198">
        <f>SUM(T90:T198)</f>
        <v>229.17776000000003</v>
      </c>
      <c r="AR89" s="199" t="s">
        <v>85</v>
      </c>
      <c r="AT89" s="200" t="s">
        <v>76</v>
      </c>
      <c r="AU89" s="200" t="s">
        <v>85</v>
      </c>
      <c r="AY89" s="199" t="s">
        <v>133</v>
      </c>
      <c r="BK89" s="201">
        <f>SUM(BK90:BK198)</f>
        <v>0</v>
      </c>
    </row>
    <row r="90" spans="2:65" s="1" customFormat="1" ht="22.5" customHeight="1">
      <c r="B90" s="38"/>
      <c r="C90" s="204" t="s">
        <v>85</v>
      </c>
      <c r="D90" s="204" t="s">
        <v>135</v>
      </c>
      <c r="E90" s="205" t="s">
        <v>136</v>
      </c>
      <c r="F90" s="206" t="s">
        <v>137</v>
      </c>
      <c r="G90" s="207" t="s">
        <v>138</v>
      </c>
      <c r="H90" s="208">
        <v>12</v>
      </c>
      <c r="I90" s="209"/>
      <c r="J90" s="208">
        <f>ROUND(I90*H90,2)</f>
        <v>0</v>
      </c>
      <c r="K90" s="206" t="s">
        <v>139</v>
      </c>
      <c r="L90" s="43"/>
      <c r="M90" s="210" t="s">
        <v>27</v>
      </c>
      <c r="N90" s="211" t="s">
        <v>48</v>
      </c>
      <c r="O90" s="79"/>
      <c r="P90" s="212">
        <f>O90*H90</f>
        <v>0</v>
      </c>
      <c r="Q90" s="212">
        <v>0</v>
      </c>
      <c r="R90" s="212">
        <f>Q90*H90</f>
        <v>0</v>
      </c>
      <c r="S90" s="212">
        <v>0.26</v>
      </c>
      <c r="T90" s="213">
        <f>S90*H90</f>
        <v>3.12</v>
      </c>
      <c r="AR90" s="17" t="s">
        <v>140</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140</v>
      </c>
      <c r="BM90" s="17" t="s">
        <v>141</v>
      </c>
    </row>
    <row r="91" spans="2:47" s="1" customFormat="1" ht="12">
      <c r="B91" s="38"/>
      <c r="C91" s="39"/>
      <c r="D91" s="215" t="s">
        <v>142</v>
      </c>
      <c r="E91" s="39"/>
      <c r="F91" s="216" t="s">
        <v>143</v>
      </c>
      <c r="G91" s="39"/>
      <c r="H91" s="39"/>
      <c r="I91" s="130"/>
      <c r="J91" s="39"/>
      <c r="K91" s="39"/>
      <c r="L91" s="43"/>
      <c r="M91" s="217"/>
      <c r="N91" s="79"/>
      <c r="O91" s="79"/>
      <c r="P91" s="79"/>
      <c r="Q91" s="79"/>
      <c r="R91" s="79"/>
      <c r="S91" s="79"/>
      <c r="T91" s="80"/>
      <c r="AT91" s="17" t="s">
        <v>142</v>
      </c>
      <c r="AU91" s="17" t="s">
        <v>87</v>
      </c>
    </row>
    <row r="92" spans="2:51" s="11" customFormat="1" ht="12">
      <c r="B92" s="218"/>
      <c r="C92" s="219"/>
      <c r="D92" s="215" t="s">
        <v>144</v>
      </c>
      <c r="E92" s="220" t="s">
        <v>27</v>
      </c>
      <c r="F92" s="221" t="s">
        <v>145</v>
      </c>
      <c r="G92" s="219"/>
      <c r="H92" s="222">
        <v>12</v>
      </c>
      <c r="I92" s="223"/>
      <c r="J92" s="219"/>
      <c r="K92" s="219"/>
      <c r="L92" s="224"/>
      <c r="M92" s="225"/>
      <c r="N92" s="226"/>
      <c r="O92" s="226"/>
      <c r="P92" s="226"/>
      <c r="Q92" s="226"/>
      <c r="R92" s="226"/>
      <c r="S92" s="226"/>
      <c r="T92" s="227"/>
      <c r="AT92" s="228" t="s">
        <v>144</v>
      </c>
      <c r="AU92" s="228" t="s">
        <v>87</v>
      </c>
      <c r="AV92" s="11" t="s">
        <v>87</v>
      </c>
      <c r="AW92" s="11" t="s">
        <v>36</v>
      </c>
      <c r="AX92" s="11" t="s">
        <v>77</v>
      </c>
      <c r="AY92" s="228" t="s">
        <v>133</v>
      </c>
    </row>
    <row r="93" spans="2:51" s="12" customFormat="1" ht="12">
      <c r="B93" s="229"/>
      <c r="C93" s="230"/>
      <c r="D93" s="215" t="s">
        <v>144</v>
      </c>
      <c r="E93" s="231" t="s">
        <v>27</v>
      </c>
      <c r="F93" s="232" t="s">
        <v>146</v>
      </c>
      <c r="G93" s="230"/>
      <c r="H93" s="231" t="s">
        <v>27</v>
      </c>
      <c r="I93" s="233"/>
      <c r="J93" s="230"/>
      <c r="K93" s="230"/>
      <c r="L93" s="234"/>
      <c r="M93" s="235"/>
      <c r="N93" s="236"/>
      <c r="O93" s="236"/>
      <c r="P93" s="236"/>
      <c r="Q93" s="236"/>
      <c r="R93" s="236"/>
      <c r="S93" s="236"/>
      <c r="T93" s="237"/>
      <c r="AT93" s="238" t="s">
        <v>144</v>
      </c>
      <c r="AU93" s="238" t="s">
        <v>87</v>
      </c>
      <c r="AV93" s="12" t="s">
        <v>85</v>
      </c>
      <c r="AW93" s="12" t="s">
        <v>36</v>
      </c>
      <c r="AX93" s="12" t="s">
        <v>77</v>
      </c>
      <c r="AY93" s="238" t="s">
        <v>133</v>
      </c>
    </row>
    <row r="94" spans="2:51" s="13" customFormat="1" ht="12">
      <c r="B94" s="239"/>
      <c r="C94" s="240"/>
      <c r="D94" s="215" t="s">
        <v>144</v>
      </c>
      <c r="E94" s="241" t="s">
        <v>27</v>
      </c>
      <c r="F94" s="242" t="s">
        <v>147</v>
      </c>
      <c r="G94" s="240"/>
      <c r="H94" s="243">
        <v>12</v>
      </c>
      <c r="I94" s="244"/>
      <c r="J94" s="240"/>
      <c r="K94" s="240"/>
      <c r="L94" s="245"/>
      <c r="M94" s="246"/>
      <c r="N94" s="247"/>
      <c r="O94" s="247"/>
      <c r="P94" s="247"/>
      <c r="Q94" s="247"/>
      <c r="R94" s="247"/>
      <c r="S94" s="247"/>
      <c r="T94" s="248"/>
      <c r="AT94" s="249" t="s">
        <v>144</v>
      </c>
      <c r="AU94" s="249" t="s">
        <v>87</v>
      </c>
      <c r="AV94" s="13" t="s">
        <v>140</v>
      </c>
      <c r="AW94" s="13" t="s">
        <v>36</v>
      </c>
      <c r="AX94" s="13" t="s">
        <v>85</v>
      </c>
      <c r="AY94" s="249" t="s">
        <v>133</v>
      </c>
    </row>
    <row r="95" spans="2:65" s="1" customFormat="1" ht="22.5" customHeight="1">
      <c r="B95" s="38"/>
      <c r="C95" s="204" t="s">
        <v>87</v>
      </c>
      <c r="D95" s="204" t="s">
        <v>135</v>
      </c>
      <c r="E95" s="205" t="s">
        <v>148</v>
      </c>
      <c r="F95" s="206" t="s">
        <v>149</v>
      </c>
      <c r="G95" s="207" t="s">
        <v>138</v>
      </c>
      <c r="H95" s="208">
        <v>22</v>
      </c>
      <c r="I95" s="209"/>
      <c r="J95" s="208">
        <f>ROUND(I95*H95,2)</f>
        <v>0</v>
      </c>
      <c r="K95" s="206" t="s">
        <v>139</v>
      </c>
      <c r="L95" s="43"/>
      <c r="M95" s="210" t="s">
        <v>27</v>
      </c>
      <c r="N95" s="211" t="s">
        <v>48</v>
      </c>
      <c r="O95" s="79"/>
      <c r="P95" s="212">
        <f>O95*H95</f>
        <v>0</v>
      </c>
      <c r="Q95" s="212">
        <v>0</v>
      </c>
      <c r="R95" s="212">
        <f>Q95*H95</f>
        <v>0</v>
      </c>
      <c r="S95" s="212">
        <v>0.295</v>
      </c>
      <c r="T95" s="213">
        <f>S95*H95</f>
        <v>6.489999999999999</v>
      </c>
      <c r="AR95" s="17" t="s">
        <v>140</v>
      </c>
      <c r="AT95" s="17" t="s">
        <v>135</v>
      </c>
      <c r="AU95" s="17" t="s">
        <v>87</v>
      </c>
      <c r="AY95" s="17" t="s">
        <v>133</v>
      </c>
      <c r="BE95" s="214">
        <f>IF(N95="základní",J95,0)</f>
        <v>0</v>
      </c>
      <c r="BF95" s="214">
        <f>IF(N95="snížená",J95,0)</f>
        <v>0</v>
      </c>
      <c r="BG95" s="214">
        <f>IF(N95="zákl. přenesená",J95,0)</f>
        <v>0</v>
      </c>
      <c r="BH95" s="214">
        <f>IF(N95="sníž. přenesená",J95,0)</f>
        <v>0</v>
      </c>
      <c r="BI95" s="214">
        <f>IF(N95="nulová",J95,0)</f>
        <v>0</v>
      </c>
      <c r="BJ95" s="17" t="s">
        <v>85</v>
      </c>
      <c r="BK95" s="214">
        <f>ROUND(I95*H95,2)</f>
        <v>0</v>
      </c>
      <c r="BL95" s="17" t="s">
        <v>140</v>
      </c>
      <c r="BM95" s="17" t="s">
        <v>150</v>
      </c>
    </row>
    <row r="96" spans="2:47" s="1" customFormat="1" ht="12">
      <c r="B96" s="38"/>
      <c r="C96" s="39"/>
      <c r="D96" s="215" t="s">
        <v>142</v>
      </c>
      <c r="E96" s="39"/>
      <c r="F96" s="216" t="s">
        <v>151</v>
      </c>
      <c r="G96" s="39"/>
      <c r="H96" s="39"/>
      <c r="I96" s="130"/>
      <c r="J96" s="39"/>
      <c r="K96" s="39"/>
      <c r="L96" s="43"/>
      <c r="M96" s="217"/>
      <c r="N96" s="79"/>
      <c r="O96" s="79"/>
      <c r="P96" s="79"/>
      <c r="Q96" s="79"/>
      <c r="R96" s="79"/>
      <c r="S96" s="79"/>
      <c r="T96" s="80"/>
      <c r="AT96" s="17" t="s">
        <v>142</v>
      </c>
      <c r="AU96" s="17" t="s">
        <v>87</v>
      </c>
    </row>
    <row r="97" spans="2:51" s="11" customFormat="1" ht="12">
      <c r="B97" s="218"/>
      <c r="C97" s="219"/>
      <c r="D97" s="215" t="s">
        <v>144</v>
      </c>
      <c r="E97" s="220" t="s">
        <v>27</v>
      </c>
      <c r="F97" s="221" t="s">
        <v>152</v>
      </c>
      <c r="G97" s="219"/>
      <c r="H97" s="222">
        <v>22</v>
      </c>
      <c r="I97" s="223"/>
      <c r="J97" s="219"/>
      <c r="K97" s="219"/>
      <c r="L97" s="224"/>
      <c r="M97" s="225"/>
      <c r="N97" s="226"/>
      <c r="O97" s="226"/>
      <c r="P97" s="226"/>
      <c r="Q97" s="226"/>
      <c r="R97" s="226"/>
      <c r="S97" s="226"/>
      <c r="T97" s="227"/>
      <c r="AT97" s="228" t="s">
        <v>144</v>
      </c>
      <c r="AU97" s="228" t="s">
        <v>87</v>
      </c>
      <c r="AV97" s="11" t="s">
        <v>87</v>
      </c>
      <c r="AW97" s="11" t="s">
        <v>36</v>
      </c>
      <c r="AX97" s="11" t="s">
        <v>77</v>
      </c>
      <c r="AY97" s="228" t="s">
        <v>133</v>
      </c>
    </row>
    <row r="98" spans="2:51" s="12" customFormat="1" ht="12">
      <c r="B98" s="229"/>
      <c r="C98" s="230"/>
      <c r="D98" s="215" t="s">
        <v>144</v>
      </c>
      <c r="E98" s="231" t="s">
        <v>27</v>
      </c>
      <c r="F98" s="232" t="s">
        <v>153</v>
      </c>
      <c r="G98" s="230"/>
      <c r="H98" s="231" t="s">
        <v>27</v>
      </c>
      <c r="I98" s="233"/>
      <c r="J98" s="230"/>
      <c r="K98" s="230"/>
      <c r="L98" s="234"/>
      <c r="M98" s="235"/>
      <c r="N98" s="236"/>
      <c r="O98" s="236"/>
      <c r="P98" s="236"/>
      <c r="Q98" s="236"/>
      <c r="R98" s="236"/>
      <c r="S98" s="236"/>
      <c r="T98" s="237"/>
      <c r="AT98" s="238" t="s">
        <v>144</v>
      </c>
      <c r="AU98" s="238" t="s">
        <v>87</v>
      </c>
      <c r="AV98" s="12" t="s">
        <v>85</v>
      </c>
      <c r="AW98" s="12" t="s">
        <v>36</v>
      </c>
      <c r="AX98" s="12" t="s">
        <v>77</v>
      </c>
      <c r="AY98" s="238" t="s">
        <v>133</v>
      </c>
    </row>
    <row r="99" spans="2:51" s="13" customFormat="1" ht="12">
      <c r="B99" s="239"/>
      <c r="C99" s="240"/>
      <c r="D99" s="215" t="s">
        <v>144</v>
      </c>
      <c r="E99" s="241" t="s">
        <v>27</v>
      </c>
      <c r="F99" s="242" t="s">
        <v>147</v>
      </c>
      <c r="G99" s="240"/>
      <c r="H99" s="243">
        <v>22</v>
      </c>
      <c r="I99" s="244"/>
      <c r="J99" s="240"/>
      <c r="K99" s="240"/>
      <c r="L99" s="245"/>
      <c r="M99" s="246"/>
      <c r="N99" s="247"/>
      <c r="O99" s="247"/>
      <c r="P99" s="247"/>
      <c r="Q99" s="247"/>
      <c r="R99" s="247"/>
      <c r="S99" s="247"/>
      <c r="T99" s="248"/>
      <c r="AT99" s="249" t="s">
        <v>144</v>
      </c>
      <c r="AU99" s="249" t="s">
        <v>87</v>
      </c>
      <c r="AV99" s="13" t="s">
        <v>140</v>
      </c>
      <c r="AW99" s="13" t="s">
        <v>36</v>
      </c>
      <c r="AX99" s="13" t="s">
        <v>85</v>
      </c>
      <c r="AY99" s="249" t="s">
        <v>133</v>
      </c>
    </row>
    <row r="100" spans="2:65" s="1" customFormat="1" ht="22.5" customHeight="1">
      <c r="B100" s="38"/>
      <c r="C100" s="204" t="s">
        <v>154</v>
      </c>
      <c r="D100" s="204" t="s">
        <v>135</v>
      </c>
      <c r="E100" s="205" t="s">
        <v>155</v>
      </c>
      <c r="F100" s="206" t="s">
        <v>156</v>
      </c>
      <c r="G100" s="207" t="s">
        <v>138</v>
      </c>
      <c r="H100" s="208">
        <v>289.85</v>
      </c>
      <c r="I100" s="209"/>
      <c r="J100" s="208">
        <f>ROUND(I100*H100,2)</f>
        <v>0</v>
      </c>
      <c r="K100" s="206" t="s">
        <v>139</v>
      </c>
      <c r="L100" s="43"/>
      <c r="M100" s="210" t="s">
        <v>27</v>
      </c>
      <c r="N100" s="211" t="s">
        <v>48</v>
      </c>
      <c r="O100" s="79"/>
      <c r="P100" s="212">
        <f>O100*H100</f>
        <v>0</v>
      </c>
      <c r="Q100" s="212">
        <v>0</v>
      </c>
      <c r="R100" s="212">
        <f>Q100*H100</f>
        <v>0</v>
      </c>
      <c r="S100" s="212">
        <v>0.217</v>
      </c>
      <c r="T100" s="213">
        <f>S100*H100</f>
        <v>62.897450000000006</v>
      </c>
      <c r="AR100" s="17" t="s">
        <v>140</v>
      </c>
      <c r="AT100" s="17" t="s">
        <v>135</v>
      </c>
      <c r="AU100" s="17" t="s">
        <v>87</v>
      </c>
      <c r="AY100" s="17" t="s">
        <v>133</v>
      </c>
      <c r="BE100" s="214">
        <f>IF(N100="základní",J100,0)</f>
        <v>0</v>
      </c>
      <c r="BF100" s="214">
        <f>IF(N100="snížená",J100,0)</f>
        <v>0</v>
      </c>
      <c r="BG100" s="214">
        <f>IF(N100="zákl. přenesená",J100,0)</f>
        <v>0</v>
      </c>
      <c r="BH100" s="214">
        <f>IF(N100="sníž. přenesená",J100,0)</f>
        <v>0</v>
      </c>
      <c r="BI100" s="214">
        <f>IF(N100="nulová",J100,0)</f>
        <v>0</v>
      </c>
      <c r="BJ100" s="17" t="s">
        <v>85</v>
      </c>
      <c r="BK100" s="214">
        <f>ROUND(I100*H100,2)</f>
        <v>0</v>
      </c>
      <c r="BL100" s="17" t="s">
        <v>140</v>
      </c>
      <c r="BM100" s="17" t="s">
        <v>157</v>
      </c>
    </row>
    <row r="101" spans="2:47" s="1" customFormat="1" ht="12">
      <c r="B101" s="38"/>
      <c r="C101" s="39"/>
      <c r="D101" s="215" t="s">
        <v>142</v>
      </c>
      <c r="E101" s="39"/>
      <c r="F101" s="216" t="s">
        <v>158</v>
      </c>
      <c r="G101" s="39"/>
      <c r="H101" s="39"/>
      <c r="I101" s="130"/>
      <c r="J101" s="39"/>
      <c r="K101" s="39"/>
      <c r="L101" s="43"/>
      <c r="M101" s="217"/>
      <c r="N101" s="79"/>
      <c r="O101" s="79"/>
      <c r="P101" s="79"/>
      <c r="Q101" s="79"/>
      <c r="R101" s="79"/>
      <c r="S101" s="79"/>
      <c r="T101" s="80"/>
      <c r="AT101" s="17" t="s">
        <v>142</v>
      </c>
      <c r="AU101" s="17" t="s">
        <v>87</v>
      </c>
    </row>
    <row r="102" spans="2:51" s="11" customFormat="1" ht="12">
      <c r="B102" s="218"/>
      <c r="C102" s="219"/>
      <c r="D102" s="215" t="s">
        <v>144</v>
      </c>
      <c r="E102" s="220" t="s">
        <v>27</v>
      </c>
      <c r="F102" s="221" t="s">
        <v>159</v>
      </c>
      <c r="G102" s="219"/>
      <c r="H102" s="222">
        <v>289.85</v>
      </c>
      <c r="I102" s="223"/>
      <c r="J102" s="219"/>
      <c r="K102" s="219"/>
      <c r="L102" s="224"/>
      <c r="M102" s="225"/>
      <c r="N102" s="226"/>
      <c r="O102" s="226"/>
      <c r="P102" s="226"/>
      <c r="Q102" s="226"/>
      <c r="R102" s="226"/>
      <c r="S102" s="226"/>
      <c r="T102" s="227"/>
      <c r="AT102" s="228" t="s">
        <v>144</v>
      </c>
      <c r="AU102" s="228" t="s">
        <v>87</v>
      </c>
      <c r="AV102" s="11" t="s">
        <v>87</v>
      </c>
      <c r="AW102" s="11" t="s">
        <v>36</v>
      </c>
      <c r="AX102" s="11" t="s">
        <v>77</v>
      </c>
      <c r="AY102" s="228" t="s">
        <v>133</v>
      </c>
    </row>
    <row r="103" spans="2:51" s="12" customFormat="1" ht="12">
      <c r="B103" s="229"/>
      <c r="C103" s="230"/>
      <c r="D103" s="215" t="s">
        <v>144</v>
      </c>
      <c r="E103" s="231" t="s">
        <v>27</v>
      </c>
      <c r="F103" s="232" t="s">
        <v>160</v>
      </c>
      <c r="G103" s="230"/>
      <c r="H103" s="231" t="s">
        <v>27</v>
      </c>
      <c r="I103" s="233"/>
      <c r="J103" s="230"/>
      <c r="K103" s="230"/>
      <c r="L103" s="234"/>
      <c r="M103" s="235"/>
      <c r="N103" s="236"/>
      <c r="O103" s="236"/>
      <c r="P103" s="236"/>
      <c r="Q103" s="236"/>
      <c r="R103" s="236"/>
      <c r="S103" s="236"/>
      <c r="T103" s="237"/>
      <c r="AT103" s="238" t="s">
        <v>144</v>
      </c>
      <c r="AU103" s="238" t="s">
        <v>87</v>
      </c>
      <c r="AV103" s="12" t="s">
        <v>85</v>
      </c>
      <c r="AW103" s="12" t="s">
        <v>36</v>
      </c>
      <c r="AX103" s="12" t="s">
        <v>77</v>
      </c>
      <c r="AY103" s="238" t="s">
        <v>133</v>
      </c>
    </row>
    <row r="104" spans="2:51" s="13" customFormat="1" ht="12">
      <c r="B104" s="239"/>
      <c r="C104" s="240"/>
      <c r="D104" s="215" t="s">
        <v>144</v>
      </c>
      <c r="E104" s="241" t="s">
        <v>27</v>
      </c>
      <c r="F104" s="242" t="s">
        <v>147</v>
      </c>
      <c r="G104" s="240"/>
      <c r="H104" s="243">
        <v>289.85</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22.5" customHeight="1">
      <c r="B105" s="38"/>
      <c r="C105" s="204" t="s">
        <v>140</v>
      </c>
      <c r="D105" s="204" t="s">
        <v>135</v>
      </c>
      <c r="E105" s="205" t="s">
        <v>161</v>
      </c>
      <c r="F105" s="206" t="s">
        <v>162</v>
      </c>
      <c r="G105" s="207" t="s">
        <v>138</v>
      </c>
      <c r="H105" s="208">
        <v>326.31</v>
      </c>
      <c r="I105" s="209"/>
      <c r="J105" s="208">
        <f>ROUND(I105*H105,2)</f>
        <v>0</v>
      </c>
      <c r="K105" s="206" t="s">
        <v>139</v>
      </c>
      <c r="L105" s="43"/>
      <c r="M105" s="210" t="s">
        <v>27</v>
      </c>
      <c r="N105" s="211" t="s">
        <v>48</v>
      </c>
      <c r="O105" s="79"/>
      <c r="P105" s="212">
        <f>O105*H105</f>
        <v>0</v>
      </c>
      <c r="Q105" s="212">
        <v>9E-05</v>
      </c>
      <c r="R105" s="212">
        <f>Q105*H105</f>
        <v>0.029367900000000002</v>
      </c>
      <c r="S105" s="212">
        <v>0.256</v>
      </c>
      <c r="T105" s="213">
        <f>S105*H105</f>
        <v>83.53536</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163</v>
      </c>
    </row>
    <row r="106" spans="2:47" s="1" customFormat="1" ht="12">
      <c r="B106" s="38"/>
      <c r="C106" s="39"/>
      <c r="D106" s="215" t="s">
        <v>142</v>
      </c>
      <c r="E106" s="39"/>
      <c r="F106" s="216" t="s">
        <v>164</v>
      </c>
      <c r="G106" s="39"/>
      <c r="H106" s="39"/>
      <c r="I106" s="130"/>
      <c r="J106" s="39"/>
      <c r="K106" s="39"/>
      <c r="L106" s="43"/>
      <c r="M106" s="217"/>
      <c r="N106" s="79"/>
      <c r="O106" s="79"/>
      <c r="P106" s="79"/>
      <c r="Q106" s="79"/>
      <c r="R106" s="79"/>
      <c r="S106" s="79"/>
      <c r="T106" s="80"/>
      <c r="AT106" s="17" t="s">
        <v>142</v>
      </c>
      <c r="AU106" s="17" t="s">
        <v>87</v>
      </c>
    </row>
    <row r="107" spans="2:51" s="11" customFormat="1" ht="12">
      <c r="B107" s="218"/>
      <c r="C107" s="219"/>
      <c r="D107" s="215" t="s">
        <v>144</v>
      </c>
      <c r="E107" s="220" t="s">
        <v>27</v>
      </c>
      <c r="F107" s="221" t="s">
        <v>165</v>
      </c>
      <c r="G107" s="219"/>
      <c r="H107" s="222">
        <v>326.31</v>
      </c>
      <c r="I107" s="223"/>
      <c r="J107" s="219"/>
      <c r="K107" s="219"/>
      <c r="L107" s="224"/>
      <c r="M107" s="225"/>
      <c r="N107" s="226"/>
      <c r="O107" s="226"/>
      <c r="P107" s="226"/>
      <c r="Q107" s="226"/>
      <c r="R107" s="226"/>
      <c r="S107" s="226"/>
      <c r="T107" s="227"/>
      <c r="AT107" s="228" t="s">
        <v>144</v>
      </c>
      <c r="AU107" s="228" t="s">
        <v>87</v>
      </c>
      <c r="AV107" s="11" t="s">
        <v>87</v>
      </c>
      <c r="AW107" s="11" t="s">
        <v>36</v>
      </c>
      <c r="AX107" s="11" t="s">
        <v>77</v>
      </c>
      <c r="AY107" s="228" t="s">
        <v>133</v>
      </c>
    </row>
    <row r="108" spans="2:51" s="12" customFormat="1" ht="12">
      <c r="B108" s="229"/>
      <c r="C108" s="230"/>
      <c r="D108" s="215" t="s">
        <v>144</v>
      </c>
      <c r="E108" s="231" t="s">
        <v>27</v>
      </c>
      <c r="F108" s="232" t="s">
        <v>160</v>
      </c>
      <c r="G108" s="230"/>
      <c r="H108" s="231" t="s">
        <v>27</v>
      </c>
      <c r="I108" s="233"/>
      <c r="J108" s="230"/>
      <c r="K108" s="230"/>
      <c r="L108" s="234"/>
      <c r="M108" s="235"/>
      <c r="N108" s="236"/>
      <c r="O108" s="236"/>
      <c r="P108" s="236"/>
      <c r="Q108" s="236"/>
      <c r="R108" s="236"/>
      <c r="S108" s="236"/>
      <c r="T108" s="237"/>
      <c r="AT108" s="238" t="s">
        <v>144</v>
      </c>
      <c r="AU108" s="238" t="s">
        <v>87</v>
      </c>
      <c r="AV108" s="12" t="s">
        <v>85</v>
      </c>
      <c r="AW108" s="12" t="s">
        <v>36</v>
      </c>
      <c r="AX108" s="12" t="s">
        <v>77</v>
      </c>
      <c r="AY108" s="238" t="s">
        <v>133</v>
      </c>
    </row>
    <row r="109" spans="2:51" s="13" customFormat="1" ht="12">
      <c r="B109" s="239"/>
      <c r="C109" s="240"/>
      <c r="D109" s="215" t="s">
        <v>144</v>
      </c>
      <c r="E109" s="241" t="s">
        <v>27</v>
      </c>
      <c r="F109" s="242" t="s">
        <v>147</v>
      </c>
      <c r="G109" s="240"/>
      <c r="H109" s="243">
        <v>326.31</v>
      </c>
      <c r="I109" s="244"/>
      <c r="J109" s="240"/>
      <c r="K109" s="240"/>
      <c r="L109" s="245"/>
      <c r="M109" s="246"/>
      <c r="N109" s="247"/>
      <c r="O109" s="247"/>
      <c r="P109" s="247"/>
      <c r="Q109" s="247"/>
      <c r="R109" s="247"/>
      <c r="S109" s="247"/>
      <c r="T109" s="248"/>
      <c r="AT109" s="249" t="s">
        <v>144</v>
      </c>
      <c r="AU109" s="249" t="s">
        <v>87</v>
      </c>
      <c r="AV109" s="13" t="s">
        <v>140</v>
      </c>
      <c r="AW109" s="13" t="s">
        <v>36</v>
      </c>
      <c r="AX109" s="13" t="s">
        <v>85</v>
      </c>
      <c r="AY109" s="249" t="s">
        <v>133</v>
      </c>
    </row>
    <row r="110" spans="2:65" s="1" customFormat="1" ht="22.5" customHeight="1">
      <c r="B110" s="38"/>
      <c r="C110" s="204" t="s">
        <v>166</v>
      </c>
      <c r="D110" s="204" t="s">
        <v>135</v>
      </c>
      <c r="E110" s="205" t="s">
        <v>161</v>
      </c>
      <c r="F110" s="206" t="s">
        <v>162</v>
      </c>
      <c r="G110" s="207" t="s">
        <v>138</v>
      </c>
      <c r="H110" s="208">
        <v>36.46</v>
      </c>
      <c r="I110" s="209"/>
      <c r="J110" s="208">
        <f>ROUND(I110*H110,2)</f>
        <v>0</v>
      </c>
      <c r="K110" s="206" t="s">
        <v>139</v>
      </c>
      <c r="L110" s="43"/>
      <c r="M110" s="210" t="s">
        <v>27</v>
      </c>
      <c r="N110" s="211" t="s">
        <v>48</v>
      </c>
      <c r="O110" s="79"/>
      <c r="P110" s="212">
        <f>O110*H110</f>
        <v>0</v>
      </c>
      <c r="Q110" s="212">
        <v>9E-05</v>
      </c>
      <c r="R110" s="212">
        <f>Q110*H110</f>
        <v>0.0032814000000000003</v>
      </c>
      <c r="S110" s="212">
        <v>0.256</v>
      </c>
      <c r="T110" s="213">
        <f>S110*H110</f>
        <v>9.33376</v>
      </c>
      <c r="AR110" s="17" t="s">
        <v>140</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140</v>
      </c>
      <c r="BM110" s="17" t="s">
        <v>167</v>
      </c>
    </row>
    <row r="111" spans="2:47" s="1" customFormat="1" ht="12">
      <c r="B111" s="38"/>
      <c r="C111" s="39"/>
      <c r="D111" s="215" t="s">
        <v>142</v>
      </c>
      <c r="E111" s="39"/>
      <c r="F111" s="216" t="s">
        <v>164</v>
      </c>
      <c r="G111" s="39"/>
      <c r="H111" s="39"/>
      <c r="I111" s="130"/>
      <c r="J111" s="39"/>
      <c r="K111" s="39"/>
      <c r="L111" s="43"/>
      <c r="M111" s="217"/>
      <c r="N111" s="79"/>
      <c r="O111" s="79"/>
      <c r="P111" s="79"/>
      <c r="Q111" s="79"/>
      <c r="R111" s="79"/>
      <c r="S111" s="79"/>
      <c r="T111" s="80"/>
      <c r="AT111" s="17" t="s">
        <v>142</v>
      </c>
      <c r="AU111" s="17" t="s">
        <v>87</v>
      </c>
    </row>
    <row r="112" spans="2:51" s="11" customFormat="1" ht="12">
      <c r="B112" s="218"/>
      <c r="C112" s="219"/>
      <c r="D112" s="215" t="s">
        <v>144</v>
      </c>
      <c r="E112" s="220" t="s">
        <v>27</v>
      </c>
      <c r="F112" s="221" t="s">
        <v>168</v>
      </c>
      <c r="G112" s="219"/>
      <c r="H112" s="222">
        <v>36.46</v>
      </c>
      <c r="I112" s="223"/>
      <c r="J112" s="219"/>
      <c r="K112" s="219"/>
      <c r="L112" s="224"/>
      <c r="M112" s="225"/>
      <c r="N112" s="226"/>
      <c r="O112" s="226"/>
      <c r="P112" s="226"/>
      <c r="Q112" s="226"/>
      <c r="R112" s="226"/>
      <c r="S112" s="226"/>
      <c r="T112" s="227"/>
      <c r="AT112" s="228" t="s">
        <v>144</v>
      </c>
      <c r="AU112" s="228" t="s">
        <v>87</v>
      </c>
      <c r="AV112" s="11" t="s">
        <v>87</v>
      </c>
      <c r="AW112" s="11" t="s">
        <v>36</v>
      </c>
      <c r="AX112" s="11" t="s">
        <v>77</v>
      </c>
      <c r="AY112" s="228" t="s">
        <v>133</v>
      </c>
    </row>
    <row r="113" spans="2:51" s="12" customFormat="1" ht="12">
      <c r="B113" s="229"/>
      <c r="C113" s="230"/>
      <c r="D113" s="215" t="s">
        <v>144</v>
      </c>
      <c r="E113" s="231" t="s">
        <v>27</v>
      </c>
      <c r="F113" s="232" t="s">
        <v>169</v>
      </c>
      <c r="G113" s="230"/>
      <c r="H113" s="231" t="s">
        <v>27</v>
      </c>
      <c r="I113" s="233"/>
      <c r="J113" s="230"/>
      <c r="K113" s="230"/>
      <c r="L113" s="234"/>
      <c r="M113" s="235"/>
      <c r="N113" s="236"/>
      <c r="O113" s="236"/>
      <c r="P113" s="236"/>
      <c r="Q113" s="236"/>
      <c r="R113" s="236"/>
      <c r="S113" s="236"/>
      <c r="T113" s="237"/>
      <c r="AT113" s="238" t="s">
        <v>144</v>
      </c>
      <c r="AU113" s="238" t="s">
        <v>87</v>
      </c>
      <c r="AV113" s="12" t="s">
        <v>85</v>
      </c>
      <c r="AW113" s="12" t="s">
        <v>36</v>
      </c>
      <c r="AX113" s="12" t="s">
        <v>77</v>
      </c>
      <c r="AY113" s="238" t="s">
        <v>133</v>
      </c>
    </row>
    <row r="114" spans="2:51" s="13" customFormat="1" ht="12">
      <c r="B114" s="239"/>
      <c r="C114" s="240"/>
      <c r="D114" s="215" t="s">
        <v>144</v>
      </c>
      <c r="E114" s="241" t="s">
        <v>27</v>
      </c>
      <c r="F114" s="242" t="s">
        <v>147</v>
      </c>
      <c r="G114" s="240"/>
      <c r="H114" s="243">
        <v>36.46</v>
      </c>
      <c r="I114" s="244"/>
      <c r="J114" s="240"/>
      <c r="K114" s="240"/>
      <c r="L114" s="245"/>
      <c r="M114" s="246"/>
      <c r="N114" s="247"/>
      <c r="O114" s="247"/>
      <c r="P114" s="247"/>
      <c r="Q114" s="247"/>
      <c r="R114" s="247"/>
      <c r="S114" s="247"/>
      <c r="T114" s="248"/>
      <c r="AT114" s="249" t="s">
        <v>144</v>
      </c>
      <c r="AU114" s="249" t="s">
        <v>87</v>
      </c>
      <c r="AV114" s="13" t="s">
        <v>140</v>
      </c>
      <c r="AW114" s="13" t="s">
        <v>36</v>
      </c>
      <c r="AX114" s="13" t="s">
        <v>85</v>
      </c>
      <c r="AY114" s="249" t="s">
        <v>133</v>
      </c>
    </row>
    <row r="115" spans="2:65" s="1" customFormat="1" ht="22.5" customHeight="1">
      <c r="B115" s="38"/>
      <c r="C115" s="204" t="s">
        <v>170</v>
      </c>
      <c r="D115" s="204" t="s">
        <v>135</v>
      </c>
      <c r="E115" s="205" t="s">
        <v>171</v>
      </c>
      <c r="F115" s="206" t="s">
        <v>172</v>
      </c>
      <c r="G115" s="207" t="s">
        <v>138</v>
      </c>
      <c r="H115" s="208">
        <v>326.31</v>
      </c>
      <c r="I115" s="209"/>
      <c r="J115" s="208">
        <f>ROUND(I115*H115,2)</f>
        <v>0</v>
      </c>
      <c r="K115" s="206" t="s">
        <v>27</v>
      </c>
      <c r="L115" s="43"/>
      <c r="M115" s="210" t="s">
        <v>27</v>
      </c>
      <c r="N115" s="211" t="s">
        <v>48</v>
      </c>
      <c r="O115" s="79"/>
      <c r="P115" s="212">
        <f>O115*H115</f>
        <v>0</v>
      </c>
      <c r="Q115" s="212">
        <v>5E-05</v>
      </c>
      <c r="R115" s="212">
        <f>Q115*H115</f>
        <v>0.0163155</v>
      </c>
      <c r="S115" s="212">
        <v>0.179</v>
      </c>
      <c r="T115" s="213">
        <f>S115*H115</f>
        <v>58.40949</v>
      </c>
      <c r="AR115" s="17" t="s">
        <v>140</v>
      </c>
      <c r="AT115" s="17" t="s">
        <v>135</v>
      </c>
      <c r="AU115" s="17" t="s">
        <v>87</v>
      </c>
      <c r="AY115" s="17" t="s">
        <v>133</v>
      </c>
      <c r="BE115" s="214">
        <f>IF(N115="základní",J115,0)</f>
        <v>0</v>
      </c>
      <c r="BF115" s="214">
        <f>IF(N115="snížená",J115,0)</f>
        <v>0</v>
      </c>
      <c r="BG115" s="214">
        <f>IF(N115="zákl. přenesená",J115,0)</f>
        <v>0</v>
      </c>
      <c r="BH115" s="214">
        <f>IF(N115="sníž. přenesená",J115,0)</f>
        <v>0</v>
      </c>
      <c r="BI115" s="214">
        <f>IF(N115="nulová",J115,0)</f>
        <v>0</v>
      </c>
      <c r="BJ115" s="17" t="s">
        <v>85</v>
      </c>
      <c r="BK115" s="214">
        <f>ROUND(I115*H115,2)</f>
        <v>0</v>
      </c>
      <c r="BL115" s="17" t="s">
        <v>140</v>
      </c>
      <c r="BM115" s="17" t="s">
        <v>173</v>
      </c>
    </row>
    <row r="116" spans="2:47" s="1" customFormat="1" ht="12">
      <c r="B116" s="38"/>
      <c r="C116" s="39"/>
      <c r="D116" s="215" t="s">
        <v>142</v>
      </c>
      <c r="E116" s="39"/>
      <c r="F116" s="216" t="s">
        <v>164</v>
      </c>
      <c r="G116" s="39"/>
      <c r="H116" s="39"/>
      <c r="I116" s="130"/>
      <c r="J116" s="39"/>
      <c r="K116" s="39"/>
      <c r="L116" s="43"/>
      <c r="M116" s="217"/>
      <c r="N116" s="79"/>
      <c r="O116" s="79"/>
      <c r="P116" s="79"/>
      <c r="Q116" s="79"/>
      <c r="R116" s="79"/>
      <c r="S116" s="79"/>
      <c r="T116" s="80"/>
      <c r="AT116" s="17" t="s">
        <v>142</v>
      </c>
      <c r="AU116" s="17" t="s">
        <v>87</v>
      </c>
    </row>
    <row r="117" spans="2:51" s="11" customFormat="1" ht="12">
      <c r="B117" s="218"/>
      <c r="C117" s="219"/>
      <c r="D117" s="215" t="s">
        <v>144</v>
      </c>
      <c r="E117" s="220" t="s">
        <v>27</v>
      </c>
      <c r="F117" s="221" t="s">
        <v>165</v>
      </c>
      <c r="G117" s="219"/>
      <c r="H117" s="222">
        <v>326.31</v>
      </c>
      <c r="I117" s="223"/>
      <c r="J117" s="219"/>
      <c r="K117" s="219"/>
      <c r="L117" s="224"/>
      <c r="M117" s="225"/>
      <c r="N117" s="226"/>
      <c r="O117" s="226"/>
      <c r="P117" s="226"/>
      <c r="Q117" s="226"/>
      <c r="R117" s="226"/>
      <c r="S117" s="226"/>
      <c r="T117" s="227"/>
      <c r="AT117" s="228" t="s">
        <v>144</v>
      </c>
      <c r="AU117" s="228" t="s">
        <v>87</v>
      </c>
      <c r="AV117" s="11" t="s">
        <v>87</v>
      </c>
      <c r="AW117" s="11" t="s">
        <v>36</v>
      </c>
      <c r="AX117" s="11" t="s">
        <v>77</v>
      </c>
      <c r="AY117" s="228" t="s">
        <v>133</v>
      </c>
    </row>
    <row r="118" spans="2:51" s="12" customFormat="1" ht="12">
      <c r="B118" s="229"/>
      <c r="C118" s="230"/>
      <c r="D118" s="215" t="s">
        <v>144</v>
      </c>
      <c r="E118" s="231" t="s">
        <v>27</v>
      </c>
      <c r="F118" s="232" t="s">
        <v>160</v>
      </c>
      <c r="G118" s="230"/>
      <c r="H118" s="231" t="s">
        <v>27</v>
      </c>
      <c r="I118" s="233"/>
      <c r="J118" s="230"/>
      <c r="K118" s="230"/>
      <c r="L118" s="234"/>
      <c r="M118" s="235"/>
      <c r="N118" s="236"/>
      <c r="O118" s="236"/>
      <c r="P118" s="236"/>
      <c r="Q118" s="236"/>
      <c r="R118" s="236"/>
      <c r="S118" s="236"/>
      <c r="T118" s="237"/>
      <c r="AT118" s="238" t="s">
        <v>144</v>
      </c>
      <c r="AU118" s="238" t="s">
        <v>87</v>
      </c>
      <c r="AV118" s="12" t="s">
        <v>85</v>
      </c>
      <c r="AW118" s="12" t="s">
        <v>36</v>
      </c>
      <c r="AX118" s="12" t="s">
        <v>77</v>
      </c>
      <c r="AY118" s="238" t="s">
        <v>133</v>
      </c>
    </row>
    <row r="119" spans="2:51" s="13" customFormat="1" ht="12">
      <c r="B119" s="239"/>
      <c r="C119" s="240"/>
      <c r="D119" s="215" t="s">
        <v>144</v>
      </c>
      <c r="E119" s="241" t="s">
        <v>27</v>
      </c>
      <c r="F119" s="242" t="s">
        <v>147</v>
      </c>
      <c r="G119" s="240"/>
      <c r="H119" s="243">
        <v>326.31</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174</v>
      </c>
      <c r="D120" s="204" t="s">
        <v>135</v>
      </c>
      <c r="E120" s="205" t="s">
        <v>175</v>
      </c>
      <c r="F120" s="206" t="s">
        <v>176</v>
      </c>
      <c r="G120" s="207" t="s">
        <v>177</v>
      </c>
      <c r="H120" s="208">
        <v>12.37</v>
      </c>
      <c r="I120" s="209"/>
      <c r="J120" s="208">
        <f>ROUND(I120*H120,2)</f>
        <v>0</v>
      </c>
      <c r="K120" s="206" t="s">
        <v>139</v>
      </c>
      <c r="L120" s="43"/>
      <c r="M120" s="210" t="s">
        <v>27</v>
      </c>
      <c r="N120" s="211" t="s">
        <v>48</v>
      </c>
      <c r="O120" s="79"/>
      <c r="P120" s="212">
        <f>O120*H120</f>
        <v>0</v>
      </c>
      <c r="Q120" s="212">
        <v>0</v>
      </c>
      <c r="R120" s="212">
        <f>Q120*H120</f>
        <v>0</v>
      </c>
      <c r="S120" s="212">
        <v>0.205</v>
      </c>
      <c r="T120" s="213">
        <f>S120*H120</f>
        <v>2.5358499999999995</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178</v>
      </c>
    </row>
    <row r="121" spans="2:47" s="1" customFormat="1" ht="12">
      <c r="B121" s="38"/>
      <c r="C121" s="39"/>
      <c r="D121" s="215" t="s">
        <v>142</v>
      </c>
      <c r="E121" s="39"/>
      <c r="F121" s="216" t="s">
        <v>179</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180</v>
      </c>
      <c r="G122" s="219"/>
      <c r="H122" s="222">
        <v>12.37</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2" customFormat="1" ht="12">
      <c r="B123" s="229"/>
      <c r="C123" s="230"/>
      <c r="D123" s="215" t="s">
        <v>144</v>
      </c>
      <c r="E123" s="231" t="s">
        <v>27</v>
      </c>
      <c r="F123" s="232" t="s">
        <v>160</v>
      </c>
      <c r="G123" s="230"/>
      <c r="H123" s="231" t="s">
        <v>27</v>
      </c>
      <c r="I123" s="233"/>
      <c r="J123" s="230"/>
      <c r="K123" s="230"/>
      <c r="L123" s="234"/>
      <c r="M123" s="235"/>
      <c r="N123" s="236"/>
      <c r="O123" s="236"/>
      <c r="P123" s="236"/>
      <c r="Q123" s="236"/>
      <c r="R123" s="236"/>
      <c r="S123" s="236"/>
      <c r="T123" s="237"/>
      <c r="AT123" s="238" t="s">
        <v>144</v>
      </c>
      <c r="AU123" s="238" t="s">
        <v>87</v>
      </c>
      <c r="AV123" s="12" t="s">
        <v>85</v>
      </c>
      <c r="AW123" s="12" t="s">
        <v>36</v>
      </c>
      <c r="AX123" s="12" t="s">
        <v>77</v>
      </c>
      <c r="AY123" s="238" t="s">
        <v>133</v>
      </c>
    </row>
    <row r="124" spans="2:51" s="13" customFormat="1" ht="12">
      <c r="B124" s="239"/>
      <c r="C124" s="240"/>
      <c r="D124" s="215" t="s">
        <v>144</v>
      </c>
      <c r="E124" s="241" t="s">
        <v>27</v>
      </c>
      <c r="F124" s="242" t="s">
        <v>147</v>
      </c>
      <c r="G124" s="240"/>
      <c r="H124" s="243">
        <v>12.37</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22.5" customHeight="1">
      <c r="B125" s="38"/>
      <c r="C125" s="204" t="s">
        <v>181</v>
      </c>
      <c r="D125" s="204" t="s">
        <v>135</v>
      </c>
      <c r="E125" s="205" t="s">
        <v>182</v>
      </c>
      <c r="F125" s="206" t="s">
        <v>183</v>
      </c>
      <c r="G125" s="207" t="s">
        <v>177</v>
      </c>
      <c r="H125" s="208">
        <v>12.37</v>
      </c>
      <c r="I125" s="209"/>
      <c r="J125" s="208">
        <f>ROUND(I125*H125,2)</f>
        <v>0</v>
      </c>
      <c r="K125" s="206" t="s">
        <v>27</v>
      </c>
      <c r="L125" s="43"/>
      <c r="M125" s="210" t="s">
        <v>27</v>
      </c>
      <c r="N125" s="211" t="s">
        <v>48</v>
      </c>
      <c r="O125" s="79"/>
      <c r="P125" s="212">
        <f>O125*H125</f>
        <v>0</v>
      </c>
      <c r="Q125" s="212">
        <v>0</v>
      </c>
      <c r="R125" s="212">
        <f>Q125*H125</f>
        <v>0</v>
      </c>
      <c r="S125" s="212">
        <v>0.205</v>
      </c>
      <c r="T125" s="213">
        <f>S125*H125</f>
        <v>2.5358499999999995</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184</v>
      </c>
    </row>
    <row r="126" spans="2:47" s="1" customFormat="1" ht="12">
      <c r="B126" s="38"/>
      <c r="C126" s="39"/>
      <c r="D126" s="215" t="s">
        <v>142</v>
      </c>
      <c r="E126" s="39"/>
      <c r="F126" s="216" t="s">
        <v>179</v>
      </c>
      <c r="G126" s="39"/>
      <c r="H126" s="39"/>
      <c r="I126" s="130"/>
      <c r="J126" s="39"/>
      <c r="K126" s="39"/>
      <c r="L126" s="43"/>
      <c r="M126" s="217"/>
      <c r="N126" s="79"/>
      <c r="O126" s="79"/>
      <c r="P126" s="79"/>
      <c r="Q126" s="79"/>
      <c r="R126" s="79"/>
      <c r="S126" s="79"/>
      <c r="T126" s="80"/>
      <c r="AT126" s="17" t="s">
        <v>142</v>
      </c>
      <c r="AU126" s="17" t="s">
        <v>87</v>
      </c>
    </row>
    <row r="127" spans="2:51" s="11" customFormat="1" ht="12">
      <c r="B127" s="218"/>
      <c r="C127" s="219"/>
      <c r="D127" s="215" t="s">
        <v>144</v>
      </c>
      <c r="E127" s="220" t="s">
        <v>27</v>
      </c>
      <c r="F127" s="221" t="s">
        <v>180</v>
      </c>
      <c r="G127" s="219"/>
      <c r="H127" s="222">
        <v>12.37</v>
      </c>
      <c r="I127" s="223"/>
      <c r="J127" s="219"/>
      <c r="K127" s="219"/>
      <c r="L127" s="224"/>
      <c r="M127" s="225"/>
      <c r="N127" s="226"/>
      <c r="O127" s="226"/>
      <c r="P127" s="226"/>
      <c r="Q127" s="226"/>
      <c r="R127" s="226"/>
      <c r="S127" s="226"/>
      <c r="T127" s="227"/>
      <c r="AT127" s="228" t="s">
        <v>144</v>
      </c>
      <c r="AU127" s="228" t="s">
        <v>87</v>
      </c>
      <c r="AV127" s="11" t="s">
        <v>87</v>
      </c>
      <c r="AW127" s="11" t="s">
        <v>36</v>
      </c>
      <c r="AX127" s="11" t="s">
        <v>77</v>
      </c>
      <c r="AY127" s="228" t="s">
        <v>133</v>
      </c>
    </row>
    <row r="128" spans="2:51" s="12" customFormat="1" ht="12">
      <c r="B128" s="229"/>
      <c r="C128" s="230"/>
      <c r="D128" s="215" t="s">
        <v>144</v>
      </c>
      <c r="E128" s="231" t="s">
        <v>27</v>
      </c>
      <c r="F128" s="232" t="s">
        <v>160</v>
      </c>
      <c r="G128" s="230"/>
      <c r="H128" s="231" t="s">
        <v>27</v>
      </c>
      <c r="I128" s="233"/>
      <c r="J128" s="230"/>
      <c r="K128" s="230"/>
      <c r="L128" s="234"/>
      <c r="M128" s="235"/>
      <c r="N128" s="236"/>
      <c r="O128" s="236"/>
      <c r="P128" s="236"/>
      <c r="Q128" s="236"/>
      <c r="R128" s="236"/>
      <c r="S128" s="236"/>
      <c r="T128" s="237"/>
      <c r="AT128" s="238" t="s">
        <v>144</v>
      </c>
      <c r="AU128" s="238" t="s">
        <v>87</v>
      </c>
      <c r="AV128" s="12" t="s">
        <v>85</v>
      </c>
      <c r="AW128" s="12" t="s">
        <v>36</v>
      </c>
      <c r="AX128" s="12" t="s">
        <v>77</v>
      </c>
      <c r="AY128" s="238" t="s">
        <v>133</v>
      </c>
    </row>
    <row r="129" spans="2:51" s="13" customFormat="1" ht="12">
      <c r="B129" s="239"/>
      <c r="C129" s="240"/>
      <c r="D129" s="215" t="s">
        <v>144</v>
      </c>
      <c r="E129" s="241" t="s">
        <v>27</v>
      </c>
      <c r="F129" s="242" t="s">
        <v>147</v>
      </c>
      <c r="G129" s="240"/>
      <c r="H129" s="243">
        <v>12.37</v>
      </c>
      <c r="I129" s="244"/>
      <c r="J129" s="240"/>
      <c r="K129" s="240"/>
      <c r="L129" s="245"/>
      <c r="M129" s="246"/>
      <c r="N129" s="247"/>
      <c r="O129" s="247"/>
      <c r="P129" s="247"/>
      <c r="Q129" s="247"/>
      <c r="R129" s="247"/>
      <c r="S129" s="247"/>
      <c r="T129" s="248"/>
      <c r="AT129" s="249" t="s">
        <v>144</v>
      </c>
      <c r="AU129" s="249" t="s">
        <v>87</v>
      </c>
      <c r="AV129" s="13" t="s">
        <v>140</v>
      </c>
      <c r="AW129" s="13" t="s">
        <v>36</v>
      </c>
      <c r="AX129" s="13" t="s">
        <v>85</v>
      </c>
      <c r="AY129" s="249" t="s">
        <v>133</v>
      </c>
    </row>
    <row r="130" spans="2:65" s="1" customFormat="1" ht="22.5" customHeight="1">
      <c r="B130" s="38"/>
      <c r="C130" s="204" t="s">
        <v>185</v>
      </c>
      <c r="D130" s="204" t="s">
        <v>135</v>
      </c>
      <c r="E130" s="205" t="s">
        <v>186</v>
      </c>
      <c r="F130" s="206" t="s">
        <v>187</v>
      </c>
      <c r="G130" s="207" t="s">
        <v>177</v>
      </c>
      <c r="H130" s="208">
        <v>8</v>
      </c>
      <c r="I130" s="209"/>
      <c r="J130" s="208">
        <f>ROUND(I130*H130,2)</f>
        <v>0</v>
      </c>
      <c r="K130" s="206" t="s">
        <v>139</v>
      </c>
      <c r="L130" s="43"/>
      <c r="M130" s="210" t="s">
        <v>27</v>
      </c>
      <c r="N130" s="211" t="s">
        <v>48</v>
      </c>
      <c r="O130" s="79"/>
      <c r="P130" s="212">
        <f>O130*H130</f>
        <v>0</v>
      </c>
      <c r="Q130" s="212">
        <v>0</v>
      </c>
      <c r="R130" s="212">
        <f>Q130*H130</f>
        <v>0</v>
      </c>
      <c r="S130" s="212">
        <v>0.04</v>
      </c>
      <c r="T130" s="213">
        <f>S130*H130</f>
        <v>0.32</v>
      </c>
      <c r="AR130" s="17" t="s">
        <v>140</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140</v>
      </c>
      <c r="BM130" s="17" t="s">
        <v>188</v>
      </c>
    </row>
    <row r="131" spans="2:47" s="1" customFormat="1" ht="12">
      <c r="B131" s="38"/>
      <c r="C131" s="39"/>
      <c r="D131" s="215" t="s">
        <v>142</v>
      </c>
      <c r="E131" s="39"/>
      <c r="F131" s="216" t="s">
        <v>179</v>
      </c>
      <c r="G131" s="39"/>
      <c r="H131" s="39"/>
      <c r="I131" s="130"/>
      <c r="J131" s="39"/>
      <c r="K131" s="39"/>
      <c r="L131" s="43"/>
      <c r="M131" s="217"/>
      <c r="N131" s="79"/>
      <c r="O131" s="79"/>
      <c r="P131" s="79"/>
      <c r="Q131" s="79"/>
      <c r="R131" s="79"/>
      <c r="S131" s="79"/>
      <c r="T131" s="80"/>
      <c r="AT131" s="17" t="s">
        <v>142</v>
      </c>
      <c r="AU131" s="17" t="s">
        <v>87</v>
      </c>
    </row>
    <row r="132" spans="2:51" s="11" customFormat="1" ht="12">
      <c r="B132" s="218"/>
      <c r="C132" s="219"/>
      <c r="D132" s="215" t="s">
        <v>144</v>
      </c>
      <c r="E132" s="220" t="s">
        <v>27</v>
      </c>
      <c r="F132" s="221" t="s">
        <v>181</v>
      </c>
      <c r="G132" s="219"/>
      <c r="H132" s="222">
        <v>8</v>
      </c>
      <c r="I132" s="223"/>
      <c r="J132" s="219"/>
      <c r="K132" s="219"/>
      <c r="L132" s="224"/>
      <c r="M132" s="225"/>
      <c r="N132" s="226"/>
      <c r="O132" s="226"/>
      <c r="P132" s="226"/>
      <c r="Q132" s="226"/>
      <c r="R132" s="226"/>
      <c r="S132" s="226"/>
      <c r="T132" s="227"/>
      <c r="AT132" s="228" t="s">
        <v>144</v>
      </c>
      <c r="AU132" s="228" t="s">
        <v>87</v>
      </c>
      <c r="AV132" s="11" t="s">
        <v>87</v>
      </c>
      <c r="AW132" s="11" t="s">
        <v>36</v>
      </c>
      <c r="AX132" s="11" t="s">
        <v>77</v>
      </c>
      <c r="AY132" s="228" t="s">
        <v>133</v>
      </c>
    </row>
    <row r="133" spans="2:51" s="12" customFormat="1" ht="12">
      <c r="B133" s="229"/>
      <c r="C133" s="230"/>
      <c r="D133" s="215" t="s">
        <v>144</v>
      </c>
      <c r="E133" s="231" t="s">
        <v>27</v>
      </c>
      <c r="F133" s="232" t="s">
        <v>160</v>
      </c>
      <c r="G133" s="230"/>
      <c r="H133" s="231" t="s">
        <v>27</v>
      </c>
      <c r="I133" s="233"/>
      <c r="J133" s="230"/>
      <c r="K133" s="230"/>
      <c r="L133" s="234"/>
      <c r="M133" s="235"/>
      <c r="N133" s="236"/>
      <c r="O133" s="236"/>
      <c r="P133" s="236"/>
      <c r="Q133" s="236"/>
      <c r="R133" s="236"/>
      <c r="S133" s="236"/>
      <c r="T133" s="237"/>
      <c r="AT133" s="238" t="s">
        <v>144</v>
      </c>
      <c r="AU133" s="238" t="s">
        <v>87</v>
      </c>
      <c r="AV133" s="12" t="s">
        <v>85</v>
      </c>
      <c r="AW133" s="12" t="s">
        <v>36</v>
      </c>
      <c r="AX133" s="12" t="s">
        <v>77</v>
      </c>
      <c r="AY133" s="238" t="s">
        <v>133</v>
      </c>
    </row>
    <row r="134" spans="2:51" s="13" customFormat="1" ht="12">
      <c r="B134" s="239"/>
      <c r="C134" s="240"/>
      <c r="D134" s="215" t="s">
        <v>144</v>
      </c>
      <c r="E134" s="241" t="s">
        <v>27</v>
      </c>
      <c r="F134" s="242" t="s">
        <v>147</v>
      </c>
      <c r="G134" s="240"/>
      <c r="H134" s="243">
        <v>8</v>
      </c>
      <c r="I134" s="244"/>
      <c r="J134" s="240"/>
      <c r="K134" s="240"/>
      <c r="L134" s="245"/>
      <c r="M134" s="246"/>
      <c r="N134" s="247"/>
      <c r="O134" s="247"/>
      <c r="P134" s="247"/>
      <c r="Q134" s="247"/>
      <c r="R134" s="247"/>
      <c r="S134" s="247"/>
      <c r="T134" s="248"/>
      <c r="AT134" s="249" t="s">
        <v>144</v>
      </c>
      <c r="AU134" s="249" t="s">
        <v>87</v>
      </c>
      <c r="AV134" s="13" t="s">
        <v>140</v>
      </c>
      <c r="AW134" s="13" t="s">
        <v>36</v>
      </c>
      <c r="AX134" s="13" t="s">
        <v>85</v>
      </c>
      <c r="AY134" s="249" t="s">
        <v>133</v>
      </c>
    </row>
    <row r="135" spans="2:65" s="1" customFormat="1" ht="22.5" customHeight="1">
      <c r="B135" s="38"/>
      <c r="C135" s="204" t="s">
        <v>189</v>
      </c>
      <c r="D135" s="204" t="s">
        <v>135</v>
      </c>
      <c r="E135" s="205" t="s">
        <v>190</v>
      </c>
      <c r="F135" s="206" t="s">
        <v>191</v>
      </c>
      <c r="G135" s="207" t="s">
        <v>192</v>
      </c>
      <c r="H135" s="208">
        <v>271.59</v>
      </c>
      <c r="I135" s="209"/>
      <c r="J135" s="208">
        <f>ROUND(I135*H135,2)</f>
        <v>0</v>
      </c>
      <c r="K135" s="206" t="s">
        <v>139</v>
      </c>
      <c r="L135" s="43"/>
      <c r="M135" s="210" t="s">
        <v>27</v>
      </c>
      <c r="N135" s="211" t="s">
        <v>48</v>
      </c>
      <c r="O135" s="79"/>
      <c r="P135" s="212">
        <f>O135*H135</f>
        <v>0</v>
      </c>
      <c r="Q135" s="212">
        <v>0</v>
      </c>
      <c r="R135" s="212">
        <f>Q135*H135</f>
        <v>0</v>
      </c>
      <c r="S135" s="212">
        <v>0</v>
      </c>
      <c r="T135" s="213">
        <f>S135*H135</f>
        <v>0</v>
      </c>
      <c r="AR135" s="17" t="s">
        <v>140</v>
      </c>
      <c r="AT135" s="17" t="s">
        <v>135</v>
      </c>
      <c r="AU135" s="17" t="s">
        <v>87</v>
      </c>
      <c r="AY135" s="17" t="s">
        <v>133</v>
      </c>
      <c r="BE135" s="214">
        <f>IF(N135="základní",J135,0)</f>
        <v>0</v>
      </c>
      <c r="BF135" s="214">
        <f>IF(N135="snížená",J135,0)</f>
        <v>0</v>
      </c>
      <c r="BG135" s="214">
        <f>IF(N135="zákl. přenesená",J135,0)</f>
        <v>0</v>
      </c>
      <c r="BH135" s="214">
        <f>IF(N135="sníž. přenesená",J135,0)</f>
        <v>0</v>
      </c>
      <c r="BI135" s="214">
        <f>IF(N135="nulová",J135,0)</f>
        <v>0</v>
      </c>
      <c r="BJ135" s="17" t="s">
        <v>85</v>
      </c>
      <c r="BK135" s="214">
        <f>ROUND(I135*H135,2)</f>
        <v>0</v>
      </c>
      <c r="BL135" s="17" t="s">
        <v>140</v>
      </c>
      <c r="BM135" s="17" t="s">
        <v>193</v>
      </c>
    </row>
    <row r="136" spans="2:47" s="1" customFormat="1" ht="12">
      <c r="B136" s="38"/>
      <c r="C136" s="39"/>
      <c r="D136" s="215" t="s">
        <v>142</v>
      </c>
      <c r="E136" s="39"/>
      <c r="F136" s="216" t="s">
        <v>194</v>
      </c>
      <c r="G136" s="39"/>
      <c r="H136" s="39"/>
      <c r="I136" s="130"/>
      <c r="J136" s="39"/>
      <c r="K136" s="39"/>
      <c r="L136" s="43"/>
      <c r="M136" s="217"/>
      <c r="N136" s="79"/>
      <c r="O136" s="79"/>
      <c r="P136" s="79"/>
      <c r="Q136" s="79"/>
      <c r="R136" s="79"/>
      <c r="S136" s="79"/>
      <c r="T136" s="80"/>
      <c r="AT136" s="17" t="s">
        <v>142</v>
      </c>
      <c r="AU136" s="17" t="s">
        <v>87</v>
      </c>
    </row>
    <row r="137" spans="2:51" s="11" customFormat="1" ht="12">
      <c r="B137" s="218"/>
      <c r="C137" s="219"/>
      <c r="D137" s="215" t="s">
        <v>144</v>
      </c>
      <c r="E137" s="220" t="s">
        <v>27</v>
      </c>
      <c r="F137" s="221" t="s">
        <v>195</v>
      </c>
      <c r="G137" s="219"/>
      <c r="H137" s="222">
        <v>60.5</v>
      </c>
      <c r="I137" s="223"/>
      <c r="J137" s="219"/>
      <c r="K137" s="219"/>
      <c r="L137" s="224"/>
      <c r="M137" s="225"/>
      <c r="N137" s="226"/>
      <c r="O137" s="226"/>
      <c r="P137" s="226"/>
      <c r="Q137" s="226"/>
      <c r="R137" s="226"/>
      <c r="S137" s="226"/>
      <c r="T137" s="227"/>
      <c r="AT137" s="228" t="s">
        <v>144</v>
      </c>
      <c r="AU137" s="228" t="s">
        <v>87</v>
      </c>
      <c r="AV137" s="11" t="s">
        <v>87</v>
      </c>
      <c r="AW137" s="11" t="s">
        <v>36</v>
      </c>
      <c r="AX137" s="11" t="s">
        <v>77</v>
      </c>
      <c r="AY137" s="228" t="s">
        <v>133</v>
      </c>
    </row>
    <row r="138" spans="2:51" s="12" customFormat="1" ht="12">
      <c r="B138" s="229"/>
      <c r="C138" s="230"/>
      <c r="D138" s="215" t="s">
        <v>144</v>
      </c>
      <c r="E138" s="231" t="s">
        <v>27</v>
      </c>
      <c r="F138" s="232" t="s">
        <v>160</v>
      </c>
      <c r="G138" s="230"/>
      <c r="H138" s="231" t="s">
        <v>27</v>
      </c>
      <c r="I138" s="233"/>
      <c r="J138" s="230"/>
      <c r="K138" s="230"/>
      <c r="L138" s="234"/>
      <c r="M138" s="235"/>
      <c r="N138" s="236"/>
      <c r="O138" s="236"/>
      <c r="P138" s="236"/>
      <c r="Q138" s="236"/>
      <c r="R138" s="236"/>
      <c r="S138" s="236"/>
      <c r="T138" s="237"/>
      <c r="AT138" s="238" t="s">
        <v>144</v>
      </c>
      <c r="AU138" s="238" t="s">
        <v>87</v>
      </c>
      <c r="AV138" s="12" t="s">
        <v>85</v>
      </c>
      <c r="AW138" s="12" t="s">
        <v>36</v>
      </c>
      <c r="AX138" s="12" t="s">
        <v>77</v>
      </c>
      <c r="AY138" s="238" t="s">
        <v>133</v>
      </c>
    </row>
    <row r="139" spans="2:51" s="11" customFormat="1" ht="12">
      <c r="B139" s="218"/>
      <c r="C139" s="219"/>
      <c r="D139" s="215" t="s">
        <v>144</v>
      </c>
      <c r="E139" s="220" t="s">
        <v>27</v>
      </c>
      <c r="F139" s="221" t="s">
        <v>196</v>
      </c>
      <c r="G139" s="219"/>
      <c r="H139" s="222">
        <v>211.09</v>
      </c>
      <c r="I139" s="223"/>
      <c r="J139" s="219"/>
      <c r="K139" s="219"/>
      <c r="L139" s="224"/>
      <c r="M139" s="225"/>
      <c r="N139" s="226"/>
      <c r="O139" s="226"/>
      <c r="P139" s="226"/>
      <c r="Q139" s="226"/>
      <c r="R139" s="226"/>
      <c r="S139" s="226"/>
      <c r="T139" s="227"/>
      <c r="AT139" s="228" t="s">
        <v>144</v>
      </c>
      <c r="AU139" s="228" t="s">
        <v>87</v>
      </c>
      <c r="AV139" s="11" t="s">
        <v>87</v>
      </c>
      <c r="AW139" s="11" t="s">
        <v>36</v>
      </c>
      <c r="AX139" s="11" t="s">
        <v>77</v>
      </c>
      <c r="AY139" s="228" t="s">
        <v>133</v>
      </c>
    </row>
    <row r="140" spans="2:51" s="12" customFormat="1" ht="12">
      <c r="B140" s="229"/>
      <c r="C140" s="230"/>
      <c r="D140" s="215" t="s">
        <v>144</v>
      </c>
      <c r="E140" s="231" t="s">
        <v>27</v>
      </c>
      <c r="F140" s="232" t="s">
        <v>197</v>
      </c>
      <c r="G140" s="230"/>
      <c r="H140" s="231" t="s">
        <v>27</v>
      </c>
      <c r="I140" s="233"/>
      <c r="J140" s="230"/>
      <c r="K140" s="230"/>
      <c r="L140" s="234"/>
      <c r="M140" s="235"/>
      <c r="N140" s="236"/>
      <c r="O140" s="236"/>
      <c r="P140" s="236"/>
      <c r="Q140" s="236"/>
      <c r="R140" s="236"/>
      <c r="S140" s="236"/>
      <c r="T140" s="237"/>
      <c r="AT140" s="238" t="s">
        <v>144</v>
      </c>
      <c r="AU140" s="238" t="s">
        <v>87</v>
      </c>
      <c r="AV140" s="12" t="s">
        <v>85</v>
      </c>
      <c r="AW140" s="12" t="s">
        <v>36</v>
      </c>
      <c r="AX140" s="12" t="s">
        <v>77</v>
      </c>
      <c r="AY140" s="238" t="s">
        <v>133</v>
      </c>
    </row>
    <row r="141" spans="2:51" s="13" customFormat="1" ht="12">
      <c r="B141" s="239"/>
      <c r="C141" s="240"/>
      <c r="D141" s="215" t="s">
        <v>144</v>
      </c>
      <c r="E141" s="241" t="s">
        <v>27</v>
      </c>
      <c r="F141" s="242" t="s">
        <v>147</v>
      </c>
      <c r="G141" s="240"/>
      <c r="H141" s="243">
        <v>271.59000000000003</v>
      </c>
      <c r="I141" s="244"/>
      <c r="J141" s="240"/>
      <c r="K141" s="240"/>
      <c r="L141" s="245"/>
      <c r="M141" s="246"/>
      <c r="N141" s="247"/>
      <c r="O141" s="247"/>
      <c r="P141" s="247"/>
      <c r="Q141" s="247"/>
      <c r="R141" s="247"/>
      <c r="S141" s="247"/>
      <c r="T141" s="248"/>
      <c r="AT141" s="249" t="s">
        <v>144</v>
      </c>
      <c r="AU141" s="249" t="s">
        <v>87</v>
      </c>
      <c r="AV141" s="13" t="s">
        <v>140</v>
      </c>
      <c r="AW141" s="13" t="s">
        <v>36</v>
      </c>
      <c r="AX141" s="13" t="s">
        <v>85</v>
      </c>
      <c r="AY141" s="249" t="s">
        <v>133</v>
      </c>
    </row>
    <row r="142" spans="2:65" s="1" customFormat="1" ht="22.5" customHeight="1">
      <c r="B142" s="38"/>
      <c r="C142" s="204" t="s">
        <v>198</v>
      </c>
      <c r="D142" s="204" t="s">
        <v>135</v>
      </c>
      <c r="E142" s="205" t="s">
        <v>199</v>
      </c>
      <c r="F142" s="206" t="s">
        <v>200</v>
      </c>
      <c r="G142" s="207" t="s">
        <v>192</v>
      </c>
      <c r="H142" s="208">
        <v>135.79</v>
      </c>
      <c r="I142" s="209"/>
      <c r="J142" s="208">
        <f>ROUND(I142*H142,2)</f>
        <v>0</v>
      </c>
      <c r="K142" s="206" t="s">
        <v>139</v>
      </c>
      <c r="L142" s="43"/>
      <c r="M142" s="210" t="s">
        <v>27</v>
      </c>
      <c r="N142" s="211" t="s">
        <v>48</v>
      </c>
      <c r="O142" s="79"/>
      <c r="P142" s="212">
        <f>O142*H142</f>
        <v>0</v>
      </c>
      <c r="Q142" s="212">
        <v>0</v>
      </c>
      <c r="R142" s="212">
        <f>Q142*H142</f>
        <v>0</v>
      </c>
      <c r="S142" s="212">
        <v>0</v>
      </c>
      <c r="T142" s="213">
        <f>S142*H142</f>
        <v>0</v>
      </c>
      <c r="AR142" s="17" t="s">
        <v>140</v>
      </c>
      <c r="AT142" s="17" t="s">
        <v>135</v>
      </c>
      <c r="AU142" s="17" t="s">
        <v>87</v>
      </c>
      <c r="AY142" s="17" t="s">
        <v>133</v>
      </c>
      <c r="BE142" s="214">
        <f>IF(N142="základní",J142,0)</f>
        <v>0</v>
      </c>
      <c r="BF142" s="214">
        <f>IF(N142="snížená",J142,0)</f>
        <v>0</v>
      </c>
      <c r="BG142" s="214">
        <f>IF(N142="zákl. přenesená",J142,0)</f>
        <v>0</v>
      </c>
      <c r="BH142" s="214">
        <f>IF(N142="sníž. přenesená",J142,0)</f>
        <v>0</v>
      </c>
      <c r="BI142" s="214">
        <f>IF(N142="nulová",J142,0)</f>
        <v>0</v>
      </c>
      <c r="BJ142" s="17" t="s">
        <v>85</v>
      </c>
      <c r="BK142" s="214">
        <f>ROUND(I142*H142,2)</f>
        <v>0</v>
      </c>
      <c r="BL142" s="17" t="s">
        <v>140</v>
      </c>
      <c r="BM142" s="17" t="s">
        <v>201</v>
      </c>
    </row>
    <row r="143" spans="2:47" s="1" customFormat="1" ht="12">
      <c r="B143" s="38"/>
      <c r="C143" s="39"/>
      <c r="D143" s="215" t="s">
        <v>142</v>
      </c>
      <c r="E143" s="39"/>
      <c r="F143" s="216" t="s">
        <v>194</v>
      </c>
      <c r="G143" s="39"/>
      <c r="H143" s="39"/>
      <c r="I143" s="130"/>
      <c r="J143" s="39"/>
      <c r="K143" s="39"/>
      <c r="L143" s="43"/>
      <c r="M143" s="217"/>
      <c r="N143" s="79"/>
      <c r="O143" s="79"/>
      <c r="P143" s="79"/>
      <c r="Q143" s="79"/>
      <c r="R143" s="79"/>
      <c r="S143" s="79"/>
      <c r="T143" s="80"/>
      <c r="AT143" s="17" t="s">
        <v>142</v>
      </c>
      <c r="AU143" s="17" t="s">
        <v>87</v>
      </c>
    </row>
    <row r="144" spans="2:51" s="11" customFormat="1" ht="12">
      <c r="B144" s="218"/>
      <c r="C144" s="219"/>
      <c r="D144" s="215" t="s">
        <v>144</v>
      </c>
      <c r="E144" s="220" t="s">
        <v>27</v>
      </c>
      <c r="F144" s="221" t="s">
        <v>202</v>
      </c>
      <c r="G144" s="219"/>
      <c r="H144" s="222">
        <v>135.79</v>
      </c>
      <c r="I144" s="223"/>
      <c r="J144" s="219"/>
      <c r="K144" s="219"/>
      <c r="L144" s="224"/>
      <c r="M144" s="225"/>
      <c r="N144" s="226"/>
      <c r="O144" s="226"/>
      <c r="P144" s="226"/>
      <c r="Q144" s="226"/>
      <c r="R144" s="226"/>
      <c r="S144" s="226"/>
      <c r="T144" s="227"/>
      <c r="AT144" s="228" t="s">
        <v>144</v>
      </c>
      <c r="AU144" s="228" t="s">
        <v>87</v>
      </c>
      <c r="AV144" s="11" t="s">
        <v>87</v>
      </c>
      <c r="AW144" s="11" t="s">
        <v>36</v>
      </c>
      <c r="AX144" s="11" t="s">
        <v>77</v>
      </c>
      <c r="AY144" s="228" t="s">
        <v>133</v>
      </c>
    </row>
    <row r="145" spans="2:51" s="13" customFormat="1" ht="12">
      <c r="B145" s="239"/>
      <c r="C145" s="240"/>
      <c r="D145" s="215" t="s">
        <v>144</v>
      </c>
      <c r="E145" s="241" t="s">
        <v>27</v>
      </c>
      <c r="F145" s="242" t="s">
        <v>147</v>
      </c>
      <c r="G145" s="240"/>
      <c r="H145" s="243">
        <v>135.79</v>
      </c>
      <c r="I145" s="244"/>
      <c r="J145" s="240"/>
      <c r="K145" s="240"/>
      <c r="L145" s="245"/>
      <c r="M145" s="246"/>
      <c r="N145" s="247"/>
      <c r="O145" s="247"/>
      <c r="P145" s="247"/>
      <c r="Q145" s="247"/>
      <c r="R145" s="247"/>
      <c r="S145" s="247"/>
      <c r="T145" s="248"/>
      <c r="AT145" s="249" t="s">
        <v>144</v>
      </c>
      <c r="AU145" s="249" t="s">
        <v>87</v>
      </c>
      <c r="AV145" s="13" t="s">
        <v>140</v>
      </c>
      <c r="AW145" s="13" t="s">
        <v>36</v>
      </c>
      <c r="AX145" s="13" t="s">
        <v>85</v>
      </c>
      <c r="AY145" s="249" t="s">
        <v>133</v>
      </c>
    </row>
    <row r="146" spans="2:65" s="1" customFormat="1" ht="22.5" customHeight="1">
      <c r="B146" s="38"/>
      <c r="C146" s="204" t="s">
        <v>145</v>
      </c>
      <c r="D146" s="204" t="s">
        <v>135</v>
      </c>
      <c r="E146" s="205" t="s">
        <v>203</v>
      </c>
      <c r="F146" s="206" t="s">
        <v>204</v>
      </c>
      <c r="G146" s="207" t="s">
        <v>192</v>
      </c>
      <c r="H146" s="208">
        <v>4.56</v>
      </c>
      <c r="I146" s="209"/>
      <c r="J146" s="208">
        <f>ROUND(I146*H146,2)</f>
        <v>0</v>
      </c>
      <c r="K146" s="206" t="s">
        <v>139</v>
      </c>
      <c r="L146" s="43"/>
      <c r="M146" s="210" t="s">
        <v>27</v>
      </c>
      <c r="N146" s="211" t="s">
        <v>48</v>
      </c>
      <c r="O146" s="79"/>
      <c r="P146" s="212">
        <f>O146*H146</f>
        <v>0</v>
      </c>
      <c r="Q146" s="212">
        <v>0</v>
      </c>
      <c r="R146" s="212">
        <f>Q146*H146</f>
        <v>0</v>
      </c>
      <c r="S146" s="212">
        <v>0</v>
      </c>
      <c r="T146" s="213">
        <f>S146*H146</f>
        <v>0</v>
      </c>
      <c r="AR146" s="17" t="s">
        <v>140</v>
      </c>
      <c r="AT146" s="17" t="s">
        <v>135</v>
      </c>
      <c r="AU146" s="17" t="s">
        <v>87</v>
      </c>
      <c r="AY146" s="17" t="s">
        <v>133</v>
      </c>
      <c r="BE146" s="214">
        <f>IF(N146="základní",J146,0)</f>
        <v>0</v>
      </c>
      <c r="BF146" s="214">
        <f>IF(N146="snížená",J146,0)</f>
        <v>0</v>
      </c>
      <c r="BG146" s="214">
        <f>IF(N146="zákl. přenesená",J146,0)</f>
        <v>0</v>
      </c>
      <c r="BH146" s="214">
        <f>IF(N146="sníž. přenesená",J146,0)</f>
        <v>0</v>
      </c>
      <c r="BI146" s="214">
        <f>IF(N146="nulová",J146,0)</f>
        <v>0</v>
      </c>
      <c r="BJ146" s="17" t="s">
        <v>85</v>
      </c>
      <c r="BK146" s="214">
        <f>ROUND(I146*H146,2)</f>
        <v>0</v>
      </c>
      <c r="BL146" s="17" t="s">
        <v>140</v>
      </c>
      <c r="BM146" s="17" t="s">
        <v>205</v>
      </c>
    </row>
    <row r="147" spans="2:47" s="1" customFormat="1" ht="12">
      <c r="B147" s="38"/>
      <c r="C147" s="39"/>
      <c r="D147" s="215" t="s">
        <v>142</v>
      </c>
      <c r="E147" s="39"/>
      <c r="F147" s="216" t="s">
        <v>206</v>
      </c>
      <c r="G147" s="39"/>
      <c r="H147" s="39"/>
      <c r="I147" s="130"/>
      <c r="J147" s="39"/>
      <c r="K147" s="39"/>
      <c r="L147" s="43"/>
      <c r="M147" s="217"/>
      <c r="N147" s="79"/>
      <c r="O147" s="79"/>
      <c r="P147" s="79"/>
      <c r="Q147" s="79"/>
      <c r="R147" s="79"/>
      <c r="S147" s="79"/>
      <c r="T147" s="80"/>
      <c r="AT147" s="17" t="s">
        <v>142</v>
      </c>
      <c r="AU147" s="17" t="s">
        <v>87</v>
      </c>
    </row>
    <row r="148" spans="2:51" s="11" customFormat="1" ht="12">
      <c r="B148" s="218"/>
      <c r="C148" s="219"/>
      <c r="D148" s="215" t="s">
        <v>144</v>
      </c>
      <c r="E148" s="220" t="s">
        <v>27</v>
      </c>
      <c r="F148" s="221" t="s">
        <v>207</v>
      </c>
      <c r="G148" s="219"/>
      <c r="H148" s="222">
        <v>4.56</v>
      </c>
      <c r="I148" s="223"/>
      <c r="J148" s="219"/>
      <c r="K148" s="219"/>
      <c r="L148" s="224"/>
      <c r="M148" s="225"/>
      <c r="N148" s="226"/>
      <c r="O148" s="226"/>
      <c r="P148" s="226"/>
      <c r="Q148" s="226"/>
      <c r="R148" s="226"/>
      <c r="S148" s="226"/>
      <c r="T148" s="227"/>
      <c r="AT148" s="228" t="s">
        <v>144</v>
      </c>
      <c r="AU148" s="228" t="s">
        <v>87</v>
      </c>
      <c r="AV148" s="11" t="s">
        <v>87</v>
      </c>
      <c r="AW148" s="11" t="s">
        <v>36</v>
      </c>
      <c r="AX148" s="11" t="s">
        <v>77</v>
      </c>
      <c r="AY148" s="228" t="s">
        <v>133</v>
      </c>
    </row>
    <row r="149" spans="2:51" s="12" customFormat="1" ht="12">
      <c r="B149" s="229"/>
      <c r="C149" s="230"/>
      <c r="D149" s="215" t="s">
        <v>144</v>
      </c>
      <c r="E149" s="231" t="s">
        <v>27</v>
      </c>
      <c r="F149" s="232" t="s">
        <v>208</v>
      </c>
      <c r="G149" s="230"/>
      <c r="H149" s="231" t="s">
        <v>27</v>
      </c>
      <c r="I149" s="233"/>
      <c r="J149" s="230"/>
      <c r="K149" s="230"/>
      <c r="L149" s="234"/>
      <c r="M149" s="235"/>
      <c r="N149" s="236"/>
      <c r="O149" s="236"/>
      <c r="P149" s="236"/>
      <c r="Q149" s="236"/>
      <c r="R149" s="236"/>
      <c r="S149" s="236"/>
      <c r="T149" s="237"/>
      <c r="AT149" s="238" t="s">
        <v>144</v>
      </c>
      <c r="AU149" s="238" t="s">
        <v>87</v>
      </c>
      <c r="AV149" s="12" t="s">
        <v>85</v>
      </c>
      <c r="AW149" s="12" t="s">
        <v>36</v>
      </c>
      <c r="AX149" s="12" t="s">
        <v>77</v>
      </c>
      <c r="AY149" s="238" t="s">
        <v>133</v>
      </c>
    </row>
    <row r="150" spans="2:51" s="13" customFormat="1" ht="12">
      <c r="B150" s="239"/>
      <c r="C150" s="240"/>
      <c r="D150" s="215" t="s">
        <v>144</v>
      </c>
      <c r="E150" s="241" t="s">
        <v>27</v>
      </c>
      <c r="F150" s="242" t="s">
        <v>147</v>
      </c>
      <c r="G150" s="240"/>
      <c r="H150" s="243">
        <v>4.56</v>
      </c>
      <c r="I150" s="244"/>
      <c r="J150" s="240"/>
      <c r="K150" s="240"/>
      <c r="L150" s="245"/>
      <c r="M150" s="246"/>
      <c r="N150" s="247"/>
      <c r="O150" s="247"/>
      <c r="P150" s="247"/>
      <c r="Q150" s="247"/>
      <c r="R150" s="247"/>
      <c r="S150" s="247"/>
      <c r="T150" s="248"/>
      <c r="AT150" s="249" t="s">
        <v>144</v>
      </c>
      <c r="AU150" s="249" t="s">
        <v>87</v>
      </c>
      <c r="AV150" s="13" t="s">
        <v>140</v>
      </c>
      <c r="AW150" s="13" t="s">
        <v>36</v>
      </c>
      <c r="AX150" s="13" t="s">
        <v>85</v>
      </c>
      <c r="AY150" s="249" t="s">
        <v>133</v>
      </c>
    </row>
    <row r="151" spans="2:65" s="1" customFormat="1" ht="22.5" customHeight="1">
      <c r="B151" s="38"/>
      <c r="C151" s="204" t="s">
        <v>209</v>
      </c>
      <c r="D151" s="204" t="s">
        <v>135</v>
      </c>
      <c r="E151" s="205" t="s">
        <v>210</v>
      </c>
      <c r="F151" s="206" t="s">
        <v>211</v>
      </c>
      <c r="G151" s="207" t="s">
        <v>192</v>
      </c>
      <c r="H151" s="208">
        <v>2.28</v>
      </c>
      <c r="I151" s="209"/>
      <c r="J151" s="208">
        <f>ROUND(I151*H151,2)</f>
        <v>0</v>
      </c>
      <c r="K151" s="206" t="s">
        <v>139</v>
      </c>
      <c r="L151" s="43"/>
      <c r="M151" s="210" t="s">
        <v>27</v>
      </c>
      <c r="N151" s="211" t="s">
        <v>48</v>
      </c>
      <c r="O151" s="79"/>
      <c r="P151" s="212">
        <f>O151*H151</f>
        <v>0</v>
      </c>
      <c r="Q151" s="212">
        <v>0</v>
      </c>
      <c r="R151" s="212">
        <f>Q151*H151</f>
        <v>0</v>
      </c>
      <c r="S151" s="212">
        <v>0</v>
      </c>
      <c r="T151" s="213">
        <f>S151*H151</f>
        <v>0</v>
      </c>
      <c r="AR151" s="17" t="s">
        <v>140</v>
      </c>
      <c r="AT151" s="17" t="s">
        <v>135</v>
      </c>
      <c r="AU151" s="17" t="s">
        <v>87</v>
      </c>
      <c r="AY151" s="17" t="s">
        <v>133</v>
      </c>
      <c r="BE151" s="214">
        <f>IF(N151="základní",J151,0)</f>
        <v>0</v>
      </c>
      <c r="BF151" s="214">
        <f>IF(N151="snížená",J151,0)</f>
        <v>0</v>
      </c>
      <c r="BG151" s="214">
        <f>IF(N151="zákl. přenesená",J151,0)</f>
        <v>0</v>
      </c>
      <c r="BH151" s="214">
        <f>IF(N151="sníž. přenesená",J151,0)</f>
        <v>0</v>
      </c>
      <c r="BI151" s="214">
        <f>IF(N151="nulová",J151,0)</f>
        <v>0</v>
      </c>
      <c r="BJ151" s="17" t="s">
        <v>85</v>
      </c>
      <c r="BK151" s="214">
        <f>ROUND(I151*H151,2)</f>
        <v>0</v>
      </c>
      <c r="BL151" s="17" t="s">
        <v>140</v>
      </c>
      <c r="BM151" s="17" t="s">
        <v>212</v>
      </c>
    </row>
    <row r="152" spans="2:47" s="1" customFormat="1" ht="12">
      <c r="B152" s="38"/>
      <c r="C152" s="39"/>
      <c r="D152" s="215" t="s">
        <v>142</v>
      </c>
      <c r="E152" s="39"/>
      <c r="F152" s="216" t="s">
        <v>206</v>
      </c>
      <c r="G152" s="39"/>
      <c r="H152" s="39"/>
      <c r="I152" s="130"/>
      <c r="J152" s="39"/>
      <c r="K152" s="39"/>
      <c r="L152" s="43"/>
      <c r="M152" s="217"/>
      <c r="N152" s="79"/>
      <c r="O152" s="79"/>
      <c r="P152" s="79"/>
      <c r="Q152" s="79"/>
      <c r="R152" s="79"/>
      <c r="S152" s="79"/>
      <c r="T152" s="80"/>
      <c r="AT152" s="17" t="s">
        <v>142</v>
      </c>
      <c r="AU152" s="17" t="s">
        <v>87</v>
      </c>
    </row>
    <row r="153" spans="2:51" s="11" customFormat="1" ht="12">
      <c r="B153" s="218"/>
      <c r="C153" s="219"/>
      <c r="D153" s="215" t="s">
        <v>144</v>
      </c>
      <c r="E153" s="220" t="s">
        <v>27</v>
      </c>
      <c r="F153" s="221" t="s">
        <v>213</v>
      </c>
      <c r="G153" s="219"/>
      <c r="H153" s="222">
        <v>2.28</v>
      </c>
      <c r="I153" s="223"/>
      <c r="J153" s="219"/>
      <c r="K153" s="219"/>
      <c r="L153" s="224"/>
      <c r="M153" s="225"/>
      <c r="N153" s="226"/>
      <c r="O153" s="226"/>
      <c r="P153" s="226"/>
      <c r="Q153" s="226"/>
      <c r="R153" s="226"/>
      <c r="S153" s="226"/>
      <c r="T153" s="227"/>
      <c r="AT153" s="228" t="s">
        <v>144</v>
      </c>
      <c r="AU153" s="228" t="s">
        <v>87</v>
      </c>
      <c r="AV153" s="11" t="s">
        <v>87</v>
      </c>
      <c r="AW153" s="11" t="s">
        <v>36</v>
      </c>
      <c r="AX153" s="11" t="s">
        <v>77</v>
      </c>
      <c r="AY153" s="228" t="s">
        <v>133</v>
      </c>
    </row>
    <row r="154" spans="2:51" s="13" customFormat="1" ht="12">
      <c r="B154" s="239"/>
      <c r="C154" s="240"/>
      <c r="D154" s="215" t="s">
        <v>144</v>
      </c>
      <c r="E154" s="241" t="s">
        <v>27</v>
      </c>
      <c r="F154" s="242" t="s">
        <v>147</v>
      </c>
      <c r="G154" s="240"/>
      <c r="H154" s="243">
        <v>2.28</v>
      </c>
      <c r="I154" s="244"/>
      <c r="J154" s="240"/>
      <c r="K154" s="240"/>
      <c r="L154" s="245"/>
      <c r="M154" s="246"/>
      <c r="N154" s="247"/>
      <c r="O154" s="247"/>
      <c r="P154" s="247"/>
      <c r="Q154" s="247"/>
      <c r="R154" s="247"/>
      <c r="S154" s="247"/>
      <c r="T154" s="248"/>
      <c r="AT154" s="249" t="s">
        <v>144</v>
      </c>
      <c r="AU154" s="249" t="s">
        <v>87</v>
      </c>
      <c r="AV154" s="13" t="s">
        <v>140</v>
      </c>
      <c r="AW154" s="13" t="s">
        <v>36</v>
      </c>
      <c r="AX154" s="13" t="s">
        <v>85</v>
      </c>
      <c r="AY154" s="249" t="s">
        <v>133</v>
      </c>
    </row>
    <row r="155" spans="2:65" s="1" customFormat="1" ht="22.5" customHeight="1">
      <c r="B155" s="38"/>
      <c r="C155" s="204" t="s">
        <v>214</v>
      </c>
      <c r="D155" s="204" t="s">
        <v>135</v>
      </c>
      <c r="E155" s="205" t="s">
        <v>215</v>
      </c>
      <c r="F155" s="206" t="s">
        <v>216</v>
      </c>
      <c r="G155" s="207" t="s">
        <v>192</v>
      </c>
      <c r="H155" s="208">
        <v>276.15</v>
      </c>
      <c r="I155" s="209"/>
      <c r="J155" s="208">
        <f>ROUND(I155*H155,2)</f>
        <v>0</v>
      </c>
      <c r="K155" s="206" t="s">
        <v>139</v>
      </c>
      <c r="L155" s="43"/>
      <c r="M155" s="210" t="s">
        <v>27</v>
      </c>
      <c r="N155" s="211" t="s">
        <v>48</v>
      </c>
      <c r="O155" s="79"/>
      <c r="P155" s="212">
        <f>O155*H155</f>
        <v>0</v>
      </c>
      <c r="Q155" s="212">
        <v>0</v>
      </c>
      <c r="R155" s="212">
        <f>Q155*H155</f>
        <v>0</v>
      </c>
      <c r="S155" s="212">
        <v>0</v>
      </c>
      <c r="T155" s="213">
        <f>S155*H155</f>
        <v>0</v>
      </c>
      <c r="AR155" s="17" t="s">
        <v>140</v>
      </c>
      <c r="AT155" s="17" t="s">
        <v>135</v>
      </c>
      <c r="AU155" s="17" t="s">
        <v>87</v>
      </c>
      <c r="AY155" s="17" t="s">
        <v>133</v>
      </c>
      <c r="BE155" s="214">
        <f>IF(N155="základní",J155,0)</f>
        <v>0</v>
      </c>
      <c r="BF155" s="214">
        <f>IF(N155="snížená",J155,0)</f>
        <v>0</v>
      </c>
      <c r="BG155" s="214">
        <f>IF(N155="zákl. přenesená",J155,0)</f>
        <v>0</v>
      </c>
      <c r="BH155" s="214">
        <f>IF(N155="sníž. přenesená",J155,0)</f>
        <v>0</v>
      </c>
      <c r="BI155" s="214">
        <f>IF(N155="nulová",J155,0)</f>
        <v>0</v>
      </c>
      <c r="BJ155" s="17" t="s">
        <v>85</v>
      </c>
      <c r="BK155" s="214">
        <f>ROUND(I155*H155,2)</f>
        <v>0</v>
      </c>
      <c r="BL155" s="17" t="s">
        <v>140</v>
      </c>
      <c r="BM155" s="17" t="s">
        <v>217</v>
      </c>
    </row>
    <row r="156" spans="2:47" s="1" customFormat="1" ht="12">
      <c r="B156" s="38"/>
      <c r="C156" s="39"/>
      <c r="D156" s="215" t="s">
        <v>142</v>
      </c>
      <c r="E156" s="39"/>
      <c r="F156" s="216" t="s">
        <v>218</v>
      </c>
      <c r="G156" s="39"/>
      <c r="H156" s="39"/>
      <c r="I156" s="130"/>
      <c r="J156" s="39"/>
      <c r="K156" s="39"/>
      <c r="L156" s="43"/>
      <c r="M156" s="217"/>
      <c r="N156" s="79"/>
      <c r="O156" s="79"/>
      <c r="P156" s="79"/>
      <c r="Q156" s="79"/>
      <c r="R156" s="79"/>
      <c r="S156" s="79"/>
      <c r="T156" s="80"/>
      <c r="AT156" s="17" t="s">
        <v>142</v>
      </c>
      <c r="AU156" s="17" t="s">
        <v>87</v>
      </c>
    </row>
    <row r="157" spans="2:51" s="11" customFormat="1" ht="12">
      <c r="B157" s="218"/>
      <c r="C157" s="219"/>
      <c r="D157" s="215" t="s">
        <v>144</v>
      </c>
      <c r="E157" s="220" t="s">
        <v>27</v>
      </c>
      <c r="F157" s="221" t="s">
        <v>219</v>
      </c>
      <c r="G157" s="219"/>
      <c r="H157" s="222">
        <v>276.15</v>
      </c>
      <c r="I157" s="223"/>
      <c r="J157" s="219"/>
      <c r="K157" s="219"/>
      <c r="L157" s="224"/>
      <c r="M157" s="225"/>
      <c r="N157" s="226"/>
      <c r="O157" s="226"/>
      <c r="P157" s="226"/>
      <c r="Q157" s="226"/>
      <c r="R157" s="226"/>
      <c r="S157" s="226"/>
      <c r="T157" s="227"/>
      <c r="AT157" s="228" t="s">
        <v>144</v>
      </c>
      <c r="AU157" s="228" t="s">
        <v>87</v>
      </c>
      <c r="AV157" s="11" t="s">
        <v>87</v>
      </c>
      <c r="AW157" s="11" t="s">
        <v>36</v>
      </c>
      <c r="AX157" s="11" t="s">
        <v>77</v>
      </c>
      <c r="AY157" s="228" t="s">
        <v>133</v>
      </c>
    </row>
    <row r="158" spans="2:51" s="13" customFormat="1" ht="12">
      <c r="B158" s="239"/>
      <c r="C158" s="240"/>
      <c r="D158" s="215" t="s">
        <v>144</v>
      </c>
      <c r="E158" s="241" t="s">
        <v>27</v>
      </c>
      <c r="F158" s="242" t="s">
        <v>147</v>
      </c>
      <c r="G158" s="240"/>
      <c r="H158" s="243">
        <v>276.15</v>
      </c>
      <c r="I158" s="244"/>
      <c r="J158" s="240"/>
      <c r="K158" s="240"/>
      <c r="L158" s="245"/>
      <c r="M158" s="246"/>
      <c r="N158" s="247"/>
      <c r="O158" s="247"/>
      <c r="P158" s="247"/>
      <c r="Q158" s="247"/>
      <c r="R158" s="247"/>
      <c r="S158" s="247"/>
      <c r="T158" s="248"/>
      <c r="AT158" s="249" t="s">
        <v>144</v>
      </c>
      <c r="AU158" s="249" t="s">
        <v>87</v>
      </c>
      <c r="AV158" s="13" t="s">
        <v>140</v>
      </c>
      <c r="AW158" s="13" t="s">
        <v>36</v>
      </c>
      <c r="AX158" s="13" t="s">
        <v>85</v>
      </c>
      <c r="AY158" s="249" t="s">
        <v>133</v>
      </c>
    </row>
    <row r="159" spans="2:65" s="1" customFormat="1" ht="22.5" customHeight="1">
      <c r="B159" s="38"/>
      <c r="C159" s="204" t="s">
        <v>8</v>
      </c>
      <c r="D159" s="204" t="s">
        <v>135</v>
      </c>
      <c r="E159" s="205" t="s">
        <v>220</v>
      </c>
      <c r="F159" s="206" t="s">
        <v>221</v>
      </c>
      <c r="G159" s="207" t="s">
        <v>192</v>
      </c>
      <c r="H159" s="208">
        <v>1380.75</v>
      </c>
      <c r="I159" s="209"/>
      <c r="J159" s="208">
        <f>ROUND(I159*H159,2)</f>
        <v>0</v>
      </c>
      <c r="K159" s="206" t="s">
        <v>139</v>
      </c>
      <c r="L159" s="43"/>
      <c r="M159" s="210" t="s">
        <v>27</v>
      </c>
      <c r="N159" s="211" t="s">
        <v>48</v>
      </c>
      <c r="O159" s="79"/>
      <c r="P159" s="212">
        <f>O159*H159</f>
        <v>0</v>
      </c>
      <c r="Q159" s="212">
        <v>0</v>
      </c>
      <c r="R159" s="212">
        <f>Q159*H159</f>
        <v>0</v>
      </c>
      <c r="S159" s="212">
        <v>0</v>
      </c>
      <c r="T159" s="213">
        <f>S159*H159</f>
        <v>0</v>
      </c>
      <c r="AR159" s="17" t="s">
        <v>140</v>
      </c>
      <c r="AT159" s="17" t="s">
        <v>135</v>
      </c>
      <c r="AU159" s="17" t="s">
        <v>87</v>
      </c>
      <c r="AY159" s="17" t="s">
        <v>133</v>
      </c>
      <c r="BE159" s="214">
        <f>IF(N159="základní",J159,0)</f>
        <v>0</v>
      </c>
      <c r="BF159" s="214">
        <f>IF(N159="snížená",J159,0)</f>
        <v>0</v>
      </c>
      <c r="BG159" s="214">
        <f>IF(N159="zákl. přenesená",J159,0)</f>
        <v>0</v>
      </c>
      <c r="BH159" s="214">
        <f>IF(N159="sníž. přenesená",J159,0)</f>
        <v>0</v>
      </c>
      <c r="BI159" s="214">
        <f>IF(N159="nulová",J159,0)</f>
        <v>0</v>
      </c>
      <c r="BJ159" s="17" t="s">
        <v>85</v>
      </c>
      <c r="BK159" s="214">
        <f>ROUND(I159*H159,2)</f>
        <v>0</v>
      </c>
      <c r="BL159" s="17" t="s">
        <v>140</v>
      </c>
      <c r="BM159" s="17" t="s">
        <v>222</v>
      </c>
    </row>
    <row r="160" spans="2:47" s="1" customFormat="1" ht="12">
      <c r="B160" s="38"/>
      <c r="C160" s="39"/>
      <c r="D160" s="215" t="s">
        <v>142</v>
      </c>
      <c r="E160" s="39"/>
      <c r="F160" s="216" t="s">
        <v>218</v>
      </c>
      <c r="G160" s="39"/>
      <c r="H160" s="39"/>
      <c r="I160" s="130"/>
      <c r="J160" s="39"/>
      <c r="K160" s="39"/>
      <c r="L160" s="43"/>
      <c r="M160" s="217"/>
      <c r="N160" s="79"/>
      <c r="O160" s="79"/>
      <c r="P160" s="79"/>
      <c r="Q160" s="79"/>
      <c r="R160" s="79"/>
      <c r="S160" s="79"/>
      <c r="T160" s="80"/>
      <c r="AT160" s="17" t="s">
        <v>142</v>
      </c>
      <c r="AU160" s="17" t="s">
        <v>87</v>
      </c>
    </row>
    <row r="161" spans="2:51" s="11" customFormat="1" ht="12">
      <c r="B161" s="218"/>
      <c r="C161" s="219"/>
      <c r="D161" s="215" t="s">
        <v>144</v>
      </c>
      <c r="E161" s="220" t="s">
        <v>27</v>
      </c>
      <c r="F161" s="221" t="s">
        <v>223</v>
      </c>
      <c r="G161" s="219"/>
      <c r="H161" s="222">
        <v>1380.75</v>
      </c>
      <c r="I161" s="223"/>
      <c r="J161" s="219"/>
      <c r="K161" s="219"/>
      <c r="L161" s="224"/>
      <c r="M161" s="225"/>
      <c r="N161" s="226"/>
      <c r="O161" s="226"/>
      <c r="P161" s="226"/>
      <c r="Q161" s="226"/>
      <c r="R161" s="226"/>
      <c r="S161" s="226"/>
      <c r="T161" s="227"/>
      <c r="AT161" s="228" t="s">
        <v>144</v>
      </c>
      <c r="AU161" s="228" t="s">
        <v>87</v>
      </c>
      <c r="AV161" s="11" t="s">
        <v>87</v>
      </c>
      <c r="AW161" s="11" t="s">
        <v>36</v>
      </c>
      <c r="AX161" s="11" t="s">
        <v>77</v>
      </c>
      <c r="AY161" s="228" t="s">
        <v>133</v>
      </c>
    </row>
    <row r="162" spans="2:51" s="13" customFormat="1" ht="12">
      <c r="B162" s="239"/>
      <c r="C162" s="240"/>
      <c r="D162" s="215" t="s">
        <v>144</v>
      </c>
      <c r="E162" s="241" t="s">
        <v>27</v>
      </c>
      <c r="F162" s="242" t="s">
        <v>147</v>
      </c>
      <c r="G162" s="240"/>
      <c r="H162" s="243">
        <v>1380.75</v>
      </c>
      <c r="I162" s="244"/>
      <c r="J162" s="240"/>
      <c r="K162" s="240"/>
      <c r="L162" s="245"/>
      <c r="M162" s="246"/>
      <c r="N162" s="247"/>
      <c r="O162" s="247"/>
      <c r="P162" s="247"/>
      <c r="Q162" s="247"/>
      <c r="R162" s="247"/>
      <c r="S162" s="247"/>
      <c r="T162" s="248"/>
      <c r="AT162" s="249" t="s">
        <v>144</v>
      </c>
      <c r="AU162" s="249" t="s">
        <v>87</v>
      </c>
      <c r="AV162" s="13" t="s">
        <v>140</v>
      </c>
      <c r="AW162" s="13" t="s">
        <v>36</v>
      </c>
      <c r="AX162" s="13" t="s">
        <v>85</v>
      </c>
      <c r="AY162" s="249" t="s">
        <v>133</v>
      </c>
    </row>
    <row r="163" spans="2:65" s="1" customFormat="1" ht="33.75" customHeight="1">
      <c r="B163" s="38"/>
      <c r="C163" s="204" t="s">
        <v>224</v>
      </c>
      <c r="D163" s="204" t="s">
        <v>135</v>
      </c>
      <c r="E163" s="205" t="s">
        <v>225</v>
      </c>
      <c r="F163" s="206" t="s">
        <v>226</v>
      </c>
      <c r="G163" s="207" t="s">
        <v>192</v>
      </c>
      <c r="H163" s="208">
        <v>59.4</v>
      </c>
      <c r="I163" s="209"/>
      <c r="J163" s="208">
        <f>ROUND(I163*H163,2)</f>
        <v>0</v>
      </c>
      <c r="K163" s="206" t="s">
        <v>139</v>
      </c>
      <c r="L163" s="43"/>
      <c r="M163" s="210" t="s">
        <v>27</v>
      </c>
      <c r="N163" s="211" t="s">
        <v>48</v>
      </c>
      <c r="O163" s="79"/>
      <c r="P163" s="212">
        <f>O163*H163</f>
        <v>0</v>
      </c>
      <c r="Q163" s="212">
        <v>0</v>
      </c>
      <c r="R163" s="212">
        <f>Q163*H163</f>
        <v>0</v>
      </c>
      <c r="S163" s="212">
        <v>0</v>
      </c>
      <c r="T163" s="213">
        <f>S163*H163</f>
        <v>0</v>
      </c>
      <c r="AR163" s="17" t="s">
        <v>140</v>
      </c>
      <c r="AT163" s="17" t="s">
        <v>135</v>
      </c>
      <c r="AU163" s="17" t="s">
        <v>87</v>
      </c>
      <c r="AY163" s="17" t="s">
        <v>133</v>
      </c>
      <c r="BE163" s="214">
        <f>IF(N163="základní",J163,0)</f>
        <v>0</v>
      </c>
      <c r="BF163" s="214">
        <f>IF(N163="snížená",J163,0)</f>
        <v>0</v>
      </c>
      <c r="BG163" s="214">
        <f>IF(N163="zákl. přenesená",J163,0)</f>
        <v>0</v>
      </c>
      <c r="BH163" s="214">
        <f>IF(N163="sníž. přenesená",J163,0)</f>
        <v>0</v>
      </c>
      <c r="BI163" s="214">
        <f>IF(N163="nulová",J163,0)</f>
        <v>0</v>
      </c>
      <c r="BJ163" s="17" t="s">
        <v>85</v>
      </c>
      <c r="BK163" s="214">
        <f>ROUND(I163*H163,2)</f>
        <v>0</v>
      </c>
      <c r="BL163" s="17" t="s">
        <v>140</v>
      </c>
      <c r="BM163" s="17" t="s">
        <v>227</v>
      </c>
    </row>
    <row r="164" spans="2:47" s="1" customFormat="1" ht="12">
      <c r="B164" s="38"/>
      <c r="C164" s="39"/>
      <c r="D164" s="215" t="s">
        <v>142</v>
      </c>
      <c r="E164" s="39"/>
      <c r="F164" s="216" t="s">
        <v>228</v>
      </c>
      <c r="G164" s="39"/>
      <c r="H164" s="39"/>
      <c r="I164" s="130"/>
      <c r="J164" s="39"/>
      <c r="K164" s="39"/>
      <c r="L164" s="43"/>
      <c r="M164" s="217"/>
      <c r="N164" s="79"/>
      <c r="O164" s="79"/>
      <c r="P164" s="79"/>
      <c r="Q164" s="79"/>
      <c r="R164" s="79"/>
      <c r="S164" s="79"/>
      <c r="T164" s="80"/>
      <c r="AT164" s="17" t="s">
        <v>142</v>
      </c>
      <c r="AU164" s="17" t="s">
        <v>87</v>
      </c>
    </row>
    <row r="165" spans="2:51" s="11" customFormat="1" ht="12">
      <c r="B165" s="218"/>
      <c r="C165" s="219"/>
      <c r="D165" s="215" t="s">
        <v>144</v>
      </c>
      <c r="E165" s="220" t="s">
        <v>27</v>
      </c>
      <c r="F165" s="221" t="s">
        <v>229</v>
      </c>
      <c r="G165" s="219"/>
      <c r="H165" s="222">
        <v>59.4</v>
      </c>
      <c r="I165" s="223"/>
      <c r="J165" s="219"/>
      <c r="K165" s="219"/>
      <c r="L165" s="224"/>
      <c r="M165" s="225"/>
      <c r="N165" s="226"/>
      <c r="O165" s="226"/>
      <c r="P165" s="226"/>
      <c r="Q165" s="226"/>
      <c r="R165" s="226"/>
      <c r="S165" s="226"/>
      <c r="T165" s="227"/>
      <c r="AT165" s="228" t="s">
        <v>144</v>
      </c>
      <c r="AU165" s="228" t="s">
        <v>87</v>
      </c>
      <c r="AV165" s="11" t="s">
        <v>87</v>
      </c>
      <c r="AW165" s="11" t="s">
        <v>36</v>
      </c>
      <c r="AX165" s="11" t="s">
        <v>77</v>
      </c>
      <c r="AY165" s="228" t="s">
        <v>133</v>
      </c>
    </row>
    <row r="166" spans="2:51" s="12" customFormat="1" ht="12">
      <c r="B166" s="229"/>
      <c r="C166" s="230"/>
      <c r="D166" s="215" t="s">
        <v>144</v>
      </c>
      <c r="E166" s="231" t="s">
        <v>27</v>
      </c>
      <c r="F166" s="232" t="s">
        <v>160</v>
      </c>
      <c r="G166" s="230"/>
      <c r="H166" s="231" t="s">
        <v>27</v>
      </c>
      <c r="I166" s="233"/>
      <c r="J166" s="230"/>
      <c r="K166" s="230"/>
      <c r="L166" s="234"/>
      <c r="M166" s="235"/>
      <c r="N166" s="236"/>
      <c r="O166" s="236"/>
      <c r="P166" s="236"/>
      <c r="Q166" s="236"/>
      <c r="R166" s="236"/>
      <c r="S166" s="236"/>
      <c r="T166" s="237"/>
      <c r="AT166" s="238" t="s">
        <v>144</v>
      </c>
      <c r="AU166" s="238" t="s">
        <v>87</v>
      </c>
      <c r="AV166" s="12" t="s">
        <v>85</v>
      </c>
      <c r="AW166" s="12" t="s">
        <v>36</v>
      </c>
      <c r="AX166" s="12" t="s">
        <v>77</v>
      </c>
      <c r="AY166" s="238" t="s">
        <v>133</v>
      </c>
    </row>
    <row r="167" spans="2:51" s="13" customFormat="1" ht="12">
      <c r="B167" s="239"/>
      <c r="C167" s="240"/>
      <c r="D167" s="215" t="s">
        <v>144</v>
      </c>
      <c r="E167" s="241" t="s">
        <v>27</v>
      </c>
      <c r="F167" s="242" t="s">
        <v>147</v>
      </c>
      <c r="G167" s="240"/>
      <c r="H167" s="243">
        <v>59.4</v>
      </c>
      <c r="I167" s="244"/>
      <c r="J167" s="240"/>
      <c r="K167" s="240"/>
      <c r="L167" s="245"/>
      <c r="M167" s="246"/>
      <c r="N167" s="247"/>
      <c r="O167" s="247"/>
      <c r="P167" s="247"/>
      <c r="Q167" s="247"/>
      <c r="R167" s="247"/>
      <c r="S167" s="247"/>
      <c r="T167" s="248"/>
      <c r="AT167" s="249" t="s">
        <v>144</v>
      </c>
      <c r="AU167" s="249" t="s">
        <v>87</v>
      </c>
      <c r="AV167" s="13" t="s">
        <v>140</v>
      </c>
      <c r="AW167" s="13" t="s">
        <v>36</v>
      </c>
      <c r="AX167" s="13" t="s">
        <v>85</v>
      </c>
      <c r="AY167" s="249" t="s">
        <v>133</v>
      </c>
    </row>
    <row r="168" spans="2:65" s="1" customFormat="1" ht="16.5" customHeight="1">
      <c r="B168" s="38"/>
      <c r="C168" s="250" t="s">
        <v>230</v>
      </c>
      <c r="D168" s="250" t="s">
        <v>231</v>
      </c>
      <c r="E168" s="251" t="s">
        <v>232</v>
      </c>
      <c r="F168" s="252" t="s">
        <v>233</v>
      </c>
      <c r="G168" s="253" t="s">
        <v>234</v>
      </c>
      <c r="H168" s="254">
        <v>118.8</v>
      </c>
      <c r="I168" s="255"/>
      <c r="J168" s="254">
        <f>ROUND(I168*H168,2)</f>
        <v>0</v>
      </c>
      <c r="K168" s="252" t="s">
        <v>139</v>
      </c>
      <c r="L168" s="256"/>
      <c r="M168" s="257" t="s">
        <v>27</v>
      </c>
      <c r="N168" s="258" t="s">
        <v>48</v>
      </c>
      <c r="O168" s="79"/>
      <c r="P168" s="212">
        <f>O168*H168</f>
        <v>0</v>
      </c>
      <c r="Q168" s="212">
        <v>1</v>
      </c>
      <c r="R168" s="212">
        <f>Q168*H168</f>
        <v>118.8</v>
      </c>
      <c r="S168" s="212">
        <v>0</v>
      </c>
      <c r="T168" s="213">
        <f>S168*H168</f>
        <v>0</v>
      </c>
      <c r="AR168" s="17" t="s">
        <v>181</v>
      </c>
      <c r="AT168" s="17" t="s">
        <v>231</v>
      </c>
      <c r="AU168" s="17" t="s">
        <v>87</v>
      </c>
      <c r="AY168" s="17" t="s">
        <v>133</v>
      </c>
      <c r="BE168" s="214">
        <f>IF(N168="základní",J168,0)</f>
        <v>0</v>
      </c>
      <c r="BF168" s="214">
        <f>IF(N168="snížená",J168,0)</f>
        <v>0</v>
      </c>
      <c r="BG168" s="214">
        <f>IF(N168="zákl. přenesená",J168,0)</f>
        <v>0</v>
      </c>
      <c r="BH168" s="214">
        <f>IF(N168="sníž. přenesená",J168,0)</f>
        <v>0</v>
      </c>
      <c r="BI168" s="214">
        <f>IF(N168="nulová",J168,0)</f>
        <v>0</v>
      </c>
      <c r="BJ168" s="17" t="s">
        <v>85</v>
      </c>
      <c r="BK168" s="214">
        <f>ROUND(I168*H168,2)</f>
        <v>0</v>
      </c>
      <c r="BL168" s="17" t="s">
        <v>140</v>
      </c>
      <c r="BM168" s="17" t="s">
        <v>235</v>
      </c>
    </row>
    <row r="169" spans="2:51" s="11" customFormat="1" ht="12">
      <c r="B169" s="218"/>
      <c r="C169" s="219"/>
      <c r="D169" s="215" t="s">
        <v>144</v>
      </c>
      <c r="E169" s="219"/>
      <c r="F169" s="221" t="s">
        <v>236</v>
      </c>
      <c r="G169" s="219"/>
      <c r="H169" s="222">
        <v>118.8</v>
      </c>
      <c r="I169" s="223"/>
      <c r="J169" s="219"/>
      <c r="K169" s="219"/>
      <c r="L169" s="224"/>
      <c r="M169" s="225"/>
      <c r="N169" s="226"/>
      <c r="O169" s="226"/>
      <c r="P169" s="226"/>
      <c r="Q169" s="226"/>
      <c r="R169" s="226"/>
      <c r="S169" s="226"/>
      <c r="T169" s="227"/>
      <c r="AT169" s="228" t="s">
        <v>144</v>
      </c>
      <c r="AU169" s="228" t="s">
        <v>87</v>
      </c>
      <c r="AV169" s="11" t="s">
        <v>87</v>
      </c>
      <c r="AW169" s="11" t="s">
        <v>4</v>
      </c>
      <c r="AX169" s="11" t="s">
        <v>85</v>
      </c>
      <c r="AY169" s="228" t="s">
        <v>133</v>
      </c>
    </row>
    <row r="170" spans="2:65" s="1" customFormat="1" ht="16.5" customHeight="1">
      <c r="B170" s="38"/>
      <c r="C170" s="204" t="s">
        <v>237</v>
      </c>
      <c r="D170" s="204" t="s">
        <v>135</v>
      </c>
      <c r="E170" s="205" t="s">
        <v>238</v>
      </c>
      <c r="F170" s="206" t="s">
        <v>239</v>
      </c>
      <c r="G170" s="207" t="s">
        <v>192</v>
      </c>
      <c r="H170" s="208">
        <v>276.15</v>
      </c>
      <c r="I170" s="209"/>
      <c r="J170" s="208">
        <f>ROUND(I170*H170,2)</f>
        <v>0</v>
      </c>
      <c r="K170" s="206" t="s">
        <v>139</v>
      </c>
      <c r="L170" s="43"/>
      <c r="M170" s="210" t="s">
        <v>27</v>
      </c>
      <c r="N170" s="211" t="s">
        <v>48</v>
      </c>
      <c r="O170" s="79"/>
      <c r="P170" s="212">
        <f>O170*H170</f>
        <v>0</v>
      </c>
      <c r="Q170" s="212">
        <v>0</v>
      </c>
      <c r="R170" s="212">
        <f>Q170*H170</f>
        <v>0</v>
      </c>
      <c r="S170" s="212">
        <v>0</v>
      </c>
      <c r="T170" s="213">
        <f>S170*H170</f>
        <v>0</v>
      </c>
      <c r="AR170" s="17" t="s">
        <v>140</v>
      </c>
      <c r="AT170" s="17" t="s">
        <v>135</v>
      </c>
      <c r="AU170" s="17" t="s">
        <v>87</v>
      </c>
      <c r="AY170" s="17" t="s">
        <v>133</v>
      </c>
      <c r="BE170" s="214">
        <f>IF(N170="základní",J170,0)</f>
        <v>0</v>
      </c>
      <c r="BF170" s="214">
        <f>IF(N170="snížená",J170,0)</f>
        <v>0</v>
      </c>
      <c r="BG170" s="214">
        <f>IF(N170="zákl. přenesená",J170,0)</f>
        <v>0</v>
      </c>
      <c r="BH170" s="214">
        <f>IF(N170="sníž. přenesená",J170,0)</f>
        <v>0</v>
      </c>
      <c r="BI170" s="214">
        <f>IF(N170="nulová",J170,0)</f>
        <v>0</v>
      </c>
      <c r="BJ170" s="17" t="s">
        <v>85</v>
      </c>
      <c r="BK170" s="214">
        <f>ROUND(I170*H170,2)</f>
        <v>0</v>
      </c>
      <c r="BL170" s="17" t="s">
        <v>140</v>
      </c>
      <c r="BM170" s="17" t="s">
        <v>240</v>
      </c>
    </row>
    <row r="171" spans="2:47" s="1" customFormat="1" ht="12">
      <c r="B171" s="38"/>
      <c r="C171" s="39"/>
      <c r="D171" s="215" t="s">
        <v>142</v>
      </c>
      <c r="E171" s="39"/>
      <c r="F171" s="216" t="s">
        <v>241</v>
      </c>
      <c r="G171" s="39"/>
      <c r="H171" s="39"/>
      <c r="I171" s="130"/>
      <c r="J171" s="39"/>
      <c r="K171" s="39"/>
      <c r="L171" s="43"/>
      <c r="M171" s="217"/>
      <c r="N171" s="79"/>
      <c r="O171" s="79"/>
      <c r="P171" s="79"/>
      <c r="Q171" s="79"/>
      <c r="R171" s="79"/>
      <c r="S171" s="79"/>
      <c r="T171" s="80"/>
      <c r="AT171" s="17" t="s">
        <v>142</v>
      </c>
      <c r="AU171" s="17" t="s">
        <v>87</v>
      </c>
    </row>
    <row r="172" spans="2:65" s="1" customFormat="1" ht="22.5" customHeight="1">
      <c r="B172" s="38"/>
      <c r="C172" s="204" t="s">
        <v>242</v>
      </c>
      <c r="D172" s="204" t="s">
        <v>135</v>
      </c>
      <c r="E172" s="205" t="s">
        <v>243</v>
      </c>
      <c r="F172" s="206" t="s">
        <v>244</v>
      </c>
      <c r="G172" s="207" t="s">
        <v>234</v>
      </c>
      <c r="H172" s="208">
        <v>497.07</v>
      </c>
      <c r="I172" s="209"/>
      <c r="J172" s="208">
        <f>ROUND(I172*H172,2)</f>
        <v>0</v>
      </c>
      <c r="K172" s="206" t="s">
        <v>139</v>
      </c>
      <c r="L172" s="43"/>
      <c r="M172" s="210" t="s">
        <v>27</v>
      </c>
      <c r="N172" s="211" t="s">
        <v>48</v>
      </c>
      <c r="O172" s="79"/>
      <c r="P172" s="212">
        <f>O172*H172</f>
        <v>0</v>
      </c>
      <c r="Q172" s="212">
        <v>0</v>
      </c>
      <c r="R172" s="212">
        <f>Q172*H172</f>
        <v>0</v>
      </c>
      <c r="S172" s="212">
        <v>0</v>
      </c>
      <c r="T172" s="213">
        <f>S172*H172</f>
        <v>0</v>
      </c>
      <c r="AR172" s="17" t="s">
        <v>140</v>
      </c>
      <c r="AT172" s="17" t="s">
        <v>135</v>
      </c>
      <c r="AU172" s="17" t="s">
        <v>87</v>
      </c>
      <c r="AY172" s="17" t="s">
        <v>133</v>
      </c>
      <c r="BE172" s="214">
        <f>IF(N172="základní",J172,0)</f>
        <v>0</v>
      </c>
      <c r="BF172" s="214">
        <f>IF(N172="snížená",J172,0)</f>
        <v>0</v>
      </c>
      <c r="BG172" s="214">
        <f>IF(N172="zákl. přenesená",J172,0)</f>
        <v>0</v>
      </c>
      <c r="BH172" s="214">
        <f>IF(N172="sníž. přenesená",J172,0)</f>
        <v>0</v>
      </c>
      <c r="BI172" s="214">
        <f>IF(N172="nulová",J172,0)</f>
        <v>0</v>
      </c>
      <c r="BJ172" s="17" t="s">
        <v>85</v>
      </c>
      <c r="BK172" s="214">
        <f>ROUND(I172*H172,2)</f>
        <v>0</v>
      </c>
      <c r="BL172" s="17" t="s">
        <v>140</v>
      </c>
      <c r="BM172" s="17" t="s">
        <v>245</v>
      </c>
    </row>
    <row r="173" spans="2:47" s="1" customFormat="1" ht="12">
      <c r="B173" s="38"/>
      <c r="C173" s="39"/>
      <c r="D173" s="215" t="s">
        <v>142</v>
      </c>
      <c r="E173" s="39"/>
      <c r="F173" s="216" t="s">
        <v>246</v>
      </c>
      <c r="G173" s="39"/>
      <c r="H173" s="39"/>
      <c r="I173" s="130"/>
      <c r="J173" s="39"/>
      <c r="K173" s="39"/>
      <c r="L173" s="43"/>
      <c r="M173" s="217"/>
      <c r="N173" s="79"/>
      <c r="O173" s="79"/>
      <c r="P173" s="79"/>
      <c r="Q173" s="79"/>
      <c r="R173" s="79"/>
      <c r="S173" s="79"/>
      <c r="T173" s="80"/>
      <c r="AT173" s="17" t="s">
        <v>142</v>
      </c>
      <c r="AU173" s="17" t="s">
        <v>87</v>
      </c>
    </row>
    <row r="174" spans="2:51" s="11" customFormat="1" ht="12">
      <c r="B174" s="218"/>
      <c r="C174" s="219"/>
      <c r="D174" s="215" t="s">
        <v>144</v>
      </c>
      <c r="E174" s="220" t="s">
        <v>27</v>
      </c>
      <c r="F174" s="221" t="s">
        <v>247</v>
      </c>
      <c r="G174" s="219"/>
      <c r="H174" s="222">
        <v>497.07</v>
      </c>
      <c r="I174" s="223"/>
      <c r="J174" s="219"/>
      <c r="K174" s="219"/>
      <c r="L174" s="224"/>
      <c r="M174" s="225"/>
      <c r="N174" s="226"/>
      <c r="O174" s="226"/>
      <c r="P174" s="226"/>
      <c r="Q174" s="226"/>
      <c r="R174" s="226"/>
      <c r="S174" s="226"/>
      <c r="T174" s="227"/>
      <c r="AT174" s="228" t="s">
        <v>144</v>
      </c>
      <c r="AU174" s="228" t="s">
        <v>87</v>
      </c>
      <c r="AV174" s="11" t="s">
        <v>87</v>
      </c>
      <c r="AW174" s="11" t="s">
        <v>36</v>
      </c>
      <c r="AX174" s="11" t="s">
        <v>77</v>
      </c>
      <c r="AY174" s="228" t="s">
        <v>133</v>
      </c>
    </row>
    <row r="175" spans="2:51" s="13" customFormat="1" ht="12">
      <c r="B175" s="239"/>
      <c r="C175" s="240"/>
      <c r="D175" s="215" t="s">
        <v>144</v>
      </c>
      <c r="E175" s="241" t="s">
        <v>27</v>
      </c>
      <c r="F175" s="242" t="s">
        <v>147</v>
      </c>
      <c r="G175" s="240"/>
      <c r="H175" s="243">
        <v>497.07</v>
      </c>
      <c r="I175" s="244"/>
      <c r="J175" s="240"/>
      <c r="K175" s="240"/>
      <c r="L175" s="245"/>
      <c r="M175" s="246"/>
      <c r="N175" s="247"/>
      <c r="O175" s="247"/>
      <c r="P175" s="247"/>
      <c r="Q175" s="247"/>
      <c r="R175" s="247"/>
      <c r="S175" s="247"/>
      <c r="T175" s="248"/>
      <c r="AT175" s="249" t="s">
        <v>144</v>
      </c>
      <c r="AU175" s="249" t="s">
        <v>87</v>
      </c>
      <c r="AV175" s="13" t="s">
        <v>140</v>
      </c>
      <c r="AW175" s="13" t="s">
        <v>36</v>
      </c>
      <c r="AX175" s="13" t="s">
        <v>85</v>
      </c>
      <c r="AY175" s="249" t="s">
        <v>133</v>
      </c>
    </row>
    <row r="176" spans="2:65" s="1" customFormat="1" ht="22.5" customHeight="1">
      <c r="B176" s="38"/>
      <c r="C176" s="204" t="s">
        <v>248</v>
      </c>
      <c r="D176" s="204" t="s">
        <v>135</v>
      </c>
      <c r="E176" s="205" t="s">
        <v>249</v>
      </c>
      <c r="F176" s="206" t="s">
        <v>250</v>
      </c>
      <c r="G176" s="207" t="s">
        <v>192</v>
      </c>
      <c r="H176" s="208">
        <v>0.4</v>
      </c>
      <c r="I176" s="209"/>
      <c r="J176" s="208">
        <f>ROUND(I176*H176,2)</f>
        <v>0</v>
      </c>
      <c r="K176" s="206" t="s">
        <v>139</v>
      </c>
      <c r="L176" s="43"/>
      <c r="M176" s="210" t="s">
        <v>27</v>
      </c>
      <c r="N176" s="211" t="s">
        <v>48</v>
      </c>
      <c r="O176" s="79"/>
      <c r="P176" s="212">
        <f>O176*H176</f>
        <v>0</v>
      </c>
      <c r="Q176" s="212">
        <v>0</v>
      </c>
      <c r="R176" s="212">
        <f>Q176*H176</f>
        <v>0</v>
      </c>
      <c r="S176" s="212">
        <v>0</v>
      </c>
      <c r="T176" s="213">
        <f>S176*H176</f>
        <v>0</v>
      </c>
      <c r="AR176" s="17" t="s">
        <v>140</v>
      </c>
      <c r="AT176" s="17" t="s">
        <v>135</v>
      </c>
      <c r="AU176" s="17" t="s">
        <v>87</v>
      </c>
      <c r="AY176" s="17" t="s">
        <v>133</v>
      </c>
      <c r="BE176" s="214">
        <f>IF(N176="základní",J176,0)</f>
        <v>0</v>
      </c>
      <c r="BF176" s="214">
        <f>IF(N176="snížená",J176,0)</f>
        <v>0</v>
      </c>
      <c r="BG176" s="214">
        <f>IF(N176="zákl. přenesená",J176,0)</f>
        <v>0</v>
      </c>
      <c r="BH176" s="214">
        <f>IF(N176="sníž. přenesená",J176,0)</f>
        <v>0</v>
      </c>
      <c r="BI176" s="214">
        <f>IF(N176="nulová",J176,0)</f>
        <v>0</v>
      </c>
      <c r="BJ176" s="17" t="s">
        <v>85</v>
      </c>
      <c r="BK176" s="214">
        <f>ROUND(I176*H176,2)</f>
        <v>0</v>
      </c>
      <c r="BL176" s="17" t="s">
        <v>140</v>
      </c>
      <c r="BM176" s="17" t="s">
        <v>251</v>
      </c>
    </row>
    <row r="177" spans="2:47" s="1" customFormat="1" ht="12">
      <c r="B177" s="38"/>
      <c r="C177" s="39"/>
      <c r="D177" s="215" t="s">
        <v>142</v>
      </c>
      <c r="E177" s="39"/>
      <c r="F177" s="216" t="s">
        <v>252</v>
      </c>
      <c r="G177" s="39"/>
      <c r="H177" s="39"/>
      <c r="I177" s="130"/>
      <c r="J177" s="39"/>
      <c r="K177" s="39"/>
      <c r="L177" s="43"/>
      <c r="M177" s="217"/>
      <c r="N177" s="79"/>
      <c r="O177" s="79"/>
      <c r="P177" s="79"/>
      <c r="Q177" s="79"/>
      <c r="R177" s="79"/>
      <c r="S177" s="79"/>
      <c r="T177" s="80"/>
      <c r="AT177" s="17" t="s">
        <v>142</v>
      </c>
      <c r="AU177" s="17" t="s">
        <v>87</v>
      </c>
    </row>
    <row r="178" spans="2:51" s="11" customFormat="1" ht="12">
      <c r="B178" s="218"/>
      <c r="C178" s="219"/>
      <c r="D178" s="215" t="s">
        <v>144</v>
      </c>
      <c r="E178" s="220" t="s">
        <v>27</v>
      </c>
      <c r="F178" s="221" t="s">
        <v>253</v>
      </c>
      <c r="G178" s="219"/>
      <c r="H178" s="222">
        <v>0.4</v>
      </c>
      <c r="I178" s="223"/>
      <c r="J178" s="219"/>
      <c r="K178" s="219"/>
      <c r="L178" s="224"/>
      <c r="M178" s="225"/>
      <c r="N178" s="226"/>
      <c r="O178" s="226"/>
      <c r="P178" s="226"/>
      <c r="Q178" s="226"/>
      <c r="R178" s="226"/>
      <c r="S178" s="226"/>
      <c r="T178" s="227"/>
      <c r="AT178" s="228" t="s">
        <v>144</v>
      </c>
      <c r="AU178" s="228" t="s">
        <v>87</v>
      </c>
      <c r="AV178" s="11" t="s">
        <v>87</v>
      </c>
      <c r="AW178" s="11" t="s">
        <v>36</v>
      </c>
      <c r="AX178" s="11" t="s">
        <v>77</v>
      </c>
      <c r="AY178" s="228" t="s">
        <v>133</v>
      </c>
    </row>
    <row r="179" spans="2:51" s="13" customFormat="1" ht="12">
      <c r="B179" s="239"/>
      <c r="C179" s="240"/>
      <c r="D179" s="215" t="s">
        <v>144</v>
      </c>
      <c r="E179" s="241" t="s">
        <v>27</v>
      </c>
      <c r="F179" s="242" t="s">
        <v>147</v>
      </c>
      <c r="G179" s="240"/>
      <c r="H179" s="243">
        <v>0.4</v>
      </c>
      <c r="I179" s="244"/>
      <c r="J179" s="240"/>
      <c r="K179" s="240"/>
      <c r="L179" s="245"/>
      <c r="M179" s="246"/>
      <c r="N179" s="247"/>
      <c r="O179" s="247"/>
      <c r="P179" s="247"/>
      <c r="Q179" s="247"/>
      <c r="R179" s="247"/>
      <c r="S179" s="247"/>
      <c r="T179" s="248"/>
      <c r="AT179" s="249" t="s">
        <v>144</v>
      </c>
      <c r="AU179" s="249" t="s">
        <v>87</v>
      </c>
      <c r="AV179" s="13" t="s">
        <v>140</v>
      </c>
      <c r="AW179" s="13" t="s">
        <v>36</v>
      </c>
      <c r="AX179" s="13" t="s">
        <v>85</v>
      </c>
      <c r="AY179" s="249" t="s">
        <v>133</v>
      </c>
    </row>
    <row r="180" spans="2:65" s="1" customFormat="1" ht="16.5" customHeight="1">
      <c r="B180" s="38"/>
      <c r="C180" s="250" t="s">
        <v>7</v>
      </c>
      <c r="D180" s="250" t="s">
        <v>231</v>
      </c>
      <c r="E180" s="251" t="s">
        <v>254</v>
      </c>
      <c r="F180" s="252" t="s">
        <v>255</v>
      </c>
      <c r="G180" s="253" t="s">
        <v>234</v>
      </c>
      <c r="H180" s="254">
        <v>0.8</v>
      </c>
      <c r="I180" s="255"/>
      <c r="J180" s="254">
        <f>ROUND(I180*H180,2)</f>
        <v>0</v>
      </c>
      <c r="K180" s="252" t="s">
        <v>139</v>
      </c>
      <c r="L180" s="256"/>
      <c r="M180" s="257" t="s">
        <v>27</v>
      </c>
      <c r="N180" s="258" t="s">
        <v>48</v>
      </c>
      <c r="O180" s="79"/>
      <c r="P180" s="212">
        <f>O180*H180</f>
        <v>0</v>
      </c>
      <c r="Q180" s="212">
        <v>1</v>
      </c>
      <c r="R180" s="212">
        <f>Q180*H180</f>
        <v>0.8</v>
      </c>
      <c r="S180" s="212">
        <v>0</v>
      </c>
      <c r="T180" s="213">
        <f>S180*H180</f>
        <v>0</v>
      </c>
      <c r="AR180" s="17" t="s">
        <v>181</v>
      </c>
      <c r="AT180" s="17" t="s">
        <v>231</v>
      </c>
      <c r="AU180" s="17" t="s">
        <v>87</v>
      </c>
      <c r="AY180" s="17" t="s">
        <v>133</v>
      </c>
      <c r="BE180" s="214">
        <f>IF(N180="základní",J180,0)</f>
        <v>0</v>
      </c>
      <c r="BF180" s="214">
        <f>IF(N180="snížená",J180,0)</f>
        <v>0</v>
      </c>
      <c r="BG180" s="214">
        <f>IF(N180="zákl. přenesená",J180,0)</f>
        <v>0</v>
      </c>
      <c r="BH180" s="214">
        <f>IF(N180="sníž. přenesená",J180,0)</f>
        <v>0</v>
      </c>
      <c r="BI180" s="214">
        <f>IF(N180="nulová",J180,0)</f>
        <v>0</v>
      </c>
      <c r="BJ180" s="17" t="s">
        <v>85</v>
      </c>
      <c r="BK180" s="214">
        <f>ROUND(I180*H180,2)</f>
        <v>0</v>
      </c>
      <c r="BL180" s="17" t="s">
        <v>140</v>
      </c>
      <c r="BM180" s="17" t="s">
        <v>256</v>
      </c>
    </row>
    <row r="181" spans="2:51" s="11" customFormat="1" ht="12">
      <c r="B181" s="218"/>
      <c r="C181" s="219"/>
      <c r="D181" s="215" t="s">
        <v>144</v>
      </c>
      <c r="E181" s="219"/>
      <c r="F181" s="221" t="s">
        <v>257</v>
      </c>
      <c r="G181" s="219"/>
      <c r="H181" s="222">
        <v>0.8</v>
      </c>
      <c r="I181" s="223"/>
      <c r="J181" s="219"/>
      <c r="K181" s="219"/>
      <c r="L181" s="224"/>
      <c r="M181" s="225"/>
      <c r="N181" s="226"/>
      <c r="O181" s="226"/>
      <c r="P181" s="226"/>
      <c r="Q181" s="226"/>
      <c r="R181" s="226"/>
      <c r="S181" s="226"/>
      <c r="T181" s="227"/>
      <c r="AT181" s="228" t="s">
        <v>144</v>
      </c>
      <c r="AU181" s="228" t="s">
        <v>87</v>
      </c>
      <c r="AV181" s="11" t="s">
        <v>87</v>
      </c>
      <c r="AW181" s="11" t="s">
        <v>4</v>
      </c>
      <c r="AX181" s="11" t="s">
        <v>85</v>
      </c>
      <c r="AY181" s="228" t="s">
        <v>133</v>
      </c>
    </row>
    <row r="182" spans="2:65" s="1" customFormat="1" ht="22.5" customHeight="1">
      <c r="B182" s="38"/>
      <c r="C182" s="204" t="s">
        <v>152</v>
      </c>
      <c r="D182" s="204" t="s">
        <v>135</v>
      </c>
      <c r="E182" s="205" t="s">
        <v>258</v>
      </c>
      <c r="F182" s="206" t="s">
        <v>259</v>
      </c>
      <c r="G182" s="207" t="s">
        <v>192</v>
      </c>
      <c r="H182" s="208">
        <v>1.2</v>
      </c>
      <c r="I182" s="209"/>
      <c r="J182" s="208">
        <f>ROUND(I182*H182,2)</f>
        <v>0</v>
      </c>
      <c r="K182" s="206" t="s">
        <v>139</v>
      </c>
      <c r="L182" s="43"/>
      <c r="M182" s="210" t="s">
        <v>27</v>
      </c>
      <c r="N182" s="211" t="s">
        <v>48</v>
      </c>
      <c r="O182" s="79"/>
      <c r="P182" s="212">
        <f>O182*H182</f>
        <v>0</v>
      </c>
      <c r="Q182" s="212">
        <v>0</v>
      </c>
      <c r="R182" s="212">
        <f>Q182*H182</f>
        <v>0</v>
      </c>
      <c r="S182" s="212">
        <v>0</v>
      </c>
      <c r="T182" s="213">
        <f>S182*H182</f>
        <v>0</v>
      </c>
      <c r="AR182" s="17" t="s">
        <v>140</v>
      </c>
      <c r="AT182" s="17" t="s">
        <v>135</v>
      </c>
      <c r="AU182" s="17" t="s">
        <v>87</v>
      </c>
      <c r="AY182" s="17" t="s">
        <v>133</v>
      </c>
      <c r="BE182" s="214">
        <f>IF(N182="základní",J182,0)</f>
        <v>0</v>
      </c>
      <c r="BF182" s="214">
        <f>IF(N182="snížená",J182,0)</f>
        <v>0</v>
      </c>
      <c r="BG182" s="214">
        <f>IF(N182="zákl. přenesená",J182,0)</f>
        <v>0</v>
      </c>
      <c r="BH182" s="214">
        <f>IF(N182="sníž. přenesená",J182,0)</f>
        <v>0</v>
      </c>
      <c r="BI182" s="214">
        <f>IF(N182="nulová",J182,0)</f>
        <v>0</v>
      </c>
      <c r="BJ182" s="17" t="s">
        <v>85</v>
      </c>
      <c r="BK182" s="214">
        <f>ROUND(I182*H182,2)</f>
        <v>0</v>
      </c>
      <c r="BL182" s="17" t="s">
        <v>140</v>
      </c>
      <c r="BM182" s="17" t="s">
        <v>260</v>
      </c>
    </row>
    <row r="183" spans="2:47" s="1" customFormat="1" ht="12">
      <c r="B183" s="38"/>
      <c r="C183" s="39"/>
      <c r="D183" s="215" t="s">
        <v>142</v>
      </c>
      <c r="E183" s="39"/>
      <c r="F183" s="216" t="s">
        <v>261</v>
      </c>
      <c r="G183" s="39"/>
      <c r="H183" s="39"/>
      <c r="I183" s="130"/>
      <c r="J183" s="39"/>
      <c r="K183" s="39"/>
      <c r="L183" s="43"/>
      <c r="M183" s="217"/>
      <c r="N183" s="79"/>
      <c r="O183" s="79"/>
      <c r="P183" s="79"/>
      <c r="Q183" s="79"/>
      <c r="R183" s="79"/>
      <c r="S183" s="79"/>
      <c r="T183" s="80"/>
      <c r="AT183" s="17" t="s">
        <v>142</v>
      </c>
      <c r="AU183" s="17" t="s">
        <v>87</v>
      </c>
    </row>
    <row r="184" spans="2:51" s="11" customFormat="1" ht="12">
      <c r="B184" s="218"/>
      <c r="C184" s="219"/>
      <c r="D184" s="215" t="s">
        <v>144</v>
      </c>
      <c r="E184" s="220" t="s">
        <v>27</v>
      </c>
      <c r="F184" s="221" t="s">
        <v>262</v>
      </c>
      <c r="G184" s="219"/>
      <c r="H184" s="222">
        <v>1.2</v>
      </c>
      <c r="I184" s="223"/>
      <c r="J184" s="219"/>
      <c r="K184" s="219"/>
      <c r="L184" s="224"/>
      <c r="M184" s="225"/>
      <c r="N184" s="226"/>
      <c r="O184" s="226"/>
      <c r="P184" s="226"/>
      <c r="Q184" s="226"/>
      <c r="R184" s="226"/>
      <c r="S184" s="226"/>
      <c r="T184" s="227"/>
      <c r="AT184" s="228" t="s">
        <v>144</v>
      </c>
      <c r="AU184" s="228" t="s">
        <v>87</v>
      </c>
      <c r="AV184" s="11" t="s">
        <v>87</v>
      </c>
      <c r="AW184" s="11" t="s">
        <v>36</v>
      </c>
      <c r="AX184" s="11" t="s">
        <v>77</v>
      </c>
      <c r="AY184" s="228" t="s">
        <v>133</v>
      </c>
    </row>
    <row r="185" spans="2:51" s="12" customFormat="1" ht="12">
      <c r="B185" s="229"/>
      <c r="C185" s="230"/>
      <c r="D185" s="215" t="s">
        <v>144</v>
      </c>
      <c r="E185" s="231" t="s">
        <v>27</v>
      </c>
      <c r="F185" s="232" t="s">
        <v>160</v>
      </c>
      <c r="G185" s="230"/>
      <c r="H185" s="231" t="s">
        <v>27</v>
      </c>
      <c r="I185" s="233"/>
      <c r="J185" s="230"/>
      <c r="K185" s="230"/>
      <c r="L185" s="234"/>
      <c r="M185" s="235"/>
      <c r="N185" s="236"/>
      <c r="O185" s="236"/>
      <c r="P185" s="236"/>
      <c r="Q185" s="236"/>
      <c r="R185" s="236"/>
      <c r="S185" s="236"/>
      <c r="T185" s="237"/>
      <c r="AT185" s="238" t="s">
        <v>144</v>
      </c>
      <c r="AU185" s="238" t="s">
        <v>87</v>
      </c>
      <c r="AV185" s="12" t="s">
        <v>85</v>
      </c>
      <c r="AW185" s="12" t="s">
        <v>36</v>
      </c>
      <c r="AX185" s="12" t="s">
        <v>77</v>
      </c>
      <c r="AY185" s="238" t="s">
        <v>133</v>
      </c>
    </row>
    <row r="186" spans="2:51" s="13" customFormat="1" ht="12">
      <c r="B186" s="239"/>
      <c r="C186" s="240"/>
      <c r="D186" s="215" t="s">
        <v>144</v>
      </c>
      <c r="E186" s="241" t="s">
        <v>27</v>
      </c>
      <c r="F186" s="242" t="s">
        <v>147</v>
      </c>
      <c r="G186" s="240"/>
      <c r="H186" s="243">
        <v>1.2</v>
      </c>
      <c r="I186" s="244"/>
      <c r="J186" s="240"/>
      <c r="K186" s="240"/>
      <c r="L186" s="245"/>
      <c r="M186" s="246"/>
      <c r="N186" s="247"/>
      <c r="O186" s="247"/>
      <c r="P186" s="247"/>
      <c r="Q186" s="247"/>
      <c r="R186" s="247"/>
      <c r="S186" s="247"/>
      <c r="T186" s="248"/>
      <c r="AT186" s="249" t="s">
        <v>144</v>
      </c>
      <c r="AU186" s="249" t="s">
        <v>87</v>
      </c>
      <c r="AV186" s="13" t="s">
        <v>140</v>
      </c>
      <c r="AW186" s="13" t="s">
        <v>36</v>
      </c>
      <c r="AX186" s="13" t="s">
        <v>85</v>
      </c>
      <c r="AY186" s="249" t="s">
        <v>133</v>
      </c>
    </row>
    <row r="187" spans="2:65" s="1" customFormat="1" ht="16.5" customHeight="1">
      <c r="B187" s="38"/>
      <c r="C187" s="250" t="s">
        <v>263</v>
      </c>
      <c r="D187" s="250" t="s">
        <v>231</v>
      </c>
      <c r="E187" s="251" t="s">
        <v>232</v>
      </c>
      <c r="F187" s="252" t="s">
        <v>233</v>
      </c>
      <c r="G187" s="253" t="s">
        <v>234</v>
      </c>
      <c r="H187" s="254">
        <v>2.4</v>
      </c>
      <c r="I187" s="255"/>
      <c r="J187" s="254">
        <f>ROUND(I187*H187,2)</f>
        <v>0</v>
      </c>
      <c r="K187" s="252" t="s">
        <v>139</v>
      </c>
      <c r="L187" s="256"/>
      <c r="M187" s="257" t="s">
        <v>27</v>
      </c>
      <c r="N187" s="258" t="s">
        <v>48</v>
      </c>
      <c r="O187" s="79"/>
      <c r="P187" s="212">
        <f>O187*H187</f>
        <v>0</v>
      </c>
      <c r="Q187" s="212">
        <v>1</v>
      </c>
      <c r="R187" s="212">
        <f>Q187*H187</f>
        <v>2.4</v>
      </c>
      <c r="S187" s="212">
        <v>0</v>
      </c>
      <c r="T187" s="213">
        <f>S187*H187</f>
        <v>0</v>
      </c>
      <c r="AR187" s="17" t="s">
        <v>181</v>
      </c>
      <c r="AT187" s="17" t="s">
        <v>231</v>
      </c>
      <c r="AU187" s="17" t="s">
        <v>87</v>
      </c>
      <c r="AY187" s="17" t="s">
        <v>133</v>
      </c>
      <c r="BE187" s="214">
        <f>IF(N187="základní",J187,0)</f>
        <v>0</v>
      </c>
      <c r="BF187" s="214">
        <f>IF(N187="snížená",J187,0)</f>
        <v>0</v>
      </c>
      <c r="BG187" s="214">
        <f>IF(N187="zákl. přenesená",J187,0)</f>
        <v>0</v>
      </c>
      <c r="BH187" s="214">
        <f>IF(N187="sníž. přenesená",J187,0)</f>
        <v>0</v>
      </c>
      <c r="BI187" s="214">
        <f>IF(N187="nulová",J187,0)</f>
        <v>0</v>
      </c>
      <c r="BJ187" s="17" t="s">
        <v>85</v>
      </c>
      <c r="BK187" s="214">
        <f>ROUND(I187*H187,2)</f>
        <v>0</v>
      </c>
      <c r="BL187" s="17" t="s">
        <v>140</v>
      </c>
      <c r="BM187" s="17" t="s">
        <v>264</v>
      </c>
    </row>
    <row r="188" spans="2:51" s="11" customFormat="1" ht="12">
      <c r="B188" s="218"/>
      <c r="C188" s="219"/>
      <c r="D188" s="215" t="s">
        <v>144</v>
      </c>
      <c r="E188" s="219"/>
      <c r="F188" s="221" t="s">
        <v>265</v>
      </c>
      <c r="G188" s="219"/>
      <c r="H188" s="222">
        <v>2.4</v>
      </c>
      <c r="I188" s="223"/>
      <c r="J188" s="219"/>
      <c r="K188" s="219"/>
      <c r="L188" s="224"/>
      <c r="M188" s="225"/>
      <c r="N188" s="226"/>
      <c r="O188" s="226"/>
      <c r="P188" s="226"/>
      <c r="Q188" s="226"/>
      <c r="R188" s="226"/>
      <c r="S188" s="226"/>
      <c r="T188" s="227"/>
      <c r="AT188" s="228" t="s">
        <v>144</v>
      </c>
      <c r="AU188" s="228" t="s">
        <v>87</v>
      </c>
      <c r="AV188" s="11" t="s">
        <v>87</v>
      </c>
      <c r="AW188" s="11" t="s">
        <v>4</v>
      </c>
      <c r="AX188" s="11" t="s">
        <v>85</v>
      </c>
      <c r="AY188" s="228" t="s">
        <v>133</v>
      </c>
    </row>
    <row r="189" spans="2:65" s="1" customFormat="1" ht="16.5" customHeight="1">
      <c r="B189" s="38"/>
      <c r="C189" s="204" t="s">
        <v>266</v>
      </c>
      <c r="D189" s="204" t="s">
        <v>135</v>
      </c>
      <c r="E189" s="205" t="s">
        <v>267</v>
      </c>
      <c r="F189" s="206" t="s">
        <v>268</v>
      </c>
      <c r="G189" s="207" t="s">
        <v>138</v>
      </c>
      <c r="H189" s="208">
        <v>400.53</v>
      </c>
      <c r="I189" s="209"/>
      <c r="J189" s="208">
        <f>ROUND(I189*H189,2)</f>
        <v>0</v>
      </c>
      <c r="K189" s="206" t="s">
        <v>139</v>
      </c>
      <c r="L189" s="43"/>
      <c r="M189" s="210" t="s">
        <v>27</v>
      </c>
      <c r="N189" s="211" t="s">
        <v>48</v>
      </c>
      <c r="O189" s="79"/>
      <c r="P189" s="212">
        <f>O189*H189</f>
        <v>0</v>
      </c>
      <c r="Q189" s="212">
        <v>0</v>
      </c>
      <c r="R189" s="212">
        <f>Q189*H189</f>
        <v>0</v>
      </c>
      <c r="S189" s="212">
        <v>0</v>
      </c>
      <c r="T189" s="213">
        <f>S189*H189</f>
        <v>0</v>
      </c>
      <c r="AR189" s="17" t="s">
        <v>140</v>
      </c>
      <c r="AT189" s="17" t="s">
        <v>135</v>
      </c>
      <c r="AU189" s="17" t="s">
        <v>87</v>
      </c>
      <c r="AY189" s="17" t="s">
        <v>133</v>
      </c>
      <c r="BE189" s="214">
        <f>IF(N189="základní",J189,0)</f>
        <v>0</v>
      </c>
      <c r="BF189" s="214">
        <f>IF(N189="snížená",J189,0)</f>
        <v>0</v>
      </c>
      <c r="BG189" s="214">
        <f>IF(N189="zákl. přenesená",J189,0)</f>
        <v>0</v>
      </c>
      <c r="BH189" s="214">
        <f>IF(N189="sníž. přenesená",J189,0)</f>
        <v>0</v>
      </c>
      <c r="BI189" s="214">
        <f>IF(N189="nulová",J189,0)</f>
        <v>0</v>
      </c>
      <c r="BJ189" s="17" t="s">
        <v>85</v>
      </c>
      <c r="BK189" s="214">
        <f>ROUND(I189*H189,2)</f>
        <v>0</v>
      </c>
      <c r="BL189" s="17" t="s">
        <v>140</v>
      </c>
      <c r="BM189" s="17" t="s">
        <v>269</v>
      </c>
    </row>
    <row r="190" spans="2:47" s="1" customFormat="1" ht="12">
      <c r="B190" s="38"/>
      <c r="C190" s="39"/>
      <c r="D190" s="215" t="s">
        <v>142</v>
      </c>
      <c r="E190" s="39"/>
      <c r="F190" s="216" t="s">
        <v>270</v>
      </c>
      <c r="G190" s="39"/>
      <c r="H190" s="39"/>
      <c r="I190" s="130"/>
      <c r="J190" s="39"/>
      <c r="K190" s="39"/>
      <c r="L190" s="43"/>
      <c r="M190" s="217"/>
      <c r="N190" s="79"/>
      <c r="O190" s="79"/>
      <c r="P190" s="79"/>
      <c r="Q190" s="79"/>
      <c r="R190" s="79"/>
      <c r="S190" s="79"/>
      <c r="T190" s="80"/>
      <c r="AT190" s="17" t="s">
        <v>142</v>
      </c>
      <c r="AU190" s="17" t="s">
        <v>87</v>
      </c>
    </row>
    <row r="191" spans="2:51" s="11" customFormat="1" ht="12">
      <c r="B191" s="218"/>
      <c r="C191" s="219"/>
      <c r="D191" s="215" t="s">
        <v>144</v>
      </c>
      <c r="E191" s="220" t="s">
        <v>27</v>
      </c>
      <c r="F191" s="221" t="s">
        <v>271</v>
      </c>
      <c r="G191" s="219"/>
      <c r="H191" s="222">
        <v>400.53</v>
      </c>
      <c r="I191" s="223"/>
      <c r="J191" s="219"/>
      <c r="K191" s="219"/>
      <c r="L191" s="224"/>
      <c r="M191" s="225"/>
      <c r="N191" s="226"/>
      <c r="O191" s="226"/>
      <c r="P191" s="226"/>
      <c r="Q191" s="226"/>
      <c r="R191" s="226"/>
      <c r="S191" s="226"/>
      <c r="T191" s="227"/>
      <c r="AT191" s="228" t="s">
        <v>144</v>
      </c>
      <c r="AU191" s="228" t="s">
        <v>87</v>
      </c>
      <c r="AV191" s="11" t="s">
        <v>87</v>
      </c>
      <c r="AW191" s="11" t="s">
        <v>36</v>
      </c>
      <c r="AX191" s="11" t="s">
        <v>77</v>
      </c>
      <c r="AY191" s="228" t="s">
        <v>133</v>
      </c>
    </row>
    <row r="192" spans="2:51" s="12" customFormat="1" ht="12">
      <c r="B192" s="229"/>
      <c r="C192" s="230"/>
      <c r="D192" s="215" t="s">
        <v>144</v>
      </c>
      <c r="E192" s="231" t="s">
        <v>27</v>
      </c>
      <c r="F192" s="232" t="s">
        <v>160</v>
      </c>
      <c r="G192" s="230"/>
      <c r="H192" s="231" t="s">
        <v>27</v>
      </c>
      <c r="I192" s="233"/>
      <c r="J192" s="230"/>
      <c r="K192" s="230"/>
      <c r="L192" s="234"/>
      <c r="M192" s="235"/>
      <c r="N192" s="236"/>
      <c r="O192" s="236"/>
      <c r="P192" s="236"/>
      <c r="Q192" s="236"/>
      <c r="R192" s="236"/>
      <c r="S192" s="236"/>
      <c r="T192" s="237"/>
      <c r="AT192" s="238" t="s">
        <v>144</v>
      </c>
      <c r="AU192" s="238" t="s">
        <v>87</v>
      </c>
      <c r="AV192" s="12" t="s">
        <v>85</v>
      </c>
      <c r="AW192" s="12" t="s">
        <v>36</v>
      </c>
      <c r="AX192" s="12" t="s">
        <v>77</v>
      </c>
      <c r="AY192" s="238" t="s">
        <v>133</v>
      </c>
    </row>
    <row r="193" spans="2:51" s="13" customFormat="1" ht="12">
      <c r="B193" s="239"/>
      <c r="C193" s="240"/>
      <c r="D193" s="215" t="s">
        <v>144</v>
      </c>
      <c r="E193" s="241" t="s">
        <v>27</v>
      </c>
      <c r="F193" s="242" t="s">
        <v>147</v>
      </c>
      <c r="G193" s="240"/>
      <c r="H193" s="243">
        <v>400.53</v>
      </c>
      <c r="I193" s="244"/>
      <c r="J193" s="240"/>
      <c r="K193" s="240"/>
      <c r="L193" s="245"/>
      <c r="M193" s="246"/>
      <c r="N193" s="247"/>
      <c r="O193" s="247"/>
      <c r="P193" s="247"/>
      <c r="Q193" s="247"/>
      <c r="R193" s="247"/>
      <c r="S193" s="247"/>
      <c r="T193" s="248"/>
      <c r="AT193" s="249" t="s">
        <v>144</v>
      </c>
      <c r="AU193" s="249" t="s">
        <v>87</v>
      </c>
      <c r="AV193" s="13" t="s">
        <v>140</v>
      </c>
      <c r="AW193" s="13" t="s">
        <v>36</v>
      </c>
      <c r="AX193" s="13" t="s">
        <v>85</v>
      </c>
      <c r="AY193" s="249" t="s">
        <v>133</v>
      </c>
    </row>
    <row r="194" spans="2:65" s="1" customFormat="1" ht="22.5" customHeight="1">
      <c r="B194" s="38"/>
      <c r="C194" s="204" t="s">
        <v>272</v>
      </c>
      <c r="D194" s="204" t="s">
        <v>135</v>
      </c>
      <c r="E194" s="205" t="s">
        <v>273</v>
      </c>
      <c r="F194" s="206" t="s">
        <v>274</v>
      </c>
      <c r="G194" s="207" t="s">
        <v>138</v>
      </c>
      <c r="H194" s="208">
        <v>100</v>
      </c>
      <c r="I194" s="209"/>
      <c r="J194" s="208">
        <f>ROUND(I194*H194,2)</f>
        <v>0</v>
      </c>
      <c r="K194" s="206" t="s">
        <v>139</v>
      </c>
      <c r="L194" s="43"/>
      <c r="M194" s="210" t="s">
        <v>27</v>
      </c>
      <c r="N194" s="211" t="s">
        <v>48</v>
      </c>
      <c r="O194" s="79"/>
      <c r="P194" s="212">
        <f>O194*H194</f>
        <v>0</v>
      </c>
      <c r="Q194" s="212">
        <v>0</v>
      </c>
      <c r="R194" s="212">
        <f>Q194*H194</f>
        <v>0</v>
      </c>
      <c r="S194" s="212">
        <v>0</v>
      </c>
      <c r="T194" s="213">
        <f>S194*H194</f>
        <v>0</v>
      </c>
      <c r="AR194" s="17" t="s">
        <v>140</v>
      </c>
      <c r="AT194" s="17" t="s">
        <v>135</v>
      </c>
      <c r="AU194" s="17" t="s">
        <v>87</v>
      </c>
      <c r="AY194" s="17" t="s">
        <v>133</v>
      </c>
      <c r="BE194" s="214">
        <f>IF(N194="základní",J194,0)</f>
        <v>0</v>
      </c>
      <c r="BF194" s="214">
        <f>IF(N194="snížená",J194,0)</f>
        <v>0</v>
      </c>
      <c r="BG194" s="214">
        <f>IF(N194="zákl. přenesená",J194,0)</f>
        <v>0</v>
      </c>
      <c r="BH194" s="214">
        <f>IF(N194="sníž. přenesená",J194,0)</f>
        <v>0</v>
      </c>
      <c r="BI194" s="214">
        <f>IF(N194="nulová",J194,0)</f>
        <v>0</v>
      </c>
      <c r="BJ194" s="17" t="s">
        <v>85</v>
      </c>
      <c r="BK194" s="214">
        <f>ROUND(I194*H194,2)</f>
        <v>0</v>
      </c>
      <c r="BL194" s="17" t="s">
        <v>140</v>
      </c>
      <c r="BM194" s="17" t="s">
        <v>275</v>
      </c>
    </row>
    <row r="195" spans="2:47" s="1" customFormat="1" ht="12">
      <c r="B195" s="38"/>
      <c r="C195" s="39"/>
      <c r="D195" s="215" t="s">
        <v>142</v>
      </c>
      <c r="E195" s="39"/>
      <c r="F195" s="216" t="s">
        <v>276</v>
      </c>
      <c r="G195" s="39"/>
      <c r="H195" s="39"/>
      <c r="I195" s="130"/>
      <c r="J195" s="39"/>
      <c r="K195" s="39"/>
      <c r="L195" s="43"/>
      <c r="M195" s="217"/>
      <c r="N195" s="79"/>
      <c r="O195" s="79"/>
      <c r="P195" s="79"/>
      <c r="Q195" s="79"/>
      <c r="R195" s="79"/>
      <c r="S195" s="79"/>
      <c r="T195" s="80"/>
      <c r="AT195" s="17" t="s">
        <v>142</v>
      </c>
      <c r="AU195" s="17" t="s">
        <v>87</v>
      </c>
    </row>
    <row r="196" spans="2:51" s="11" customFormat="1" ht="12">
      <c r="B196" s="218"/>
      <c r="C196" s="219"/>
      <c r="D196" s="215" t="s">
        <v>144</v>
      </c>
      <c r="E196" s="220" t="s">
        <v>27</v>
      </c>
      <c r="F196" s="221" t="s">
        <v>277</v>
      </c>
      <c r="G196" s="219"/>
      <c r="H196" s="222">
        <v>100</v>
      </c>
      <c r="I196" s="223"/>
      <c r="J196" s="219"/>
      <c r="K196" s="219"/>
      <c r="L196" s="224"/>
      <c r="M196" s="225"/>
      <c r="N196" s="226"/>
      <c r="O196" s="226"/>
      <c r="P196" s="226"/>
      <c r="Q196" s="226"/>
      <c r="R196" s="226"/>
      <c r="S196" s="226"/>
      <c r="T196" s="227"/>
      <c r="AT196" s="228" t="s">
        <v>144</v>
      </c>
      <c r="AU196" s="228" t="s">
        <v>87</v>
      </c>
      <c r="AV196" s="11" t="s">
        <v>87</v>
      </c>
      <c r="AW196" s="11" t="s">
        <v>36</v>
      </c>
      <c r="AX196" s="11" t="s">
        <v>77</v>
      </c>
      <c r="AY196" s="228" t="s">
        <v>133</v>
      </c>
    </row>
    <row r="197" spans="2:51" s="12" customFormat="1" ht="12">
      <c r="B197" s="229"/>
      <c r="C197" s="230"/>
      <c r="D197" s="215" t="s">
        <v>144</v>
      </c>
      <c r="E197" s="231" t="s">
        <v>27</v>
      </c>
      <c r="F197" s="232" t="s">
        <v>160</v>
      </c>
      <c r="G197" s="230"/>
      <c r="H197" s="231" t="s">
        <v>27</v>
      </c>
      <c r="I197" s="233"/>
      <c r="J197" s="230"/>
      <c r="K197" s="230"/>
      <c r="L197" s="234"/>
      <c r="M197" s="235"/>
      <c r="N197" s="236"/>
      <c r="O197" s="236"/>
      <c r="P197" s="236"/>
      <c r="Q197" s="236"/>
      <c r="R197" s="236"/>
      <c r="S197" s="236"/>
      <c r="T197" s="237"/>
      <c r="AT197" s="238" t="s">
        <v>144</v>
      </c>
      <c r="AU197" s="238" t="s">
        <v>87</v>
      </c>
      <c r="AV197" s="12" t="s">
        <v>85</v>
      </c>
      <c r="AW197" s="12" t="s">
        <v>36</v>
      </c>
      <c r="AX197" s="12" t="s">
        <v>77</v>
      </c>
      <c r="AY197" s="238" t="s">
        <v>133</v>
      </c>
    </row>
    <row r="198" spans="2:51" s="13" customFormat="1" ht="12">
      <c r="B198" s="239"/>
      <c r="C198" s="240"/>
      <c r="D198" s="215" t="s">
        <v>144</v>
      </c>
      <c r="E198" s="241" t="s">
        <v>27</v>
      </c>
      <c r="F198" s="242" t="s">
        <v>147</v>
      </c>
      <c r="G198" s="240"/>
      <c r="H198" s="243">
        <v>100</v>
      </c>
      <c r="I198" s="244"/>
      <c r="J198" s="240"/>
      <c r="K198" s="240"/>
      <c r="L198" s="245"/>
      <c r="M198" s="246"/>
      <c r="N198" s="247"/>
      <c r="O198" s="247"/>
      <c r="P198" s="247"/>
      <c r="Q198" s="247"/>
      <c r="R198" s="247"/>
      <c r="S198" s="247"/>
      <c r="T198" s="248"/>
      <c r="AT198" s="249" t="s">
        <v>144</v>
      </c>
      <c r="AU198" s="249" t="s">
        <v>87</v>
      </c>
      <c r="AV198" s="13" t="s">
        <v>140</v>
      </c>
      <c r="AW198" s="13" t="s">
        <v>36</v>
      </c>
      <c r="AX198" s="13" t="s">
        <v>85</v>
      </c>
      <c r="AY198" s="249" t="s">
        <v>133</v>
      </c>
    </row>
    <row r="199" spans="2:63" s="10" customFormat="1" ht="22.8" customHeight="1">
      <c r="B199" s="188"/>
      <c r="C199" s="189"/>
      <c r="D199" s="190" t="s">
        <v>76</v>
      </c>
      <c r="E199" s="202" t="s">
        <v>140</v>
      </c>
      <c r="F199" s="202" t="s">
        <v>278</v>
      </c>
      <c r="G199" s="189"/>
      <c r="H199" s="189"/>
      <c r="I199" s="192"/>
      <c r="J199" s="203">
        <f>BK199</f>
        <v>0</v>
      </c>
      <c r="K199" s="189"/>
      <c r="L199" s="194"/>
      <c r="M199" s="195"/>
      <c r="N199" s="196"/>
      <c r="O199" s="196"/>
      <c r="P199" s="197">
        <f>SUM(P200:P208)</f>
        <v>0</v>
      </c>
      <c r="Q199" s="196"/>
      <c r="R199" s="197">
        <f>SUM(R200:R208)</f>
        <v>359.0568</v>
      </c>
      <c r="S199" s="196"/>
      <c r="T199" s="198">
        <f>SUM(T200:T208)</f>
        <v>0</v>
      </c>
      <c r="AR199" s="199" t="s">
        <v>85</v>
      </c>
      <c r="AT199" s="200" t="s">
        <v>76</v>
      </c>
      <c r="AU199" s="200" t="s">
        <v>85</v>
      </c>
      <c r="AY199" s="199" t="s">
        <v>133</v>
      </c>
      <c r="BK199" s="201">
        <f>SUM(BK200:BK208)</f>
        <v>0</v>
      </c>
    </row>
    <row r="200" spans="2:65" s="1" customFormat="1" ht="16.5" customHeight="1">
      <c r="B200" s="38"/>
      <c r="C200" s="204" t="s">
        <v>279</v>
      </c>
      <c r="D200" s="204" t="s">
        <v>135</v>
      </c>
      <c r="E200" s="205" t="s">
        <v>280</v>
      </c>
      <c r="F200" s="206" t="s">
        <v>281</v>
      </c>
      <c r="G200" s="207" t="s">
        <v>192</v>
      </c>
      <c r="H200" s="208">
        <v>0.28</v>
      </c>
      <c r="I200" s="209"/>
      <c r="J200" s="208">
        <f>ROUND(I200*H200,2)</f>
        <v>0</v>
      </c>
      <c r="K200" s="206" t="s">
        <v>139</v>
      </c>
      <c r="L200" s="43"/>
      <c r="M200" s="210" t="s">
        <v>27</v>
      </c>
      <c r="N200" s="211" t="s">
        <v>48</v>
      </c>
      <c r="O200" s="79"/>
      <c r="P200" s="212">
        <f>O200*H200</f>
        <v>0</v>
      </c>
      <c r="Q200" s="212">
        <v>0</v>
      </c>
      <c r="R200" s="212">
        <f>Q200*H200</f>
        <v>0</v>
      </c>
      <c r="S200" s="212">
        <v>0</v>
      </c>
      <c r="T200" s="213">
        <f>S200*H200</f>
        <v>0</v>
      </c>
      <c r="AR200" s="17" t="s">
        <v>140</v>
      </c>
      <c r="AT200" s="17" t="s">
        <v>135</v>
      </c>
      <c r="AU200" s="17" t="s">
        <v>87</v>
      </c>
      <c r="AY200" s="17" t="s">
        <v>133</v>
      </c>
      <c r="BE200" s="214">
        <f>IF(N200="základní",J200,0)</f>
        <v>0</v>
      </c>
      <c r="BF200" s="214">
        <f>IF(N200="snížená",J200,0)</f>
        <v>0</v>
      </c>
      <c r="BG200" s="214">
        <f>IF(N200="zákl. přenesená",J200,0)</f>
        <v>0</v>
      </c>
      <c r="BH200" s="214">
        <f>IF(N200="sníž. přenesená",J200,0)</f>
        <v>0</v>
      </c>
      <c r="BI200" s="214">
        <f>IF(N200="nulová",J200,0)</f>
        <v>0</v>
      </c>
      <c r="BJ200" s="17" t="s">
        <v>85</v>
      </c>
      <c r="BK200" s="214">
        <f>ROUND(I200*H200,2)</f>
        <v>0</v>
      </c>
      <c r="BL200" s="17" t="s">
        <v>140</v>
      </c>
      <c r="BM200" s="17" t="s">
        <v>282</v>
      </c>
    </row>
    <row r="201" spans="2:47" s="1" customFormat="1" ht="12">
      <c r="B201" s="38"/>
      <c r="C201" s="39"/>
      <c r="D201" s="215" t="s">
        <v>142</v>
      </c>
      <c r="E201" s="39"/>
      <c r="F201" s="216" t="s">
        <v>283</v>
      </c>
      <c r="G201" s="39"/>
      <c r="H201" s="39"/>
      <c r="I201" s="130"/>
      <c r="J201" s="39"/>
      <c r="K201" s="39"/>
      <c r="L201" s="43"/>
      <c r="M201" s="217"/>
      <c r="N201" s="79"/>
      <c r="O201" s="79"/>
      <c r="P201" s="79"/>
      <c r="Q201" s="79"/>
      <c r="R201" s="79"/>
      <c r="S201" s="79"/>
      <c r="T201" s="80"/>
      <c r="AT201" s="17" t="s">
        <v>142</v>
      </c>
      <c r="AU201" s="17" t="s">
        <v>87</v>
      </c>
    </row>
    <row r="202" spans="2:51" s="11" customFormat="1" ht="12">
      <c r="B202" s="218"/>
      <c r="C202" s="219"/>
      <c r="D202" s="215" t="s">
        <v>144</v>
      </c>
      <c r="E202" s="220" t="s">
        <v>27</v>
      </c>
      <c r="F202" s="221" t="s">
        <v>284</v>
      </c>
      <c r="G202" s="219"/>
      <c r="H202" s="222">
        <v>0.28</v>
      </c>
      <c r="I202" s="223"/>
      <c r="J202" s="219"/>
      <c r="K202" s="219"/>
      <c r="L202" s="224"/>
      <c r="M202" s="225"/>
      <c r="N202" s="226"/>
      <c r="O202" s="226"/>
      <c r="P202" s="226"/>
      <c r="Q202" s="226"/>
      <c r="R202" s="226"/>
      <c r="S202" s="226"/>
      <c r="T202" s="227"/>
      <c r="AT202" s="228" t="s">
        <v>144</v>
      </c>
      <c r="AU202" s="228" t="s">
        <v>87</v>
      </c>
      <c r="AV202" s="11" t="s">
        <v>87</v>
      </c>
      <c r="AW202" s="11" t="s">
        <v>36</v>
      </c>
      <c r="AX202" s="11" t="s">
        <v>77</v>
      </c>
      <c r="AY202" s="228" t="s">
        <v>133</v>
      </c>
    </row>
    <row r="203" spans="2:51" s="13" customFormat="1" ht="12">
      <c r="B203" s="239"/>
      <c r="C203" s="240"/>
      <c r="D203" s="215" t="s">
        <v>144</v>
      </c>
      <c r="E203" s="241" t="s">
        <v>27</v>
      </c>
      <c r="F203" s="242" t="s">
        <v>147</v>
      </c>
      <c r="G203" s="240"/>
      <c r="H203" s="243">
        <v>0.28</v>
      </c>
      <c r="I203" s="244"/>
      <c r="J203" s="240"/>
      <c r="K203" s="240"/>
      <c r="L203" s="245"/>
      <c r="M203" s="246"/>
      <c r="N203" s="247"/>
      <c r="O203" s="247"/>
      <c r="P203" s="247"/>
      <c r="Q203" s="247"/>
      <c r="R203" s="247"/>
      <c r="S203" s="247"/>
      <c r="T203" s="248"/>
      <c r="AT203" s="249" t="s">
        <v>144</v>
      </c>
      <c r="AU203" s="249" t="s">
        <v>87</v>
      </c>
      <c r="AV203" s="13" t="s">
        <v>140</v>
      </c>
      <c r="AW203" s="13" t="s">
        <v>36</v>
      </c>
      <c r="AX203" s="13" t="s">
        <v>85</v>
      </c>
      <c r="AY203" s="249" t="s">
        <v>133</v>
      </c>
    </row>
    <row r="204" spans="2:65" s="1" customFormat="1" ht="16.5" customHeight="1">
      <c r="B204" s="38"/>
      <c r="C204" s="204" t="s">
        <v>285</v>
      </c>
      <c r="D204" s="204" t="s">
        <v>135</v>
      </c>
      <c r="E204" s="205" t="s">
        <v>286</v>
      </c>
      <c r="F204" s="206" t="s">
        <v>287</v>
      </c>
      <c r="G204" s="207" t="s">
        <v>192</v>
      </c>
      <c r="H204" s="208">
        <v>147.76</v>
      </c>
      <c r="I204" s="209"/>
      <c r="J204" s="208">
        <f>ROUND(I204*H204,2)</f>
        <v>0</v>
      </c>
      <c r="K204" s="206" t="s">
        <v>27</v>
      </c>
      <c r="L204" s="43"/>
      <c r="M204" s="210" t="s">
        <v>27</v>
      </c>
      <c r="N204" s="211" t="s">
        <v>48</v>
      </c>
      <c r="O204" s="79"/>
      <c r="P204" s="212">
        <f>O204*H204</f>
        <v>0</v>
      </c>
      <c r="Q204" s="212">
        <v>2.43</v>
      </c>
      <c r="R204" s="212">
        <f>Q204*H204</f>
        <v>359.0568</v>
      </c>
      <c r="S204" s="212">
        <v>0</v>
      </c>
      <c r="T204" s="213">
        <f>S204*H204</f>
        <v>0</v>
      </c>
      <c r="AR204" s="17" t="s">
        <v>140</v>
      </c>
      <c r="AT204" s="17" t="s">
        <v>135</v>
      </c>
      <c r="AU204" s="17" t="s">
        <v>87</v>
      </c>
      <c r="AY204" s="17" t="s">
        <v>133</v>
      </c>
      <c r="BE204" s="214">
        <f>IF(N204="základní",J204,0)</f>
        <v>0</v>
      </c>
      <c r="BF204" s="214">
        <f>IF(N204="snížená",J204,0)</f>
        <v>0</v>
      </c>
      <c r="BG204" s="214">
        <f>IF(N204="zákl. přenesená",J204,0)</f>
        <v>0</v>
      </c>
      <c r="BH204" s="214">
        <f>IF(N204="sníž. přenesená",J204,0)</f>
        <v>0</v>
      </c>
      <c r="BI204" s="214">
        <f>IF(N204="nulová",J204,0)</f>
        <v>0</v>
      </c>
      <c r="BJ204" s="17" t="s">
        <v>85</v>
      </c>
      <c r="BK204" s="214">
        <f>ROUND(I204*H204,2)</f>
        <v>0</v>
      </c>
      <c r="BL204" s="17" t="s">
        <v>140</v>
      </c>
      <c r="BM204" s="17" t="s">
        <v>288</v>
      </c>
    </row>
    <row r="205" spans="2:47" s="1" customFormat="1" ht="12">
      <c r="B205" s="38"/>
      <c r="C205" s="39"/>
      <c r="D205" s="215" t="s">
        <v>142</v>
      </c>
      <c r="E205" s="39"/>
      <c r="F205" s="216" t="s">
        <v>289</v>
      </c>
      <c r="G205" s="39"/>
      <c r="H205" s="39"/>
      <c r="I205" s="130"/>
      <c r="J205" s="39"/>
      <c r="K205" s="39"/>
      <c r="L205" s="43"/>
      <c r="M205" s="217"/>
      <c r="N205" s="79"/>
      <c r="O205" s="79"/>
      <c r="P205" s="79"/>
      <c r="Q205" s="79"/>
      <c r="R205" s="79"/>
      <c r="S205" s="79"/>
      <c r="T205" s="80"/>
      <c r="AT205" s="17" t="s">
        <v>142</v>
      </c>
      <c r="AU205" s="17" t="s">
        <v>87</v>
      </c>
    </row>
    <row r="206" spans="2:51" s="11" customFormat="1" ht="12">
      <c r="B206" s="218"/>
      <c r="C206" s="219"/>
      <c r="D206" s="215" t="s">
        <v>144</v>
      </c>
      <c r="E206" s="220" t="s">
        <v>27</v>
      </c>
      <c r="F206" s="221" t="s">
        <v>290</v>
      </c>
      <c r="G206" s="219"/>
      <c r="H206" s="222">
        <v>147.76</v>
      </c>
      <c r="I206" s="223"/>
      <c r="J206" s="219"/>
      <c r="K206" s="219"/>
      <c r="L206" s="224"/>
      <c r="M206" s="225"/>
      <c r="N206" s="226"/>
      <c r="O206" s="226"/>
      <c r="P206" s="226"/>
      <c r="Q206" s="226"/>
      <c r="R206" s="226"/>
      <c r="S206" s="226"/>
      <c r="T206" s="227"/>
      <c r="AT206" s="228" t="s">
        <v>144</v>
      </c>
      <c r="AU206" s="228" t="s">
        <v>87</v>
      </c>
      <c r="AV206" s="11" t="s">
        <v>87</v>
      </c>
      <c r="AW206" s="11" t="s">
        <v>36</v>
      </c>
      <c r="AX206" s="11" t="s">
        <v>77</v>
      </c>
      <c r="AY206" s="228" t="s">
        <v>133</v>
      </c>
    </row>
    <row r="207" spans="2:51" s="12" customFormat="1" ht="12">
      <c r="B207" s="229"/>
      <c r="C207" s="230"/>
      <c r="D207" s="215" t="s">
        <v>144</v>
      </c>
      <c r="E207" s="231" t="s">
        <v>27</v>
      </c>
      <c r="F207" s="232" t="s">
        <v>160</v>
      </c>
      <c r="G207" s="230"/>
      <c r="H207" s="231" t="s">
        <v>27</v>
      </c>
      <c r="I207" s="233"/>
      <c r="J207" s="230"/>
      <c r="K207" s="230"/>
      <c r="L207" s="234"/>
      <c r="M207" s="235"/>
      <c r="N207" s="236"/>
      <c r="O207" s="236"/>
      <c r="P207" s="236"/>
      <c r="Q207" s="236"/>
      <c r="R207" s="236"/>
      <c r="S207" s="236"/>
      <c r="T207" s="237"/>
      <c r="AT207" s="238" t="s">
        <v>144</v>
      </c>
      <c r="AU207" s="238" t="s">
        <v>87</v>
      </c>
      <c r="AV207" s="12" t="s">
        <v>85</v>
      </c>
      <c r="AW207" s="12" t="s">
        <v>36</v>
      </c>
      <c r="AX207" s="12" t="s">
        <v>77</v>
      </c>
      <c r="AY207" s="238" t="s">
        <v>133</v>
      </c>
    </row>
    <row r="208" spans="2:51" s="13" customFormat="1" ht="12">
      <c r="B208" s="239"/>
      <c r="C208" s="240"/>
      <c r="D208" s="215" t="s">
        <v>144</v>
      </c>
      <c r="E208" s="241" t="s">
        <v>27</v>
      </c>
      <c r="F208" s="242" t="s">
        <v>147</v>
      </c>
      <c r="G208" s="240"/>
      <c r="H208" s="243">
        <v>147.76</v>
      </c>
      <c r="I208" s="244"/>
      <c r="J208" s="240"/>
      <c r="K208" s="240"/>
      <c r="L208" s="245"/>
      <c r="M208" s="246"/>
      <c r="N208" s="247"/>
      <c r="O208" s="247"/>
      <c r="P208" s="247"/>
      <c r="Q208" s="247"/>
      <c r="R208" s="247"/>
      <c r="S208" s="247"/>
      <c r="T208" s="248"/>
      <c r="AT208" s="249" t="s">
        <v>144</v>
      </c>
      <c r="AU208" s="249" t="s">
        <v>87</v>
      </c>
      <c r="AV208" s="13" t="s">
        <v>140</v>
      </c>
      <c r="AW208" s="13" t="s">
        <v>36</v>
      </c>
      <c r="AX208" s="13" t="s">
        <v>85</v>
      </c>
      <c r="AY208" s="249" t="s">
        <v>133</v>
      </c>
    </row>
    <row r="209" spans="2:63" s="10" customFormat="1" ht="22.8" customHeight="1">
      <c r="B209" s="188"/>
      <c r="C209" s="189"/>
      <c r="D209" s="190" t="s">
        <v>76</v>
      </c>
      <c r="E209" s="202" t="s">
        <v>166</v>
      </c>
      <c r="F209" s="202" t="s">
        <v>291</v>
      </c>
      <c r="G209" s="189"/>
      <c r="H209" s="189"/>
      <c r="I209" s="192"/>
      <c r="J209" s="203">
        <f>BK209</f>
        <v>0</v>
      </c>
      <c r="K209" s="189"/>
      <c r="L209" s="194"/>
      <c r="M209" s="195"/>
      <c r="N209" s="196"/>
      <c r="O209" s="196"/>
      <c r="P209" s="197">
        <f>SUM(P210:P272)</f>
        <v>0</v>
      </c>
      <c r="Q209" s="196"/>
      <c r="R209" s="197">
        <f>SUM(R210:R272)</f>
        <v>0.8705189999999999</v>
      </c>
      <c r="S209" s="196"/>
      <c r="T209" s="198">
        <f>SUM(T210:T272)</f>
        <v>0</v>
      </c>
      <c r="AR209" s="199" t="s">
        <v>85</v>
      </c>
      <c r="AT209" s="200" t="s">
        <v>76</v>
      </c>
      <c r="AU209" s="200" t="s">
        <v>85</v>
      </c>
      <c r="AY209" s="199" t="s">
        <v>133</v>
      </c>
      <c r="BK209" s="201">
        <f>SUM(BK210:BK272)</f>
        <v>0</v>
      </c>
    </row>
    <row r="210" spans="2:65" s="1" customFormat="1" ht="16.5" customHeight="1">
      <c r="B210" s="38"/>
      <c r="C210" s="204" t="s">
        <v>292</v>
      </c>
      <c r="D210" s="204" t="s">
        <v>135</v>
      </c>
      <c r="E210" s="205" t="s">
        <v>293</v>
      </c>
      <c r="F210" s="206" t="s">
        <v>294</v>
      </c>
      <c r="G210" s="207" t="s">
        <v>138</v>
      </c>
      <c r="H210" s="208">
        <v>422.17</v>
      </c>
      <c r="I210" s="209"/>
      <c r="J210" s="208">
        <f>ROUND(I210*H210,2)</f>
        <v>0</v>
      </c>
      <c r="K210" s="206" t="s">
        <v>27</v>
      </c>
      <c r="L210" s="43"/>
      <c r="M210" s="210" t="s">
        <v>27</v>
      </c>
      <c r="N210" s="211" t="s">
        <v>48</v>
      </c>
      <c r="O210" s="79"/>
      <c r="P210" s="212">
        <f>O210*H210</f>
        <v>0</v>
      </c>
      <c r="Q210" s="212">
        <v>0</v>
      </c>
      <c r="R210" s="212">
        <f>Q210*H210</f>
        <v>0</v>
      </c>
      <c r="S210" s="212">
        <v>0</v>
      </c>
      <c r="T210" s="213">
        <f>S210*H210</f>
        <v>0</v>
      </c>
      <c r="AR210" s="17" t="s">
        <v>140</v>
      </c>
      <c r="AT210" s="17" t="s">
        <v>135</v>
      </c>
      <c r="AU210" s="17" t="s">
        <v>87</v>
      </c>
      <c r="AY210" s="17" t="s">
        <v>133</v>
      </c>
      <c r="BE210" s="214">
        <f>IF(N210="základní",J210,0)</f>
        <v>0</v>
      </c>
      <c r="BF210" s="214">
        <f>IF(N210="snížená",J210,0)</f>
        <v>0</v>
      </c>
      <c r="BG210" s="214">
        <f>IF(N210="zákl. přenesená",J210,0)</f>
        <v>0</v>
      </c>
      <c r="BH210" s="214">
        <f>IF(N210="sníž. přenesená",J210,0)</f>
        <v>0</v>
      </c>
      <c r="BI210" s="214">
        <f>IF(N210="nulová",J210,0)</f>
        <v>0</v>
      </c>
      <c r="BJ210" s="17" t="s">
        <v>85</v>
      </c>
      <c r="BK210" s="214">
        <f>ROUND(I210*H210,2)</f>
        <v>0</v>
      </c>
      <c r="BL210" s="17" t="s">
        <v>140</v>
      </c>
      <c r="BM210" s="17" t="s">
        <v>295</v>
      </c>
    </row>
    <row r="211" spans="2:51" s="11" customFormat="1" ht="12">
      <c r="B211" s="218"/>
      <c r="C211" s="219"/>
      <c r="D211" s="215" t="s">
        <v>144</v>
      </c>
      <c r="E211" s="220" t="s">
        <v>27</v>
      </c>
      <c r="F211" s="221" t="s">
        <v>296</v>
      </c>
      <c r="G211" s="219"/>
      <c r="H211" s="222">
        <v>422.17</v>
      </c>
      <c r="I211" s="223"/>
      <c r="J211" s="219"/>
      <c r="K211" s="219"/>
      <c r="L211" s="224"/>
      <c r="M211" s="225"/>
      <c r="N211" s="226"/>
      <c r="O211" s="226"/>
      <c r="P211" s="226"/>
      <c r="Q211" s="226"/>
      <c r="R211" s="226"/>
      <c r="S211" s="226"/>
      <c r="T211" s="227"/>
      <c r="AT211" s="228" t="s">
        <v>144</v>
      </c>
      <c r="AU211" s="228" t="s">
        <v>87</v>
      </c>
      <c r="AV211" s="11" t="s">
        <v>87</v>
      </c>
      <c r="AW211" s="11" t="s">
        <v>36</v>
      </c>
      <c r="AX211" s="11" t="s">
        <v>77</v>
      </c>
      <c r="AY211" s="228" t="s">
        <v>133</v>
      </c>
    </row>
    <row r="212" spans="2:51" s="12" customFormat="1" ht="12">
      <c r="B212" s="229"/>
      <c r="C212" s="230"/>
      <c r="D212" s="215" t="s">
        <v>144</v>
      </c>
      <c r="E212" s="231" t="s">
        <v>27</v>
      </c>
      <c r="F212" s="232" t="s">
        <v>160</v>
      </c>
      <c r="G212" s="230"/>
      <c r="H212" s="231" t="s">
        <v>27</v>
      </c>
      <c r="I212" s="233"/>
      <c r="J212" s="230"/>
      <c r="K212" s="230"/>
      <c r="L212" s="234"/>
      <c r="M212" s="235"/>
      <c r="N212" s="236"/>
      <c r="O212" s="236"/>
      <c r="P212" s="236"/>
      <c r="Q212" s="236"/>
      <c r="R212" s="236"/>
      <c r="S212" s="236"/>
      <c r="T212" s="237"/>
      <c r="AT212" s="238" t="s">
        <v>144</v>
      </c>
      <c r="AU212" s="238" t="s">
        <v>87</v>
      </c>
      <c r="AV212" s="12" t="s">
        <v>85</v>
      </c>
      <c r="AW212" s="12" t="s">
        <v>36</v>
      </c>
      <c r="AX212" s="12" t="s">
        <v>77</v>
      </c>
      <c r="AY212" s="238" t="s">
        <v>133</v>
      </c>
    </row>
    <row r="213" spans="2:51" s="13" customFormat="1" ht="12">
      <c r="B213" s="239"/>
      <c r="C213" s="240"/>
      <c r="D213" s="215" t="s">
        <v>144</v>
      </c>
      <c r="E213" s="241" t="s">
        <v>27</v>
      </c>
      <c r="F213" s="242" t="s">
        <v>147</v>
      </c>
      <c r="G213" s="240"/>
      <c r="H213" s="243">
        <v>422.17</v>
      </c>
      <c r="I213" s="244"/>
      <c r="J213" s="240"/>
      <c r="K213" s="240"/>
      <c r="L213" s="245"/>
      <c r="M213" s="246"/>
      <c r="N213" s="247"/>
      <c r="O213" s="247"/>
      <c r="P213" s="247"/>
      <c r="Q213" s="247"/>
      <c r="R213" s="247"/>
      <c r="S213" s="247"/>
      <c r="T213" s="248"/>
      <c r="AT213" s="249" t="s">
        <v>144</v>
      </c>
      <c r="AU213" s="249" t="s">
        <v>87</v>
      </c>
      <c r="AV213" s="13" t="s">
        <v>140</v>
      </c>
      <c r="AW213" s="13" t="s">
        <v>36</v>
      </c>
      <c r="AX213" s="13" t="s">
        <v>85</v>
      </c>
      <c r="AY213" s="249" t="s">
        <v>133</v>
      </c>
    </row>
    <row r="214" spans="2:65" s="1" customFormat="1" ht="16.5" customHeight="1">
      <c r="B214" s="38"/>
      <c r="C214" s="204" t="s">
        <v>297</v>
      </c>
      <c r="D214" s="204" t="s">
        <v>135</v>
      </c>
      <c r="E214" s="205" t="s">
        <v>298</v>
      </c>
      <c r="F214" s="206" t="s">
        <v>299</v>
      </c>
      <c r="G214" s="207" t="s">
        <v>138</v>
      </c>
      <c r="H214" s="208">
        <v>422.17</v>
      </c>
      <c r="I214" s="209"/>
      <c r="J214" s="208">
        <f>ROUND(I214*H214,2)</f>
        <v>0</v>
      </c>
      <c r="K214" s="206" t="s">
        <v>139</v>
      </c>
      <c r="L214" s="43"/>
      <c r="M214" s="210" t="s">
        <v>27</v>
      </c>
      <c r="N214" s="211" t="s">
        <v>48</v>
      </c>
      <c r="O214" s="79"/>
      <c r="P214" s="212">
        <f>O214*H214</f>
        <v>0</v>
      </c>
      <c r="Q214" s="212">
        <v>0</v>
      </c>
      <c r="R214" s="212">
        <f>Q214*H214</f>
        <v>0</v>
      </c>
      <c r="S214" s="212">
        <v>0</v>
      </c>
      <c r="T214" s="213">
        <f>S214*H214</f>
        <v>0</v>
      </c>
      <c r="AR214" s="17" t="s">
        <v>140</v>
      </c>
      <c r="AT214" s="17" t="s">
        <v>135</v>
      </c>
      <c r="AU214" s="17" t="s">
        <v>87</v>
      </c>
      <c r="AY214" s="17" t="s">
        <v>133</v>
      </c>
      <c r="BE214" s="214">
        <f>IF(N214="základní",J214,0)</f>
        <v>0</v>
      </c>
      <c r="BF214" s="214">
        <f>IF(N214="snížená",J214,0)</f>
        <v>0</v>
      </c>
      <c r="BG214" s="214">
        <f>IF(N214="zákl. přenesená",J214,0)</f>
        <v>0</v>
      </c>
      <c r="BH214" s="214">
        <f>IF(N214="sníž. přenesená",J214,0)</f>
        <v>0</v>
      </c>
      <c r="BI214" s="214">
        <f>IF(N214="nulová",J214,0)</f>
        <v>0</v>
      </c>
      <c r="BJ214" s="17" t="s">
        <v>85</v>
      </c>
      <c r="BK214" s="214">
        <f>ROUND(I214*H214,2)</f>
        <v>0</v>
      </c>
      <c r="BL214" s="17" t="s">
        <v>140</v>
      </c>
      <c r="BM214" s="17" t="s">
        <v>300</v>
      </c>
    </row>
    <row r="215" spans="2:51" s="11" customFormat="1" ht="12">
      <c r="B215" s="218"/>
      <c r="C215" s="219"/>
      <c r="D215" s="215" t="s">
        <v>144</v>
      </c>
      <c r="E215" s="220" t="s">
        <v>27</v>
      </c>
      <c r="F215" s="221" t="s">
        <v>301</v>
      </c>
      <c r="G215" s="219"/>
      <c r="H215" s="222">
        <v>380.08</v>
      </c>
      <c r="I215" s="223"/>
      <c r="J215" s="219"/>
      <c r="K215" s="219"/>
      <c r="L215" s="224"/>
      <c r="M215" s="225"/>
      <c r="N215" s="226"/>
      <c r="O215" s="226"/>
      <c r="P215" s="226"/>
      <c r="Q215" s="226"/>
      <c r="R215" s="226"/>
      <c r="S215" s="226"/>
      <c r="T215" s="227"/>
      <c r="AT215" s="228" t="s">
        <v>144</v>
      </c>
      <c r="AU215" s="228" t="s">
        <v>87</v>
      </c>
      <c r="AV215" s="11" t="s">
        <v>87</v>
      </c>
      <c r="AW215" s="11" t="s">
        <v>36</v>
      </c>
      <c r="AX215" s="11" t="s">
        <v>77</v>
      </c>
      <c r="AY215" s="228" t="s">
        <v>133</v>
      </c>
    </row>
    <row r="216" spans="2:51" s="11" customFormat="1" ht="12">
      <c r="B216" s="218"/>
      <c r="C216" s="219"/>
      <c r="D216" s="215" t="s">
        <v>144</v>
      </c>
      <c r="E216" s="220" t="s">
        <v>27</v>
      </c>
      <c r="F216" s="221" t="s">
        <v>302</v>
      </c>
      <c r="G216" s="219"/>
      <c r="H216" s="222">
        <v>42.09</v>
      </c>
      <c r="I216" s="223"/>
      <c r="J216" s="219"/>
      <c r="K216" s="219"/>
      <c r="L216" s="224"/>
      <c r="M216" s="225"/>
      <c r="N216" s="226"/>
      <c r="O216" s="226"/>
      <c r="P216" s="226"/>
      <c r="Q216" s="226"/>
      <c r="R216" s="226"/>
      <c r="S216" s="226"/>
      <c r="T216" s="227"/>
      <c r="AT216" s="228" t="s">
        <v>144</v>
      </c>
      <c r="AU216" s="228" t="s">
        <v>87</v>
      </c>
      <c r="AV216" s="11" t="s">
        <v>87</v>
      </c>
      <c r="AW216" s="11" t="s">
        <v>36</v>
      </c>
      <c r="AX216" s="11" t="s">
        <v>77</v>
      </c>
      <c r="AY216" s="228" t="s">
        <v>133</v>
      </c>
    </row>
    <row r="217" spans="2:51" s="12" customFormat="1" ht="12">
      <c r="B217" s="229"/>
      <c r="C217" s="230"/>
      <c r="D217" s="215" t="s">
        <v>144</v>
      </c>
      <c r="E217" s="231" t="s">
        <v>27</v>
      </c>
      <c r="F217" s="232" t="s">
        <v>303</v>
      </c>
      <c r="G217" s="230"/>
      <c r="H217" s="231" t="s">
        <v>27</v>
      </c>
      <c r="I217" s="233"/>
      <c r="J217" s="230"/>
      <c r="K217" s="230"/>
      <c r="L217" s="234"/>
      <c r="M217" s="235"/>
      <c r="N217" s="236"/>
      <c r="O217" s="236"/>
      <c r="P217" s="236"/>
      <c r="Q217" s="236"/>
      <c r="R217" s="236"/>
      <c r="S217" s="236"/>
      <c r="T217" s="237"/>
      <c r="AT217" s="238" t="s">
        <v>144</v>
      </c>
      <c r="AU217" s="238" t="s">
        <v>87</v>
      </c>
      <c r="AV217" s="12" t="s">
        <v>85</v>
      </c>
      <c r="AW217" s="12" t="s">
        <v>36</v>
      </c>
      <c r="AX217" s="12" t="s">
        <v>77</v>
      </c>
      <c r="AY217" s="238" t="s">
        <v>133</v>
      </c>
    </row>
    <row r="218" spans="2:51" s="12" customFormat="1" ht="12">
      <c r="B218" s="229"/>
      <c r="C218" s="230"/>
      <c r="D218" s="215" t="s">
        <v>144</v>
      </c>
      <c r="E218" s="231" t="s">
        <v>27</v>
      </c>
      <c r="F218" s="232" t="s">
        <v>160</v>
      </c>
      <c r="G218" s="230"/>
      <c r="H218" s="231" t="s">
        <v>27</v>
      </c>
      <c r="I218" s="233"/>
      <c r="J218" s="230"/>
      <c r="K218" s="230"/>
      <c r="L218" s="234"/>
      <c r="M218" s="235"/>
      <c r="N218" s="236"/>
      <c r="O218" s="236"/>
      <c r="P218" s="236"/>
      <c r="Q218" s="236"/>
      <c r="R218" s="236"/>
      <c r="S218" s="236"/>
      <c r="T218" s="237"/>
      <c r="AT218" s="238" t="s">
        <v>144</v>
      </c>
      <c r="AU218" s="238" t="s">
        <v>87</v>
      </c>
      <c r="AV218" s="12" t="s">
        <v>85</v>
      </c>
      <c r="AW218" s="12" t="s">
        <v>36</v>
      </c>
      <c r="AX218" s="12" t="s">
        <v>77</v>
      </c>
      <c r="AY218" s="238" t="s">
        <v>133</v>
      </c>
    </row>
    <row r="219" spans="2:51" s="13" customFormat="1" ht="12">
      <c r="B219" s="239"/>
      <c r="C219" s="240"/>
      <c r="D219" s="215" t="s">
        <v>144</v>
      </c>
      <c r="E219" s="241" t="s">
        <v>27</v>
      </c>
      <c r="F219" s="242" t="s">
        <v>147</v>
      </c>
      <c r="G219" s="240"/>
      <c r="H219" s="243">
        <v>422.16999999999996</v>
      </c>
      <c r="I219" s="244"/>
      <c r="J219" s="240"/>
      <c r="K219" s="240"/>
      <c r="L219" s="245"/>
      <c r="M219" s="246"/>
      <c r="N219" s="247"/>
      <c r="O219" s="247"/>
      <c r="P219" s="247"/>
      <c r="Q219" s="247"/>
      <c r="R219" s="247"/>
      <c r="S219" s="247"/>
      <c r="T219" s="248"/>
      <c r="AT219" s="249" t="s">
        <v>144</v>
      </c>
      <c r="AU219" s="249" t="s">
        <v>87</v>
      </c>
      <c r="AV219" s="13" t="s">
        <v>140</v>
      </c>
      <c r="AW219" s="13" t="s">
        <v>36</v>
      </c>
      <c r="AX219" s="13" t="s">
        <v>85</v>
      </c>
      <c r="AY219" s="249" t="s">
        <v>133</v>
      </c>
    </row>
    <row r="220" spans="2:65" s="1" customFormat="1" ht="16.5" customHeight="1">
      <c r="B220" s="38"/>
      <c r="C220" s="204" t="s">
        <v>304</v>
      </c>
      <c r="D220" s="204" t="s">
        <v>135</v>
      </c>
      <c r="E220" s="205" t="s">
        <v>305</v>
      </c>
      <c r="F220" s="206" t="s">
        <v>306</v>
      </c>
      <c r="G220" s="207" t="s">
        <v>138</v>
      </c>
      <c r="H220" s="208">
        <v>380.08</v>
      </c>
      <c r="I220" s="209"/>
      <c r="J220" s="208">
        <f>ROUND(I220*H220,2)</f>
        <v>0</v>
      </c>
      <c r="K220" s="206" t="s">
        <v>139</v>
      </c>
      <c r="L220" s="43"/>
      <c r="M220" s="210" t="s">
        <v>27</v>
      </c>
      <c r="N220" s="211" t="s">
        <v>48</v>
      </c>
      <c r="O220" s="79"/>
      <c r="P220" s="212">
        <f>O220*H220</f>
        <v>0</v>
      </c>
      <c r="Q220" s="212">
        <v>0</v>
      </c>
      <c r="R220" s="212">
        <f>Q220*H220</f>
        <v>0</v>
      </c>
      <c r="S220" s="212">
        <v>0</v>
      </c>
      <c r="T220" s="213">
        <f>S220*H220</f>
        <v>0</v>
      </c>
      <c r="AR220" s="17" t="s">
        <v>140</v>
      </c>
      <c r="AT220" s="17" t="s">
        <v>135</v>
      </c>
      <c r="AU220" s="17" t="s">
        <v>87</v>
      </c>
      <c r="AY220" s="17" t="s">
        <v>133</v>
      </c>
      <c r="BE220" s="214">
        <f>IF(N220="základní",J220,0)</f>
        <v>0</v>
      </c>
      <c r="BF220" s="214">
        <f>IF(N220="snížená",J220,0)</f>
        <v>0</v>
      </c>
      <c r="BG220" s="214">
        <f>IF(N220="zákl. přenesená",J220,0)</f>
        <v>0</v>
      </c>
      <c r="BH220" s="214">
        <f>IF(N220="sníž. přenesená",J220,0)</f>
        <v>0</v>
      </c>
      <c r="BI220" s="214">
        <f>IF(N220="nulová",J220,0)</f>
        <v>0</v>
      </c>
      <c r="BJ220" s="17" t="s">
        <v>85</v>
      </c>
      <c r="BK220" s="214">
        <f>ROUND(I220*H220,2)</f>
        <v>0</v>
      </c>
      <c r="BL220" s="17" t="s">
        <v>140</v>
      </c>
      <c r="BM220" s="17" t="s">
        <v>307</v>
      </c>
    </row>
    <row r="221" spans="2:47" s="1" customFormat="1" ht="12">
      <c r="B221" s="38"/>
      <c r="C221" s="39"/>
      <c r="D221" s="215" t="s">
        <v>142</v>
      </c>
      <c r="E221" s="39"/>
      <c r="F221" s="216" t="s">
        <v>308</v>
      </c>
      <c r="G221" s="39"/>
      <c r="H221" s="39"/>
      <c r="I221" s="130"/>
      <c r="J221" s="39"/>
      <c r="K221" s="39"/>
      <c r="L221" s="43"/>
      <c r="M221" s="217"/>
      <c r="N221" s="79"/>
      <c r="O221" s="79"/>
      <c r="P221" s="79"/>
      <c r="Q221" s="79"/>
      <c r="R221" s="79"/>
      <c r="S221" s="79"/>
      <c r="T221" s="80"/>
      <c r="AT221" s="17" t="s">
        <v>142</v>
      </c>
      <c r="AU221" s="17" t="s">
        <v>87</v>
      </c>
    </row>
    <row r="222" spans="2:51" s="11" customFormat="1" ht="12">
      <c r="B222" s="218"/>
      <c r="C222" s="219"/>
      <c r="D222" s="215" t="s">
        <v>144</v>
      </c>
      <c r="E222" s="220" t="s">
        <v>27</v>
      </c>
      <c r="F222" s="221" t="s">
        <v>301</v>
      </c>
      <c r="G222" s="219"/>
      <c r="H222" s="222">
        <v>380.08</v>
      </c>
      <c r="I222" s="223"/>
      <c r="J222" s="219"/>
      <c r="K222" s="219"/>
      <c r="L222" s="224"/>
      <c r="M222" s="225"/>
      <c r="N222" s="226"/>
      <c r="O222" s="226"/>
      <c r="P222" s="226"/>
      <c r="Q222" s="226"/>
      <c r="R222" s="226"/>
      <c r="S222" s="226"/>
      <c r="T222" s="227"/>
      <c r="AT222" s="228" t="s">
        <v>144</v>
      </c>
      <c r="AU222" s="228" t="s">
        <v>87</v>
      </c>
      <c r="AV222" s="11" t="s">
        <v>87</v>
      </c>
      <c r="AW222" s="11" t="s">
        <v>36</v>
      </c>
      <c r="AX222" s="11" t="s">
        <v>77</v>
      </c>
      <c r="AY222" s="228" t="s">
        <v>133</v>
      </c>
    </row>
    <row r="223" spans="2:51" s="12" customFormat="1" ht="12">
      <c r="B223" s="229"/>
      <c r="C223" s="230"/>
      <c r="D223" s="215" t="s">
        <v>144</v>
      </c>
      <c r="E223" s="231" t="s">
        <v>27</v>
      </c>
      <c r="F223" s="232" t="s">
        <v>160</v>
      </c>
      <c r="G223" s="230"/>
      <c r="H223" s="231" t="s">
        <v>27</v>
      </c>
      <c r="I223" s="233"/>
      <c r="J223" s="230"/>
      <c r="K223" s="230"/>
      <c r="L223" s="234"/>
      <c r="M223" s="235"/>
      <c r="N223" s="236"/>
      <c r="O223" s="236"/>
      <c r="P223" s="236"/>
      <c r="Q223" s="236"/>
      <c r="R223" s="236"/>
      <c r="S223" s="236"/>
      <c r="T223" s="237"/>
      <c r="AT223" s="238" t="s">
        <v>144</v>
      </c>
      <c r="AU223" s="238" t="s">
        <v>87</v>
      </c>
      <c r="AV223" s="12" t="s">
        <v>85</v>
      </c>
      <c r="AW223" s="12" t="s">
        <v>36</v>
      </c>
      <c r="AX223" s="12" t="s">
        <v>77</v>
      </c>
      <c r="AY223" s="238" t="s">
        <v>133</v>
      </c>
    </row>
    <row r="224" spans="2:51" s="13" customFormat="1" ht="12">
      <c r="B224" s="239"/>
      <c r="C224" s="240"/>
      <c r="D224" s="215" t="s">
        <v>144</v>
      </c>
      <c r="E224" s="241" t="s">
        <v>27</v>
      </c>
      <c r="F224" s="242" t="s">
        <v>147</v>
      </c>
      <c r="G224" s="240"/>
      <c r="H224" s="243">
        <v>380.08</v>
      </c>
      <c r="I224" s="244"/>
      <c r="J224" s="240"/>
      <c r="K224" s="240"/>
      <c r="L224" s="245"/>
      <c r="M224" s="246"/>
      <c r="N224" s="247"/>
      <c r="O224" s="247"/>
      <c r="P224" s="247"/>
      <c r="Q224" s="247"/>
      <c r="R224" s="247"/>
      <c r="S224" s="247"/>
      <c r="T224" s="248"/>
      <c r="AT224" s="249" t="s">
        <v>144</v>
      </c>
      <c r="AU224" s="249" t="s">
        <v>87</v>
      </c>
      <c r="AV224" s="13" t="s">
        <v>140</v>
      </c>
      <c r="AW224" s="13" t="s">
        <v>36</v>
      </c>
      <c r="AX224" s="13" t="s">
        <v>85</v>
      </c>
      <c r="AY224" s="249" t="s">
        <v>133</v>
      </c>
    </row>
    <row r="225" spans="2:65" s="1" customFormat="1" ht="22.5" customHeight="1">
      <c r="B225" s="38"/>
      <c r="C225" s="204" t="s">
        <v>309</v>
      </c>
      <c r="D225" s="204" t="s">
        <v>135</v>
      </c>
      <c r="E225" s="205" t="s">
        <v>310</v>
      </c>
      <c r="F225" s="206" t="s">
        <v>311</v>
      </c>
      <c r="G225" s="207" t="s">
        <v>138</v>
      </c>
      <c r="H225" s="208">
        <v>45.54</v>
      </c>
      <c r="I225" s="209"/>
      <c r="J225" s="208">
        <f>ROUND(I225*H225,2)</f>
        <v>0</v>
      </c>
      <c r="K225" s="206" t="s">
        <v>139</v>
      </c>
      <c r="L225" s="43"/>
      <c r="M225" s="210" t="s">
        <v>27</v>
      </c>
      <c r="N225" s="211" t="s">
        <v>48</v>
      </c>
      <c r="O225" s="79"/>
      <c r="P225" s="212">
        <f>O225*H225</f>
        <v>0</v>
      </c>
      <c r="Q225" s="212">
        <v>0</v>
      </c>
      <c r="R225" s="212">
        <f>Q225*H225</f>
        <v>0</v>
      </c>
      <c r="S225" s="212">
        <v>0</v>
      </c>
      <c r="T225" s="213">
        <f>S225*H225</f>
        <v>0</v>
      </c>
      <c r="AR225" s="17" t="s">
        <v>140</v>
      </c>
      <c r="AT225" s="17" t="s">
        <v>135</v>
      </c>
      <c r="AU225" s="17" t="s">
        <v>87</v>
      </c>
      <c r="AY225" s="17" t="s">
        <v>133</v>
      </c>
      <c r="BE225" s="214">
        <f>IF(N225="základní",J225,0)</f>
        <v>0</v>
      </c>
      <c r="BF225" s="214">
        <f>IF(N225="snížená",J225,0)</f>
        <v>0</v>
      </c>
      <c r="BG225" s="214">
        <f>IF(N225="zákl. přenesená",J225,0)</f>
        <v>0</v>
      </c>
      <c r="BH225" s="214">
        <f>IF(N225="sníž. přenesená",J225,0)</f>
        <v>0</v>
      </c>
      <c r="BI225" s="214">
        <f>IF(N225="nulová",J225,0)</f>
        <v>0</v>
      </c>
      <c r="BJ225" s="17" t="s">
        <v>85</v>
      </c>
      <c r="BK225" s="214">
        <f>ROUND(I225*H225,2)</f>
        <v>0</v>
      </c>
      <c r="BL225" s="17" t="s">
        <v>140</v>
      </c>
      <c r="BM225" s="17" t="s">
        <v>312</v>
      </c>
    </row>
    <row r="226" spans="2:47" s="1" customFormat="1" ht="12">
      <c r="B226" s="38"/>
      <c r="C226" s="39"/>
      <c r="D226" s="215" t="s">
        <v>142</v>
      </c>
      <c r="E226" s="39"/>
      <c r="F226" s="216" t="s">
        <v>313</v>
      </c>
      <c r="G226" s="39"/>
      <c r="H226" s="39"/>
      <c r="I226" s="130"/>
      <c r="J226" s="39"/>
      <c r="K226" s="39"/>
      <c r="L226" s="43"/>
      <c r="M226" s="217"/>
      <c r="N226" s="79"/>
      <c r="O226" s="79"/>
      <c r="P226" s="79"/>
      <c r="Q226" s="79"/>
      <c r="R226" s="79"/>
      <c r="S226" s="79"/>
      <c r="T226" s="80"/>
      <c r="AT226" s="17" t="s">
        <v>142</v>
      </c>
      <c r="AU226" s="17" t="s">
        <v>87</v>
      </c>
    </row>
    <row r="227" spans="2:51" s="11" customFormat="1" ht="12">
      <c r="B227" s="218"/>
      <c r="C227" s="219"/>
      <c r="D227" s="215" t="s">
        <v>144</v>
      </c>
      <c r="E227" s="220" t="s">
        <v>27</v>
      </c>
      <c r="F227" s="221" t="s">
        <v>314</v>
      </c>
      <c r="G227" s="219"/>
      <c r="H227" s="222">
        <v>45.54</v>
      </c>
      <c r="I227" s="223"/>
      <c r="J227" s="219"/>
      <c r="K227" s="219"/>
      <c r="L227" s="224"/>
      <c r="M227" s="225"/>
      <c r="N227" s="226"/>
      <c r="O227" s="226"/>
      <c r="P227" s="226"/>
      <c r="Q227" s="226"/>
      <c r="R227" s="226"/>
      <c r="S227" s="226"/>
      <c r="T227" s="227"/>
      <c r="AT227" s="228" t="s">
        <v>144</v>
      </c>
      <c r="AU227" s="228" t="s">
        <v>87</v>
      </c>
      <c r="AV227" s="11" t="s">
        <v>87</v>
      </c>
      <c r="AW227" s="11" t="s">
        <v>36</v>
      </c>
      <c r="AX227" s="11" t="s">
        <v>77</v>
      </c>
      <c r="AY227" s="228" t="s">
        <v>133</v>
      </c>
    </row>
    <row r="228" spans="2:51" s="12" customFormat="1" ht="12">
      <c r="B228" s="229"/>
      <c r="C228" s="230"/>
      <c r="D228" s="215" t="s">
        <v>144</v>
      </c>
      <c r="E228" s="231" t="s">
        <v>27</v>
      </c>
      <c r="F228" s="232" t="s">
        <v>160</v>
      </c>
      <c r="G228" s="230"/>
      <c r="H228" s="231" t="s">
        <v>27</v>
      </c>
      <c r="I228" s="233"/>
      <c r="J228" s="230"/>
      <c r="K228" s="230"/>
      <c r="L228" s="234"/>
      <c r="M228" s="235"/>
      <c r="N228" s="236"/>
      <c r="O228" s="236"/>
      <c r="P228" s="236"/>
      <c r="Q228" s="236"/>
      <c r="R228" s="236"/>
      <c r="S228" s="236"/>
      <c r="T228" s="237"/>
      <c r="AT228" s="238" t="s">
        <v>144</v>
      </c>
      <c r="AU228" s="238" t="s">
        <v>87</v>
      </c>
      <c r="AV228" s="12" t="s">
        <v>85</v>
      </c>
      <c r="AW228" s="12" t="s">
        <v>36</v>
      </c>
      <c r="AX228" s="12" t="s">
        <v>77</v>
      </c>
      <c r="AY228" s="238" t="s">
        <v>133</v>
      </c>
    </row>
    <row r="229" spans="2:51" s="13" customFormat="1" ht="12">
      <c r="B229" s="239"/>
      <c r="C229" s="240"/>
      <c r="D229" s="215" t="s">
        <v>144</v>
      </c>
      <c r="E229" s="241" t="s">
        <v>27</v>
      </c>
      <c r="F229" s="242" t="s">
        <v>147</v>
      </c>
      <c r="G229" s="240"/>
      <c r="H229" s="243">
        <v>45.54</v>
      </c>
      <c r="I229" s="244"/>
      <c r="J229" s="240"/>
      <c r="K229" s="240"/>
      <c r="L229" s="245"/>
      <c r="M229" s="246"/>
      <c r="N229" s="247"/>
      <c r="O229" s="247"/>
      <c r="P229" s="247"/>
      <c r="Q229" s="247"/>
      <c r="R229" s="247"/>
      <c r="S229" s="247"/>
      <c r="T229" s="248"/>
      <c r="AT229" s="249" t="s">
        <v>144</v>
      </c>
      <c r="AU229" s="249" t="s">
        <v>87</v>
      </c>
      <c r="AV229" s="13" t="s">
        <v>140</v>
      </c>
      <c r="AW229" s="13" t="s">
        <v>36</v>
      </c>
      <c r="AX229" s="13" t="s">
        <v>85</v>
      </c>
      <c r="AY229" s="249" t="s">
        <v>133</v>
      </c>
    </row>
    <row r="230" spans="2:65" s="1" customFormat="1" ht="22.5" customHeight="1">
      <c r="B230" s="38"/>
      <c r="C230" s="204" t="s">
        <v>315</v>
      </c>
      <c r="D230" s="204" t="s">
        <v>135</v>
      </c>
      <c r="E230" s="205" t="s">
        <v>316</v>
      </c>
      <c r="F230" s="206" t="s">
        <v>317</v>
      </c>
      <c r="G230" s="207" t="s">
        <v>138</v>
      </c>
      <c r="H230" s="208">
        <v>380.08</v>
      </c>
      <c r="I230" s="209"/>
      <c r="J230" s="208">
        <f>ROUND(I230*H230,2)</f>
        <v>0</v>
      </c>
      <c r="K230" s="206" t="s">
        <v>139</v>
      </c>
      <c r="L230" s="43"/>
      <c r="M230" s="210" t="s">
        <v>27</v>
      </c>
      <c r="N230" s="211" t="s">
        <v>48</v>
      </c>
      <c r="O230" s="79"/>
      <c r="P230" s="212">
        <f>O230*H230</f>
        <v>0</v>
      </c>
      <c r="Q230" s="212">
        <v>0</v>
      </c>
      <c r="R230" s="212">
        <f>Q230*H230</f>
        <v>0</v>
      </c>
      <c r="S230" s="212">
        <v>0</v>
      </c>
      <c r="T230" s="213">
        <f>S230*H230</f>
        <v>0</v>
      </c>
      <c r="AR230" s="17" t="s">
        <v>140</v>
      </c>
      <c r="AT230" s="17" t="s">
        <v>135</v>
      </c>
      <c r="AU230" s="17" t="s">
        <v>87</v>
      </c>
      <c r="AY230" s="17" t="s">
        <v>133</v>
      </c>
      <c r="BE230" s="214">
        <f>IF(N230="základní",J230,0)</f>
        <v>0</v>
      </c>
      <c r="BF230" s="214">
        <f>IF(N230="snížená",J230,0)</f>
        <v>0</v>
      </c>
      <c r="BG230" s="214">
        <f>IF(N230="zákl. přenesená",J230,0)</f>
        <v>0</v>
      </c>
      <c r="BH230" s="214">
        <f>IF(N230="sníž. přenesená",J230,0)</f>
        <v>0</v>
      </c>
      <c r="BI230" s="214">
        <f>IF(N230="nulová",J230,0)</f>
        <v>0</v>
      </c>
      <c r="BJ230" s="17" t="s">
        <v>85</v>
      </c>
      <c r="BK230" s="214">
        <f>ROUND(I230*H230,2)</f>
        <v>0</v>
      </c>
      <c r="BL230" s="17" t="s">
        <v>140</v>
      </c>
      <c r="BM230" s="17" t="s">
        <v>318</v>
      </c>
    </row>
    <row r="231" spans="2:47" s="1" customFormat="1" ht="12">
      <c r="B231" s="38"/>
      <c r="C231" s="39"/>
      <c r="D231" s="215" t="s">
        <v>142</v>
      </c>
      <c r="E231" s="39"/>
      <c r="F231" s="216" t="s">
        <v>313</v>
      </c>
      <c r="G231" s="39"/>
      <c r="H231" s="39"/>
      <c r="I231" s="130"/>
      <c r="J231" s="39"/>
      <c r="K231" s="39"/>
      <c r="L231" s="43"/>
      <c r="M231" s="217"/>
      <c r="N231" s="79"/>
      <c r="O231" s="79"/>
      <c r="P231" s="79"/>
      <c r="Q231" s="79"/>
      <c r="R231" s="79"/>
      <c r="S231" s="79"/>
      <c r="T231" s="80"/>
      <c r="AT231" s="17" t="s">
        <v>142</v>
      </c>
      <c r="AU231" s="17" t="s">
        <v>87</v>
      </c>
    </row>
    <row r="232" spans="2:51" s="11" customFormat="1" ht="12">
      <c r="B232" s="218"/>
      <c r="C232" s="219"/>
      <c r="D232" s="215" t="s">
        <v>144</v>
      </c>
      <c r="E232" s="220" t="s">
        <v>27</v>
      </c>
      <c r="F232" s="221" t="s">
        <v>301</v>
      </c>
      <c r="G232" s="219"/>
      <c r="H232" s="222">
        <v>380.08</v>
      </c>
      <c r="I232" s="223"/>
      <c r="J232" s="219"/>
      <c r="K232" s="219"/>
      <c r="L232" s="224"/>
      <c r="M232" s="225"/>
      <c r="N232" s="226"/>
      <c r="O232" s="226"/>
      <c r="P232" s="226"/>
      <c r="Q232" s="226"/>
      <c r="R232" s="226"/>
      <c r="S232" s="226"/>
      <c r="T232" s="227"/>
      <c r="AT232" s="228" t="s">
        <v>144</v>
      </c>
      <c r="AU232" s="228" t="s">
        <v>87</v>
      </c>
      <c r="AV232" s="11" t="s">
        <v>87</v>
      </c>
      <c r="AW232" s="11" t="s">
        <v>36</v>
      </c>
      <c r="AX232" s="11" t="s">
        <v>77</v>
      </c>
      <c r="AY232" s="228" t="s">
        <v>133</v>
      </c>
    </row>
    <row r="233" spans="2:51" s="12" customFormat="1" ht="12">
      <c r="B233" s="229"/>
      <c r="C233" s="230"/>
      <c r="D233" s="215" t="s">
        <v>144</v>
      </c>
      <c r="E233" s="231" t="s">
        <v>27</v>
      </c>
      <c r="F233" s="232" t="s">
        <v>160</v>
      </c>
      <c r="G233" s="230"/>
      <c r="H233" s="231" t="s">
        <v>27</v>
      </c>
      <c r="I233" s="233"/>
      <c r="J233" s="230"/>
      <c r="K233" s="230"/>
      <c r="L233" s="234"/>
      <c r="M233" s="235"/>
      <c r="N233" s="236"/>
      <c r="O233" s="236"/>
      <c r="P233" s="236"/>
      <c r="Q233" s="236"/>
      <c r="R233" s="236"/>
      <c r="S233" s="236"/>
      <c r="T233" s="237"/>
      <c r="AT233" s="238" t="s">
        <v>144</v>
      </c>
      <c r="AU233" s="238" t="s">
        <v>87</v>
      </c>
      <c r="AV233" s="12" t="s">
        <v>85</v>
      </c>
      <c r="AW233" s="12" t="s">
        <v>36</v>
      </c>
      <c r="AX233" s="12" t="s">
        <v>77</v>
      </c>
      <c r="AY233" s="238" t="s">
        <v>133</v>
      </c>
    </row>
    <row r="234" spans="2:51" s="13" customFormat="1" ht="12">
      <c r="B234" s="239"/>
      <c r="C234" s="240"/>
      <c r="D234" s="215" t="s">
        <v>144</v>
      </c>
      <c r="E234" s="241" t="s">
        <v>27</v>
      </c>
      <c r="F234" s="242" t="s">
        <v>147</v>
      </c>
      <c r="G234" s="240"/>
      <c r="H234" s="243">
        <v>380.08</v>
      </c>
      <c r="I234" s="244"/>
      <c r="J234" s="240"/>
      <c r="K234" s="240"/>
      <c r="L234" s="245"/>
      <c r="M234" s="246"/>
      <c r="N234" s="247"/>
      <c r="O234" s="247"/>
      <c r="P234" s="247"/>
      <c r="Q234" s="247"/>
      <c r="R234" s="247"/>
      <c r="S234" s="247"/>
      <c r="T234" s="248"/>
      <c r="AT234" s="249" t="s">
        <v>144</v>
      </c>
      <c r="AU234" s="249" t="s">
        <v>87</v>
      </c>
      <c r="AV234" s="13" t="s">
        <v>140</v>
      </c>
      <c r="AW234" s="13" t="s">
        <v>36</v>
      </c>
      <c r="AX234" s="13" t="s">
        <v>85</v>
      </c>
      <c r="AY234" s="249" t="s">
        <v>133</v>
      </c>
    </row>
    <row r="235" spans="2:65" s="1" customFormat="1" ht="16.5" customHeight="1">
      <c r="B235" s="38"/>
      <c r="C235" s="204" t="s">
        <v>319</v>
      </c>
      <c r="D235" s="204" t="s">
        <v>135</v>
      </c>
      <c r="E235" s="205" t="s">
        <v>320</v>
      </c>
      <c r="F235" s="206" t="s">
        <v>321</v>
      </c>
      <c r="G235" s="207" t="s">
        <v>138</v>
      </c>
      <c r="H235" s="208">
        <v>4.42</v>
      </c>
      <c r="I235" s="209"/>
      <c r="J235" s="208">
        <f>ROUND(I235*H235,2)</f>
        <v>0</v>
      </c>
      <c r="K235" s="206" t="s">
        <v>139</v>
      </c>
      <c r="L235" s="43"/>
      <c r="M235" s="210" t="s">
        <v>27</v>
      </c>
      <c r="N235" s="211" t="s">
        <v>48</v>
      </c>
      <c r="O235" s="79"/>
      <c r="P235" s="212">
        <f>O235*H235</f>
        <v>0</v>
      </c>
      <c r="Q235" s="212">
        <v>0.19695</v>
      </c>
      <c r="R235" s="212">
        <f>Q235*H235</f>
        <v>0.8705189999999999</v>
      </c>
      <c r="S235" s="212">
        <v>0</v>
      </c>
      <c r="T235" s="213">
        <f>S235*H235</f>
        <v>0</v>
      </c>
      <c r="AR235" s="17" t="s">
        <v>140</v>
      </c>
      <c r="AT235" s="17" t="s">
        <v>135</v>
      </c>
      <c r="AU235" s="17" t="s">
        <v>87</v>
      </c>
      <c r="AY235" s="17" t="s">
        <v>133</v>
      </c>
      <c r="BE235" s="214">
        <f>IF(N235="základní",J235,0)</f>
        <v>0</v>
      </c>
      <c r="BF235" s="214">
        <f>IF(N235="snížená",J235,0)</f>
        <v>0</v>
      </c>
      <c r="BG235" s="214">
        <f>IF(N235="zákl. přenesená",J235,0)</f>
        <v>0</v>
      </c>
      <c r="BH235" s="214">
        <f>IF(N235="sníž. přenesená",J235,0)</f>
        <v>0</v>
      </c>
      <c r="BI235" s="214">
        <f>IF(N235="nulová",J235,0)</f>
        <v>0</v>
      </c>
      <c r="BJ235" s="17" t="s">
        <v>85</v>
      </c>
      <c r="BK235" s="214">
        <f>ROUND(I235*H235,2)</f>
        <v>0</v>
      </c>
      <c r="BL235" s="17" t="s">
        <v>140</v>
      </c>
      <c r="BM235" s="17" t="s">
        <v>322</v>
      </c>
    </row>
    <row r="236" spans="2:47" s="1" customFormat="1" ht="12">
      <c r="B236" s="38"/>
      <c r="C236" s="39"/>
      <c r="D236" s="215" t="s">
        <v>142</v>
      </c>
      <c r="E236" s="39"/>
      <c r="F236" s="216" t="s">
        <v>323</v>
      </c>
      <c r="G236" s="39"/>
      <c r="H236" s="39"/>
      <c r="I236" s="130"/>
      <c r="J236" s="39"/>
      <c r="K236" s="39"/>
      <c r="L236" s="43"/>
      <c r="M236" s="217"/>
      <c r="N236" s="79"/>
      <c r="O236" s="79"/>
      <c r="P236" s="79"/>
      <c r="Q236" s="79"/>
      <c r="R236" s="79"/>
      <c r="S236" s="79"/>
      <c r="T236" s="80"/>
      <c r="AT236" s="17" t="s">
        <v>142</v>
      </c>
      <c r="AU236" s="17" t="s">
        <v>87</v>
      </c>
    </row>
    <row r="237" spans="2:51" s="11" customFormat="1" ht="12">
      <c r="B237" s="218"/>
      <c r="C237" s="219"/>
      <c r="D237" s="215" t="s">
        <v>144</v>
      </c>
      <c r="E237" s="220" t="s">
        <v>27</v>
      </c>
      <c r="F237" s="221" t="s">
        <v>324</v>
      </c>
      <c r="G237" s="219"/>
      <c r="H237" s="222">
        <v>4.42</v>
      </c>
      <c r="I237" s="223"/>
      <c r="J237" s="219"/>
      <c r="K237" s="219"/>
      <c r="L237" s="224"/>
      <c r="M237" s="225"/>
      <c r="N237" s="226"/>
      <c r="O237" s="226"/>
      <c r="P237" s="226"/>
      <c r="Q237" s="226"/>
      <c r="R237" s="226"/>
      <c r="S237" s="226"/>
      <c r="T237" s="227"/>
      <c r="AT237" s="228" t="s">
        <v>144</v>
      </c>
      <c r="AU237" s="228" t="s">
        <v>87</v>
      </c>
      <c r="AV237" s="11" t="s">
        <v>87</v>
      </c>
      <c r="AW237" s="11" t="s">
        <v>36</v>
      </c>
      <c r="AX237" s="11" t="s">
        <v>77</v>
      </c>
      <c r="AY237" s="228" t="s">
        <v>133</v>
      </c>
    </row>
    <row r="238" spans="2:51" s="12" customFormat="1" ht="12">
      <c r="B238" s="229"/>
      <c r="C238" s="230"/>
      <c r="D238" s="215" t="s">
        <v>144</v>
      </c>
      <c r="E238" s="231" t="s">
        <v>27</v>
      </c>
      <c r="F238" s="232" t="s">
        <v>160</v>
      </c>
      <c r="G238" s="230"/>
      <c r="H238" s="231" t="s">
        <v>27</v>
      </c>
      <c r="I238" s="233"/>
      <c r="J238" s="230"/>
      <c r="K238" s="230"/>
      <c r="L238" s="234"/>
      <c r="M238" s="235"/>
      <c r="N238" s="236"/>
      <c r="O238" s="236"/>
      <c r="P238" s="236"/>
      <c r="Q238" s="236"/>
      <c r="R238" s="236"/>
      <c r="S238" s="236"/>
      <c r="T238" s="237"/>
      <c r="AT238" s="238" t="s">
        <v>144</v>
      </c>
      <c r="AU238" s="238" t="s">
        <v>87</v>
      </c>
      <c r="AV238" s="12" t="s">
        <v>85</v>
      </c>
      <c r="AW238" s="12" t="s">
        <v>36</v>
      </c>
      <c r="AX238" s="12" t="s">
        <v>77</v>
      </c>
      <c r="AY238" s="238" t="s">
        <v>133</v>
      </c>
    </row>
    <row r="239" spans="2:51" s="13" customFormat="1" ht="12">
      <c r="B239" s="239"/>
      <c r="C239" s="240"/>
      <c r="D239" s="215" t="s">
        <v>144</v>
      </c>
      <c r="E239" s="241" t="s">
        <v>27</v>
      </c>
      <c r="F239" s="242" t="s">
        <v>147</v>
      </c>
      <c r="G239" s="240"/>
      <c r="H239" s="243">
        <v>4.42</v>
      </c>
      <c r="I239" s="244"/>
      <c r="J239" s="240"/>
      <c r="K239" s="240"/>
      <c r="L239" s="245"/>
      <c r="M239" s="246"/>
      <c r="N239" s="247"/>
      <c r="O239" s="247"/>
      <c r="P239" s="247"/>
      <c r="Q239" s="247"/>
      <c r="R239" s="247"/>
      <c r="S239" s="247"/>
      <c r="T239" s="248"/>
      <c r="AT239" s="249" t="s">
        <v>144</v>
      </c>
      <c r="AU239" s="249" t="s">
        <v>87</v>
      </c>
      <c r="AV239" s="13" t="s">
        <v>140</v>
      </c>
      <c r="AW239" s="13" t="s">
        <v>36</v>
      </c>
      <c r="AX239" s="13" t="s">
        <v>85</v>
      </c>
      <c r="AY239" s="249" t="s">
        <v>133</v>
      </c>
    </row>
    <row r="240" spans="2:65" s="1" customFormat="1" ht="16.5" customHeight="1">
      <c r="B240" s="38"/>
      <c r="C240" s="204" t="s">
        <v>325</v>
      </c>
      <c r="D240" s="204" t="s">
        <v>135</v>
      </c>
      <c r="E240" s="205" t="s">
        <v>326</v>
      </c>
      <c r="F240" s="206" t="s">
        <v>327</v>
      </c>
      <c r="G240" s="207" t="s">
        <v>138</v>
      </c>
      <c r="H240" s="208">
        <v>425.62</v>
      </c>
      <c r="I240" s="209"/>
      <c r="J240" s="208">
        <f>ROUND(I240*H240,2)</f>
        <v>0</v>
      </c>
      <c r="K240" s="206" t="s">
        <v>139</v>
      </c>
      <c r="L240" s="43"/>
      <c r="M240" s="210" t="s">
        <v>27</v>
      </c>
      <c r="N240" s="211" t="s">
        <v>48</v>
      </c>
      <c r="O240" s="79"/>
      <c r="P240" s="212">
        <f>O240*H240</f>
        <v>0</v>
      </c>
      <c r="Q240" s="212">
        <v>0</v>
      </c>
      <c r="R240" s="212">
        <f>Q240*H240</f>
        <v>0</v>
      </c>
      <c r="S240" s="212">
        <v>0</v>
      </c>
      <c r="T240" s="213">
        <f>S240*H240</f>
        <v>0</v>
      </c>
      <c r="AR240" s="17" t="s">
        <v>140</v>
      </c>
      <c r="AT240" s="17" t="s">
        <v>135</v>
      </c>
      <c r="AU240" s="17" t="s">
        <v>87</v>
      </c>
      <c r="AY240" s="17" t="s">
        <v>133</v>
      </c>
      <c r="BE240" s="214">
        <f>IF(N240="základní",J240,0)</f>
        <v>0</v>
      </c>
      <c r="BF240" s="214">
        <f>IF(N240="snížená",J240,0)</f>
        <v>0</v>
      </c>
      <c r="BG240" s="214">
        <f>IF(N240="zákl. přenesená",J240,0)</f>
        <v>0</v>
      </c>
      <c r="BH240" s="214">
        <f>IF(N240="sníž. přenesená",J240,0)</f>
        <v>0</v>
      </c>
      <c r="BI240" s="214">
        <f>IF(N240="nulová",J240,0)</f>
        <v>0</v>
      </c>
      <c r="BJ240" s="17" t="s">
        <v>85</v>
      </c>
      <c r="BK240" s="214">
        <f>ROUND(I240*H240,2)</f>
        <v>0</v>
      </c>
      <c r="BL240" s="17" t="s">
        <v>140</v>
      </c>
      <c r="BM240" s="17" t="s">
        <v>328</v>
      </c>
    </row>
    <row r="241" spans="2:51" s="11" customFormat="1" ht="12">
      <c r="B241" s="218"/>
      <c r="C241" s="219"/>
      <c r="D241" s="215" t="s">
        <v>144</v>
      </c>
      <c r="E241" s="220" t="s">
        <v>27</v>
      </c>
      <c r="F241" s="221" t="s">
        <v>301</v>
      </c>
      <c r="G241" s="219"/>
      <c r="H241" s="222">
        <v>380.08</v>
      </c>
      <c r="I241" s="223"/>
      <c r="J241" s="219"/>
      <c r="K241" s="219"/>
      <c r="L241" s="224"/>
      <c r="M241" s="225"/>
      <c r="N241" s="226"/>
      <c r="O241" s="226"/>
      <c r="P241" s="226"/>
      <c r="Q241" s="226"/>
      <c r="R241" s="226"/>
      <c r="S241" s="226"/>
      <c r="T241" s="227"/>
      <c r="AT241" s="228" t="s">
        <v>144</v>
      </c>
      <c r="AU241" s="228" t="s">
        <v>87</v>
      </c>
      <c r="AV241" s="11" t="s">
        <v>87</v>
      </c>
      <c r="AW241" s="11" t="s">
        <v>36</v>
      </c>
      <c r="AX241" s="11" t="s">
        <v>77</v>
      </c>
      <c r="AY241" s="228" t="s">
        <v>133</v>
      </c>
    </row>
    <row r="242" spans="2:51" s="12" customFormat="1" ht="12">
      <c r="B242" s="229"/>
      <c r="C242" s="230"/>
      <c r="D242" s="215" t="s">
        <v>144</v>
      </c>
      <c r="E242" s="231" t="s">
        <v>27</v>
      </c>
      <c r="F242" s="232" t="s">
        <v>329</v>
      </c>
      <c r="G242" s="230"/>
      <c r="H242" s="231" t="s">
        <v>27</v>
      </c>
      <c r="I242" s="233"/>
      <c r="J242" s="230"/>
      <c r="K242" s="230"/>
      <c r="L242" s="234"/>
      <c r="M242" s="235"/>
      <c r="N242" s="236"/>
      <c r="O242" s="236"/>
      <c r="P242" s="236"/>
      <c r="Q242" s="236"/>
      <c r="R242" s="236"/>
      <c r="S242" s="236"/>
      <c r="T242" s="237"/>
      <c r="AT242" s="238" t="s">
        <v>144</v>
      </c>
      <c r="AU242" s="238" t="s">
        <v>87</v>
      </c>
      <c r="AV242" s="12" t="s">
        <v>85</v>
      </c>
      <c r="AW242" s="12" t="s">
        <v>36</v>
      </c>
      <c r="AX242" s="12" t="s">
        <v>77</v>
      </c>
      <c r="AY242" s="238" t="s">
        <v>133</v>
      </c>
    </row>
    <row r="243" spans="2:51" s="11" customFormat="1" ht="12">
      <c r="B243" s="218"/>
      <c r="C243" s="219"/>
      <c r="D243" s="215" t="s">
        <v>144</v>
      </c>
      <c r="E243" s="220" t="s">
        <v>27</v>
      </c>
      <c r="F243" s="221" t="s">
        <v>314</v>
      </c>
      <c r="G243" s="219"/>
      <c r="H243" s="222">
        <v>45.54</v>
      </c>
      <c r="I243" s="223"/>
      <c r="J243" s="219"/>
      <c r="K243" s="219"/>
      <c r="L243" s="224"/>
      <c r="M243" s="225"/>
      <c r="N243" s="226"/>
      <c r="O243" s="226"/>
      <c r="P243" s="226"/>
      <c r="Q243" s="226"/>
      <c r="R243" s="226"/>
      <c r="S243" s="226"/>
      <c r="T243" s="227"/>
      <c r="AT243" s="228" t="s">
        <v>144</v>
      </c>
      <c r="AU243" s="228" t="s">
        <v>87</v>
      </c>
      <c r="AV243" s="11" t="s">
        <v>87</v>
      </c>
      <c r="AW243" s="11" t="s">
        <v>36</v>
      </c>
      <c r="AX243" s="11" t="s">
        <v>77</v>
      </c>
      <c r="AY243" s="228" t="s">
        <v>133</v>
      </c>
    </row>
    <row r="244" spans="2:51" s="12" customFormat="1" ht="12">
      <c r="B244" s="229"/>
      <c r="C244" s="230"/>
      <c r="D244" s="215" t="s">
        <v>144</v>
      </c>
      <c r="E244" s="231" t="s">
        <v>27</v>
      </c>
      <c r="F244" s="232" t="s">
        <v>330</v>
      </c>
      <c r="G244" s="230"/>
      <c r="H244" s="231" t="s">
        <v>27</v>
      </c>
      <c r="I244" s="233"/>
      <c r="J244" s="230"/>
      <c r="K244" s="230"/>
      <c r="L244" s="234"/>
      <c r="M244" s="235"/>
      <c r="N244" s="236"/>
      <c r="O244" s="236"/>
      <c r="P244" s="236"/>
      <c r="Q244" s="236"/>
      <c r="R244" s="236"/>
      <c r="S244" s="236"/>
      <c r="T244" s="237"/>
      <c r="AT244" s="238" t="s">
        <v>144</v>
      </c>
      <c r="AU244" s="238" t="s">
        <v>87</v>
      </c>
      <c r="AV244" s="12" t="s">
        <v>85</v>
      </c>
      <c r="AW244" s="12" t="s">
        <v>36</v>
      </c>
      <c r="AX244" s="12" t="s">
        <v>77</v>
      </c>
      <c r="AY244" s="238" t="s">
        <v>133</v>
      </c>
    </row>
    <row r="245" spans="2:51" s="12" customFormat="1" ht="12">
      <c r="B245" s="229"/>
      <c r="C245" s="230"/>
      <c r="D245" s="215" t="s">
        <v>144</v>
      </c>
      <c r="E245" s="231" t="s">
        <v>27</v>
      </c>
      <c r="F245" s="232" t="s">
        <v>160</v>
      </c>
      <c r="G245" s="230"/>
      <c r="H245" s="231" t="s">
        <v>27</v>
      </c>
      <c r="I245" s="233"/>
      <c r="J245" s="230"/>
      <c r="K245" s="230"/>
      <c r="L245" s="234"/>
      <c r="M245" s="235"/>
      <c r="N245" s="236"/>
      <c r="O245" s="236"/>
      <c r="P245" s="236"/>
      <c r="Q245" s="236"/>
      <c r="R245" s="236"/>
      <c r="S245" s="236"/>
      <c r="T245" s="237"/>
      <c r="AT245" s="238" t="s">
        <v>144</v>
      </c>
      <c r="AU245" s="238" t="s">
        <v>87</v>
      </c>
      <c r="AV245" s="12" t="s">
        <v>85</v>
      </c>
      <c r="AW245" s="12" t="s">
        <v>36</v>
      </c>
      <c r="AX245" s="12" t="s">
        <v>77</v>
      </c>
      <c r="AY245" s="238" t="s">
        <v>133</v>
      </c>
    </row>
    <row r="246" spans="2:51" s="13" customFormat="1" ht="12">
      <c r="B246" s="239"/>
      <c r="C246" s="240"/>
      <c r="D246" s="215" t="s">
        <v>144</v>
      </c>
      <c r="E246" s="241" t="s">
        <v>27</v>
      </c>
      <c r="F246" s="242" t="s">
        <v>147</v>
      </c>
      <c r="G246" s="240"/>
      <c r="H246" s="243">
        <v>425.62</v>
      </c>
      <c r="I246" s="244"/>
      <c r="J246" s="240"/>
      <c r="K246" s="240"/>
      <c r="L246" s="245"/>
      <c r="M246" s="246"/>
      <c r="N246" s="247"/>
      <c r="O246" s="247"/>
      <c r="P246" s="247"/>
      <c r="Q246" s="247"/>
      <c r="R246" s="247"/>
      <c r="S246" s="247"/>
      <c r="T246" s="248"/>
      <c r="AT246" s="249" t="s">
        <v>144</v>
      </c>
      <c r="AU246" s="249" t="s">
        <v>87</v>
      </c>
      <c r="AV246" s="13" t="s">
        <v>140</v>
      </c>
      <c r="AW246" s="13" t="s">
        <v>36</v>
      </c>
      <c r="AX246" s="13" t="s">
        <v>85</v>
      </c>
      <c r="AY246" s="249" t="s">
        <v>133</v>
      </c>
    </row>
    <row r="247" spans="2:65" s="1" customFormat="1" ht="16.5" customHeight="1">
      <c r="B247" s="38"/>
      <c r="C247" s="204" t="s">
        <v>331</v>
      </c>
      <c r="D247" s="204" t="s">
        <v>135</v>
      </c>
      <c r="E247" s="205" t="s">
        <v>332</v>
      </c>
      <c r="F247" s="206" t="s">
        <v>333</v>
      </c>
      <c r="G247" s="207" t="s">
        <v>138</v>
      </c>
      <c r="H247" s="208">
        <v>425.62</v>
      </c>
      <c r="I247" s="209"/>
      <c r="J247" s="208">
        <f>ROUND(I247*H247,2)</f>
        <v>0</v>
      </c>
      <c r="K247" s="206" t="s">
        <v>139</v>
      </c>
      <c r="L247" s="43"/>
      <c r="M247" s="210" t="s">
        <v>27</v>
      </c>
      <c r="N247" s="211" t="s">
        <v>48</v>
      </c>
      <c r="O247" s="79"/>
      <c r="P247" s="212">
        <f>O247*H247</f>
        <v>0</v>
      </c>
      <c r="Q247" s="212">
        <v>0</v>
      </c>
      <c r="R247" s="212">
        <f>Q247*H247</f>
        <v>0</v>
      </c>
      <c r="S247" s="212">
        <v>0</v>
      </c>
      <c r="T247" s="213">
        <f>S247*H247</f>
        <v>0</v>
      </c>
      <c r="AR247" s="17" t="s">
        <v>140</v>
      </c>
      <c r="AT247" s="17" t="s">
        <v>135</v>
      </c>
      <c r="AU247" s="17" t="s">
        <v>87</v>
      </c>
      <c r="AY247" s="17" t="s">
        <v>133</v>
      </c>
      <c r="BE247" s="214">
        <f>IF(N247="základní",J247,0)</f>
        <v>0</v>
      </c>
      <c r="BF247" s="214">
        <f>IF(N247="snížená",J247,0)</f>
        <v>0</v>
      </c>
      <c r="BG247" s="214">
        <f>IF(N247="zákl. přenesená",J247,0)</f>
        <v>0</v>
      </c>
      <c r="BH247" s="214">
        <f>IF(N247="sníž. přenesená",J247,0)</f>
        <v>0</v>
      </c>
      <c r="BI247" s="214">
        <f>IF(N247="nulová",J247,0)</f>
        <v>0</v>
      </c>
      <c r="BJ247" s="17" t="s">
        <v>85</v>
      </c>
      <c r="BK247" s="214">
        <f>ROUND(I247*H247,2)</f>
        <v>0</v>
      </c>
      <c r="BL247" s="17" t="s">
        <v>140</v>
      </c>
      <c r="BM247" s="17" t="s">
        <v>334</v>
      </c>
    </row>
    <row r="248" spans="2:51" s="11" customFormat="1" ht="12">
      <c r="B248" s="218"/>
      <c r="C248" s="219"/>
      <c r="D248" s="215" t="s">
        <v>144</v>
      </c>
      <c r="E248" s="220" t="s">
        <v>27</v>
      </c>
      <c r="F248" s="221" t="s">
        <v>301</v>
      </c>
      <c r="G248" s="219"/>
      <c r="H248" s="222">
        <v>380.08</v>
      </c>
      <c r="I248" s="223"/>
      <c r="J248" s="219"/>
      <c r="K248" s="219"/>
      <c r="L248" s="224"/>
      <c r="M248" s="225"/>
      <c r="N248" s="226"/>
      <c r="O248" s="226"/>
      <c r="P248" s="226"/>
      <c r="Q248" s="226"/>
      <c r="R248" s="226"/>
      <c r="S248" s="226"/>
      <c r="T248" s="227"/>
      <c r="AT248" s="228" t="s">
        <v>144</v>
      </c>
      <c r="AU248" s="228" t="s">
        <v>87</v>
      </c>
      <c r="AV248" s="11" t="s">
        <v>87</v>
      </c>
      <c r="AW248" s="11" t="s">
        <v>36</v>
      </c>
      <c r="AX248" s="11" t="s">
        <v>77</v>
      </c>
      <c r="AY248" s="228" t="s">
        <v>133</v>
      </c>
    </row>
    <row r="249" spans="2:51" s="11" customFormat="1" ht="12">
      <c r="B249" s="218"/>
      <c r="C249" s="219"/>
      <c r="D249" s="215" t="s">
        <v>144</v>
      </c>
      <c r="E249" s="220" t="s">
        <v>27</v>
      </c>
      <c r="F249" s="221" t="s">
        <v>314</v>
      </c>
      <c r="G249" s="219"/>
      <c r="H249" s="222">
        <v>45.54</v>
      </c>
      <c r="I249" s="223"/>
      <c r="J249" s="219"/>
      <c r="K249" s="219"/>
      <c r="L249" s="224"/>
      <c r="M249" s="225"/>
      <c r="N249" s="226"/>
      <c r="O249" s="226"/>
      <c r="P249" s="226"/>
      <c r="Q249" s="226"/>
      <c r="R249" s="226"/>
      <c r="S249" s="226"/>
      <c r="T249" s="227"/>
      <c r="AT249" s="228" t="s">
        <v>144</v>
      </c>
      <c r="AU249" s="228" t="s">
        <v>87</v>
      </c>
      <c r="AV249" s="11" t="s">
        <v>87</v>
      </c>
      <c r="AW249" s="11" t="s">
        <v>36</v>
      </c>
      <c r="AX249" s="11" t="s">
        <v>77</v>
      </c>
      <c r="AY249" s="228" t="s">
        <v>133</v>
      </c>
    </row>
    <row r="250" spans="2:51" s="12" customFormat="1" ht="12">
      <c r="B250" s="229"/>
      <c r="C250" s="230"/>
      <c r="D250" s="215" t="s">
        <v>144</v>
      </c>
      <c r="E250" s="231" t="s">
        <v>27</v>
      </c>
      <c r="F250" s="232" t="s">
        <v>335</v>
      </c>
      <c r="G250" s="230"/>
      <c r="H250" s="231" t="s">
        <v>27</v>
      </c>
      <c r="I250" s="233"/>
      <c r="J250" s="230"/>
      <c r="K250" s="230"/>
      <c r="L250" s="234"/>
      <c r="M250" s="235"/>
      <c r="N250" s="236"/>
      <c r="O250" s="236"/>
      <c r="P250" s="236"/>
      <c r="Q250" s="236"/>
      <c r="R250" s="236"/>
      <c r="S250" s="236"/>
      <c r="T250" s="237"/>
      <c r="AT250" s="238" t="s">
        <v>144</v>
      </c>
      <c r="AU250" s="238" t="s">
        <v>87</v>
      </c>
      <c r="AV250" s="12" t="s">
        <v>85</v>
      </c>
      <c r="AW250" s="12" t="s">
        <v>36</v>
      </c>
      <c r="AX250" s="12" t="s">
        <v>77</v>
      </c>
      <c r="AY250" s="238" t="s">
        <v>133</v>
      </c>
    </row>
    <row r="251" spans="2:51" s="12" customFormat="1" ht="12">
      <c r="B251" s="229"/>
      <c r="C251" s="230"/>
      <c r="D251" s="215" t="s">
        <v>144</v>
      </c>
      <c r="E251" s="231" t="s">
        <v>27</v>
      </c>
      <c r="F251" s="232" t="s">
        <v>160</v>
      </c>
      <c r="G251" s="230"/>
      <c r="H251" s="231" t="s">
        <v>27</v>
      </c>
      <c r="I251" s="233"/>
      <c r="J251" s="230"/>
      <c r="K251" s="230"/>
      <c r="L251" s="234"/>
      <c r="M251" s="235"/>
      <c r="N251" s="236"/>
      <c r="O251" s="236"/>
      <c r="P251" s="236"/>
      <c r="Q251" s="236"/>
      <c r="R251" s="236"/>
      <c r="S251" s="236"/>
      <c r="T251" s="237"/>
      <c r="AT251" s="238" t="s">
        <v>144</v>
      </c>
      <c r="AU251" s="238" t="s">
        <v>87</v>
      </c>
      <c r="AV251" s="12" t="s">
        <v>85</v>
      </c>
      <c r="AW251" s="12" t="s">
        <v>36</v>
      </c>
      <c r="AX251" s="12" t="s">
        <v>77</v>
      </c>
      <c r="AY251" s="238" t="s">
        <v>133</v>
      </c>
    </row>
    <row r="252" spans="2:51" s="13" customFormat="1" ht="12">
      <c r="B252" s="239"/>
      <c r="C252" s="240"/>
      <c r="D252" s="215" t="s">
        <v>144</v>
      </c>
      <c r="E252" s="241" t="s">
        <v>27</v>
      </c>
      <c r="F252" s="242" t="s">
        <v>147</v>
      </c>
      <c r="G252" s="240"/>
      <c r="H252" s="243">
        <v>425.62</v>
      </c>
      <c r="I252" s="244"/>
      <c r="J252" s="240"/>
      <c r="K252" s="240"/>
      <c r="L252" s="245"/>
      <c r="M252" s="246"/>
      <c r="N252" s="247"/>
      <c r="O252" s="247"/>
      <c r="P252" s="247"/>
      <c r="Q252" s="247"/>
      <c r="R252" s="247"/>
      <c r="S252" s="247"/>
      <c r="T252" s="248"/>
      <c r="AT252" s="249" t="s">
        <v>144</v>
      </c>
      <c r="AU252" s="249" t="s">
        <v>87</v>
      </c>
      <c r="AV252" s="13" t="s">
        <v>140</v>
      </c>
      <c r="AW252" s="13" t="s">
        <v>36</v>
      </c>
      <c r="AX252" s="13" t="s">
        <v>85</v>
      </c>
      <c r="AY252" s="249" t="s">
        <v>133</v>
      </c>
    </row>
    <row r="253" spans="2:65" s="1" customFormat="1" ht="22.5" customHeight="1">
      <c r="B253" s="38"/>
      <c r="C253" s="204" t="s">
        <v>336</v>
      </c>
      <c r="D253" s="204" t="s">
        <v>135</v>
      </c>
      <c r="E253" s="205" t="s">
        <v>337</v>
      </c>
      <c r="F253" s="206" t="s">
        <v>338</v>
      </c>
      <c r="G253" s="207" t="s">
        <v>138</v>
      </c>
      <c r="H253" s="208">
        <v>380.08</v>
      </c>
      <c r="I253" s="209"/>
      <c r="J253" s="208">
        <f>ROUND(I253*H253,2)</f>
        <v>0</v>
      </c>
      <c r="K253" s="206" t="s">
        <v>139</v>
      </c>
      <c r="L253" s="43"/>
      <c r="M253" s="210" t="s">
        <v>27</v>
      </c>
      <c r="N253" s="211" t="s">
        <v>48</v>
      </c>
      <c r="O253" s="79"/>
      <c r="P253" s="212">
        <f>O253*H253</f>
        <v>0</v>
      </c>
      <c r="Q253" s="212">
        <v>0</v>
      </c>
      <c r="R253" s="212">
        <f>Q253*H253</f>
        <v>0</v>
      </c>
      <c r="S253" s="212">
        <v>0</v>
      </c>
      <c r="T253" s="213">
        <f>S253*H253</f>
        <v>0</v>
      </c>
      <c r="AR253" s="17" t="s">
        <v>140</v>
      </c>
      <c r="AT253" s="17" t="s">
        <v>135</v>
      </c>
      <c r="AU253" s="17" t="s">
        <v>87</v>
      </c>
      <c r="AY253" s="17" t="s">
        <v>133</v>
      </c>
      <c r="BE253" s="214">
        <f>IF(N253="základní",J253,0)</f>
        <v>0</v>
      </c>
      <c r="BF253" s="214">
        <f>IF(N253="snížená",J253,0)</f>
        <v>0</v>
      </c>
      <c r="BG253" s="214">
        <f>IF(N253="zákl. přenesená",J253,0)</f>
        <v>0</v>
      </c>
      <c r="BH253" s="214">
        <f>IF(N253="sníž. přenesená",J253,0)</f>
        <v>0</v>
      </c>
      <c r="BI253" s="214">
        <f>IF(N253="nulová",J253,0)</f>
        <v>0</v>
      </c>
      <c r="BJ253" s="17" t="s">
        <v>85</v>
      </c>
      <c r="BK253" s="214">
        <f>ROUND(I253*H253,2)</f>
        <v>0</v>
      </c>
      <c r="BL253" s="17" t="s">
        <v>140</v>
      </c>
      <c r="BM253" s="17" t="s">
        <v>339</v>
      </c>
    </row>
    <row r="254" spans="2:47" s="1" customFormat="1" ht="12">
      <c r="B254" s="38"/>
      <c r="C254" s="39"/>
      <c r="D254" s="215" t="s">
        <v>142</v>
      </c>
      <c r="E254" s="39"/>
      <c r="F254" s="216" t="s">
        <v>340</v>
      </c>
      <c r="G254" s="39"/>
      <c r="H254" s="39"/>
      <c r="I254" s="130"/>
      <c r="J254" s="39"/>
      <c r="K254" s="39"/>
      <c r="L254" s="43"/>
      <c r="M254" s="217"/>
      <c r="N254" s="79"/>
      <c r="O254" s="79"/>
      <c r="P254" s="79"/>
      <c r="Q254" s="79"/>
      <c r="R254" s="79"/>
      <c r="S254" s="79"/>
      <c r="T254" s="80"/>
      <c r="AT254" s="17" t="s">
        <v>142</v>
      </c>
      <c r="AU254" s="17" t="s">
        <v>87</v>
      </c>
    </row>
    <row r="255" spans="2:51" s="11" customFormat="1" ht="12">
      <c r="B255" s="218"/>
      <c r="C255" s="219"/>
      <c r="D255" s="215" t="s">
        <v>144</v>
      </c>
      <c r="E255" s="220" t="s">
        <v>27</v>
      </c>
      <c r="F255" s="221" t="s">
        <v>301</v>
      </c>
      <c r="G255" s="219"/>
      <c r="H255" s="222">
        <v>380.08</v>
      </c>
      <c r="I255" s="223"/>
      <c r="J255" s="219"/>
      <c r="K255" s="219"/>
      <c r="L255" s="224"/>
      <c r="M255" s="225"/>
      <c r="N255" s="226"/>
      <c r="O255" s="226"/>
      <c r="P255" s="226"/>
      <c r="Q255" s="226"/>
      <c r="R255" s="226"/>
      <c r="S255" s="226"/>
      <c r="T255" s="227"/>
      <c r="AT255" s="228" t="s">
        <v>144</v>
      </c>
      <c r="AU255" s="228" t="s">
        <v>87</v>
      </c>
      <c r="AV255" s="11" t="s">
        <v>87</v>
      </c>
      <c r="AW255" s="11" t="s">
        <v>36</v>
      </c>
      <c r="AX255" s="11" t="s">
        <v>77</v>
      </c>
      <c r="AY255" s="228" t="s">
        <v>133</v>
      </c>
    </row>
    <row r="256" spans="2:51" s="12" customFormat="1" ht="12">
      <c r="B256" s="229"/>
      <c r="C256" s="230"/>
      <c r="D256" s="215" t="s">
        <v>144</v>
      </c>
      <c r="E256" s="231" t="s">
        <v>27</v>
      </c>
      <c r="F256" s="232" t="s">
        <v>160</v>
      </c>
      <c r="G256" s="230"/>
      <c r="H256" s="231" t="s">
        <v>27</v>
      </c>
      <c r="I256" s="233"/>
      <c r="J256" s="230"/>
      <c r="K256" s="230"/>
      <c r="L256" s="234"/>
      <c r="M256" s="235"/>
      <c r="N256" s="236"/>
      <c r="O256" s="236"/>
      <c r="P256" s="236"/>
      <c r="Q256" s="236"/>
      <c r="R256" s="236"/>
      <c r="S256" s="236"/>
      <c r="T256" s="237"/>
      <c r="AT256" s="238" t="s">
        <v>144</v>
      </c>
      <c r="AU256" s="238" t="s">
        <v>87</v>
      </c>
      <c r="AV256" s="12" t="s">
        <v>85</v>
      </c>
      <c r="AW256" s="12" t="s">
        <v>36</v>
      </c>
      <c r="AX256" s="12" t="s">
        <v>77</v>
      </c>
      <c r="AY256" s="238" t="s">
        <v>133</v>
      </c>
    </row>
    <row r="257" spans="2:51" s="13" customFormat="1" ht="12">
      <c r="B257" s="239"/>
      <c r="C257" s="240"/>
      <c r="D257" s="215" t="s">
        <v>144</v>
      </c>
      <c r="E257" s="241" t="s">
        <v>27</v>
      </c>
      <c r="F257" s="242" t="s">
        <v>147</v>
      </c>
      <c r="G257" s="240"/>
      <c r="H257" s="243">
        <v>380.08</v>
      </c>
      <c r="I257" s="244"/>
      <c r="J257" s="240"/>
      <c r="K257" s="240"/>
      <c r="L257" s="245"/>
      <c r="M257" s="246"/>
      <c r="N257" s="247"/>
      <c r="O257" s="247"/>
      <c r="P257" s="247"/>
      <c r="Q257" s="247"/>
      <c r="R257" s="247"/>
      <c r="S257" s="247"/>
      <c r="T257" s="248"/>
      <c r="AT257" s="249" t="s">
        <v>144</v>
      </c>
      <c r="AU257" s="249" t="s">
        <v>87</v>
      </c>
      <c r="AV257" s="13" t="s">
        <v>140</v>
      </c>
      <c r="AW257" s="13" t="s">
        <v>36</v>
      </c>
      <c r="AX257" s="13" t="s">
        <v>85</v>
      </c>
      <c r="AY257" s="249" t="s">
        <v>133</v>
      </c>
    </row>
    <row r="258" spans="2:65" s="1" customFormat="1" ht="22.5" customHeight="1">
      <c r="B258" s="38"/>
      <c r="C258" s="204" t="s">
        <v>341</v>
      </c>
      <c r="D258" s="204" t="s">
        <v>135</v>
      </c>
      <c r="E258" s="205" t="s">
        <v>337</v>
      </c>
      <c r="F258" s="206" t="s">
        <v>338</v>
      </c>
      <c r="G258" s="207" t="s">
        <v>138</v>
      </c>
      <c r="H258" s="208">
        <v>45.54</v>
      </c>
      <c r="I258" s="209"/>
      <c r="J258" s="208">
        <f>ROUND(I258*H258,2)</f>
        <v>0</v>
      </c>
      <c r="K258" s="206" t="s">
        <v>139</v>
      </c>
      <c r="L258" s="43"/>
      <c r="M258" s="210" t="s">
        <v>27</v>
      </c>
      <c r="N258" s="211" t="s">
        <v>48</v>
      </c>
      <c r="O258" s="79"/>
      <c r="P258" s="212">
        <f>O258*H258</f>
        <v>0</v>
      </c>
      <c r="Q258" s="212">
        <v>0</v>
      </c>
      <c r="R258" s="212">
        <f>Q258*H258</f>
        <v>0</v>
      </c>
      <c r="S258" s="212">
        <v>0</v>
      </c>
      <c r="T258" s="213">
        <f>S258*H258</f>
        <v>0</v>
      </c>
      <c r="AR258" s="17" t="s">
        <v>140</v>
      </c>
      <c r="AT258" s="17" t="s">
        <v>135</v>
      </c>
      <c r="AU258" s="17" t="s">
        <v>87</v>
      </c>
      <c r="AY258" s="17" t="s">
        <v>133</v>
      </c>
      <c r="BE258" s="214">
        <f>IF(N258="základní",J258,0)</f>
        <v>0</v>
      </c>
      <c r="BF258" s="214">
        <f>IF(N258="snížená",J258,0)</f>
        <v>0</v>
      </c>
      <c r="BG258" s="214">
        <f>IF(N258="zákl. přenesená",J258,0)</f>
        <v>0</v>
      </c>
      <c r="BH258" s="214">
        <f>IF(N258="sníž. přenesená",J258,0)</f>
        <v>0</v>
      </c>
      <c r="BI258" s="214">
        <f>IF(N258="nulová",J258,0)</f>
        <v>0</v>
      </c>
      <c r="BJ258" s="17" t="s">
        <v>85</v>
      </c>
      <c r="BK258" s="214">
        <f>ROUND(I258*H258,2)</f>
        <v>0</v>
      </c>
      <c r="BL258" s="17" t="s">
        <v>140</v>
      </c>
      <c r="BM258" s="17" t="s">
        <v>342</v>
      </c>
    </row>
    <row r="259" spans="2:47" s="1" customFormat="1" ht="12">
      <c r="B259" s="38"/>
      <c r="C259" s="39"/>
      <c r="D259" s="215" t="s">
        <v>142</v>
      </c>
      <c r="E259" s="39"/>
      <c r="F259" s="216" t="s">
        <v>340</v>
      </c>
      <c r="G259" s="39"/>
      <c r="H259" s="39"/>
      <c r="I259" s="130"/>
      <c r="J259" s="39"/>
      <c r="K259" s="39"/>
      <c r="L259" s="43"/>
      <c r="M259" s="217"/>
      <c r="N259" s="79"/>
      <c r="O259" s="79"/>
      <c r="P259" s="79"/>
      <c r="Q259" s="79"/>
      <c r="R259" s="79"/>
      <c r="S259" s="79"/>
      <c r="T259" s="80"/>
      <c r="AT259" s="17" t="s">
        <v>142</v>
      </c>
      <c r="AU259" s="17" t="s">
        <v>87</v>
      </c>
    </row>
    <row r="260" spans="2:51" s="11" customFormat="1" ht="12">
      <c r="B260" s="218"/>
      <c r="C260" s="219"/>
      <c r="D260" s="215" t="s">
        <v>144</v>
      </c>
      <c r="E260" s="220" t="s">
        <v>27</v>
      </c>
      <c r="F260" s="221" t="s">
        <v>314</v>
      </c>
      <c r="G260" s="219"/>
      <c r="H260" s="222">
        <v>45.54</v>
      </c>
      <c r="I260" s="223"/>
      <c r="J260" s="219"/>
      <c r="K260" s="219"/>
      <c r="L260" s="224"/>
      <c r="M260" s="225"/>
      <c r="N260" s="226"/>
      <c r="O260" s="226"/>
      <c r="P260" s="226"/>
      <c r="Q260" s="226"/>
      <c r="R260" s="226"/>
      <c r="S260" s="226"/>
      <c r="T260" s="227"/>
      <c r="AT260" s="228" t="s">
        <v>144</v>
      </c>
      <c r="AU260" s="228" t="s">
        <v>87</v>
      </c>
      <c r="AV260" s="11" t="s">
        <v>87</v>
      </c>
      <c r="AW260" s="11" t="s">
        <v>36</v>
      </c>
      <c r="AX260" s="11" t="s">
        <v>77</v>
      </c>
      <c r="AY260" s="228" t="s">
        <v>133</v>
      </c>
    </row>
    <row r="261" spans="2:51" s="12" customFormat="1" ht="12">
      <c r="B261" s="229"/>
      <c r="C261" s="230"/>
      <c r="D261" s="215" t="s">
        <v>144</v>
      </c>
      <c r="E261" s="231" t="s">
        <v>27</v>
      </c>
      <c r="F261" s="232" t="s">
        <v>160</v>
      </c>
      <c r="G261" s="230"/>
      <c r="H261" s="231" t="s">
        <v>27</v>
      </c>
      <c r="I261" s="233"/>
      <c r="J261" s="230"/>
      <c r="K261" s="230"/>
      <c r="L261" s="234"/>
      <c r="M261" s="235"/>
      <c r="N261" s="236"/>
      <c r="O261" s="236"/>
      <c r="P261" s="236"/>
      <c r="Q261" s="236"/>
      <c r="R261" s="236"/>
      <c r="S261" s="236"/>
      <c r="T261" s="237"/>
      <c r="AT261" s="238" t="s">
        <v>144</v>
      </c>
      <c r="AU261" s="238" t="s">
        <v>87</v>
      </c>
      <c r="AV261" s="12" t="s">
        <v>85</v>
      </c>
      <c r="AW261" s="12" t="s">
        <v>36</v>
      </c>
      <c r="AX261" s="12" t="s">
        <v>77</v>
      </c>
      <c r="AY261" s="238" t="s">
        <v>133</v>
      </c>
    </row>
    <row r="262" spans="2:51" s="13" customFormat="1" ht="12">
      <c r="B262" s="239"/>
      <c r="C262" s="240"/>
      <c r="D262" s="215" t="s">
        <v>144</v>
      </c>
      <c r="E262" s="241" t="s">
        <v>27</v>
      </c>
      <c r="F262" s="242" t="s">
        <v>147</v>
      </c>
      <c r="G262" s="240"/>
      <c r="H262" s="243">
        <v>45.54</v>
      </c>
      <c r="I262" s="244"/>
      <c r="J262" s="240"/>
      <c r="K262" s="240"/>
      <c r="L262" s="245"/>
      <c r="M262" s="246"/>
      <c r="N262" s="247"/>
      <c r="O262" s="247"/>
      <c r="P262" s="247"/>
      <c r="Q262" s="247"/>
      <c r="R262" s="247"/>
      <c r="S262" s="247"/>
      <c r="T262" s="248"/>
      <c r="AT262" s="249" t="s">
        <v>144</v>
      </c>
      <c r="AU262" s="249" t="s">
        <v>87</v>
      </c>
      <c r="AV262" s="13" t="s">
        <v>140</v>
      </c>
      <c r="AW262" s="13" t="s">
        <v>36</v>
      </c>
      <c r="AX262" s="13" t="s">
        <v>85</v>
      </c>
      <c r="AY262" s="249" t="s">
        <v>133</v>
      </c>
    </row>
    <row r="263" spans="2:65" s="1" customFormat="1" ht="22.5" customHeight="1">
      <c r="B263" s="38"/>
      <c r="C263" s="204" t="s">
        <v>343</v>
      </c>
      <c r="D263" s="204" t="s">
        <v>135</v>
      </c>
      <c r="E263" s="205" t="s">
        <v>344</v>
      </c>
      <c r="F263" s="206" t="s">
        <v>345</v>
      </c>
      <c r="G263" s="207" t="s">
        <v>138</v>
      </c>
      <c r="H263" s="208">
        <v>-380.08</v>
      </c>
      <c r="I263" s="209"/>
      <c r="J263" s="208">
        <f>ROUND(I263*H263,2)</f>
        <v>0</v>
      </c>
      <c r="K263" s="206" t="s">
        <v>139</v>
      </c>
      <c r="L263" s="43"/>
      <c r="M263" s="210" t="s">
        <v>27</v>
      </c>
      <c r="N263" s="211" t="s">
        <v>48</v>
      </c>
      <c r="O263" s="79"/>
      <c r="P263" s="212">
        <f>O263*H263</f>
        <v>0</v>
      </c>
      <c r="Q263" s="212">
        <v>0</v>
      </c>
      <c r="R263" s="212">
        <f>Q263*H263</f>
        <v>0</v>
      </c>
      <c r="S263" s="212">
        <v>0</v>
      </c>
      <c r="T263" s="213">
        <f>S263*H263</f>
        <v>0</v>
      </c>
      <c r="AR263" s="17" t="s">
        <v>140</v>
      </c>
      <c r="AT263" s="17" t="s">
        <v>135</v>
      </c>
      <c r="AU263" s="17" t="s">
        <v>87</v>
      </c>
      <c r="AY263" s="17" t="s">
        <v>133</v>
      </c>
      <c r="BE263" s="214">
        <f>IF(N263="základní",J263,0)</f>
        <v>0</v>
      </c>
      <c r="BF263" s="214">
        <f>IF(N263="snížená",J263,0)</f>
        <v>0</v>
      </c>
      <c r="BG263" s="214">
        <f>IF(N263="zákl. přenesená",J263,0)</f>
        <v>0</v>
      </c>
      <c r="BH263" s="214">
        <f>IF(N263="sníž. přenesená",J263,0)</f>
        <v>0</v>
      </c>
      <c r="BI263" s="214">
        <f>IF(N263="nulová",J263,0)</f>
        <v>0</v>
      </c>
      <c r="BJ263" s="17" t="s">
        <v>85</v>
      </c>
      <c r="BK263" s="214">
        <f>ROUND(I263*H263,2)</f>
        <v>0</v>
      </c>
      <c r="BL263" s="17" t="s">
        <v>140</v>
      </c>
      <c r="BM263" s="17" t="s">
        <v>346</v>
      </c>
    </row>
    <row r="264" spans="2:47" s="1" customFormat="1" ht="12">
      <c r="B264" s="38"/>
      <c r="C264" s="39"/>
      <c r="D264" s="215" t="s">
        <v>142</v>
      </c>
      <c r="E264" s="39"/>
      <c r="F264" s="216" t="s">
        <v>340</v>
      </c>
      <c r="G264" s="39"/>
      <c r="H264" s="39"/>
      <c r="I264" s="130"/>
      <c r="J264" s="39"/>
      <c r="K264" s="39"/>
      <c r="L264" s="43"/>
      <c r="M264" s="217"/>
      <c r="N264" s="79"/>
      <c r="O264" s="79"/>
      <c r="P264" s="79"/>
      <c r="Q264" s="79"/>
      <c r="R264" s="79"/>
      <c r="S264" s="79"/>
      <c r="T264" s="80"/>
      <c r="AT264" s="17" t="s">
        <v>142</v>
      </c>
      <c r="AU264" s="17" t="s">
        <v>87</v>
      </c>
    </row>
    <row r="265" spans="2:51" s="11" customFormat="1" ht="12">
      <c r="B265" s="218"/>
      <c r="C265" s="219"/>
      <c r="D265" s="215" t="s">
        <v>144</v>
      </c>
      <c r="E265" s="220" t="s">
        <v>27</v>
      </c>
      <c r="F265" s="221" t="s">
        <v>347</v>
      </c>
      <c r="G265" s="219"/>
      <c r="H265" s="222">
        <v>-380.08</v>
      </c>
      <c r="I265" s="223"/>
      <c r="J265" s="219"/>
      <c r="K265" s="219"/>
      <c r="L265" s="224"/>
      <c r="M265" s="225"/>
      <c r="N265" s="226"/>
      <c r="O265" s="226"/>
      <c r="P265" s="226"/>
      <c r="Q265" s="226"/>
      <c r="R265" s="226"/>
      <c r="S265" s="226"/>
      <c r="T265" s="227"/>
      <c r="AT265" s="228" t="s">
        <v>144</v>
      </c>
      <c r="AU265" s="228" t="s">
        <v>87</v>
      </c>
      <c r="AV265" s="11" t="s">
        <v>87</v>
      </c>
      <c r="AW265" s="11" t="s">
        <v>36</v>
      </c>
      <c r="AX265" s="11" t="s">
        <v>77</v>
      </c>
      <c r="AY265" s="228" t="s">
        <v>133</v>
      </c>
    </row>
    <row r="266" spans="2:51" s="12" customFormat="1" ht="12">
      <c r="B266" s="229"/>
      <c r="C266" s="230"/>
      <c r="D266" s="215" t="s">
        <v>144</v>
      </c>
      <c r="E266" s="231" t="s">
        <v>27</v>
      </c>
      <c r="F266" s="232" t="s">
        <v>348</v>
      </c>
      <c r="G266" s="230"/>
      <c r="H266" s="231" t="s">
        <v>27</v>
      </c>
      <c r="I266" s="233"/>
      <c r="J266" s="230"/>
      <c r="K266" s="230"/>
      <c r="L266" s="234"/>
      <c r="M266" s="235"/>
      <c r="N266" s="236"/>
      <c r="O266" s="236"/>
      <c r="P266" s="236"/>
      <c r="Q266" s="236"/>
      <c r="R266" s="236"/>
      <c r="S266" s="236"/>
      <c r="T266" s="237"/>
      <c r="AT266" s="238" t="s">
        <v>144</v>
      </c>
      <c r="AU266" s="238" t="s">
        <v>87</v>
      </c>
      <c r="AV266" s="12" t="s">
        <v>85</v>
      </c>
      <c r="AW266" s="12" t="s">
        <v>36</v>
      </c>
      <c r="AX266" s="12" t="s">
        <v>77</v>
      </c>
      <c r="AY266" s="238" t="s">
        <v>133</v>
      </c>
    </row>
    <row r="267" spans="2:51" s="13" customFormat="1" ht="12">
      <c r="B267" s="239"/>
      <c r="C267" s="240"/>
      <c r="D267" s="215" t="s">
        <v>144</v>
      </c>
      <c r="E267" s="241" t="s">
        <v>27</v>
      </c>
      <c r="F267" s="242" t="s">
        <v>147</v>
      </c>
      <c r="G267" s="240"/>
      <c r="H267" s="243">
        <v>-380.08</v>
      </c>
      <c r="I267" s="244"/>
      <c r="J267" s="240"/>
      <c r="K267" s="240"/>
      <c r="L267" s="245"/>
      <c r="M267" s="246"/>
      <c r="N267" s="247"/>
      <c r="O267" s="247"/>
      <c r="P267" s="247"/>
      <c r="Q267" s="247"/>
      <c r="R267" s="247"/>
      <c r="S267" s="247"/>
      <c r="T267" s="248"/>
      <c r="AT267" s="249" t="s">
        <v>144</v>
      </c>
      <c r="AU267" s="249" t="s">
        <v>87</v>
      </c>
      <c r="AV267" s="13" t="s">
        <v>140</v>
      </c>
      <c r="AW267" s="13" t="s">
        <v>36</v>
      </c>
      <c r="AX267" s="13" t="s">
        <v>85</v>
      </c>
      <c r="AY267" s="249" t="s">
        <v>133</v>
      </c>
    </row>
    <row r="268" spans="2:65" s="1" customFormat="1" ht="22.5" customHeight="1">
      <c r="B268" s="38"/>
      <c r="C268" s="204" t="s">
        <v>349</v>
      </c>
      <c r="D268" s="204" t="s">
        <v>135</v>
      </c>
      <c r="E268" s="205" t="s">
        <v>350</v>
      </c>
      <c r="F268" s="206" t="s">
        <v>351</v>
      </c>
      <c r="G268" s="207" t="s">
        <v>138</v>
      </c>
      <c r="H268" s="208">
        <v>-45.54</v>
      </c>
      <c r="I268" s="209"/>
      <c r="J268" s="208">
        <f>ROUND(I268*H268,2)</f>
        <v>0</v>
      </c>
      <c r="K268" s="206" t="s">
        <v>139</v>
      </c>
      <c r="L268" s="43"/>
      <c r="M268" s="210" t="s">
        <v>27</v>
      </c>
      <c r="N268" s="211" t="s">
        <v>48</v>
      </c>
      <c r="O268" s="79"/>
      <c r="P268" s="212">
        <f>O268*H268</f>
        <v>0</v>
      </c>
      <c r="Q268" s="212">
        <v>0</v>
      </c>
      <c r="R268" s="212">
        <f>Q268*H268</f>
        <v>0</v>
      </c>
      <c r="S268" s="212">
        <v>0</v>
      </c>
      <c r="T268" s="213">
        <f>S268*H268</f>
        <v>0</v>
      </c>
      <c r="AR268" s="17" t="s">
        <v>140</v>
      </c>
      <c r="AT268" s="17" t="s">
        <v>135</v>
      </c>
      <c r="AU268" s="17" t="s">
        <v>87</v>
      </c>
      <c r="AY268" s="17" t="s">
        <v>133</v>
      </c>
      <c r="BE268" s="214">
        <f>IF(N268="základní",J268,0)</f>
        <v>0</v>
      </c>
      <c r="BF268" s="214">
        <f>IF(N268="snížená",J268,0)</f>
        <v>0</v>
      </c>
      <c r="BG268" s="214">
        <f>IF(N268="zákl. přenesená",J268,0)</f>
        <v>0</v>
      </c>
      <c r="BH268" s="214">
        <f>IF(N268="sníž. přenesená",J268,0)</f>
        <v>0</v>
      </c>
      <c r="BI268" s="214">
        <f>IF(N268="nulová",J268,0)</f>
        <v>0</v>
      </c>
      <c r="BJ268" s="17" t="s">
        <v>85</v>
      </c>
      <c r="BK268" s="214">
        <f>ROUND(I268*H268,2)</f>
        <v>0</v>
      </c>
      <c r="BL268" s="17" t="s">
        <v>140</v>
      </c>
      <c r="BM268" s="17" t="s">
        <v>352</v>
      </c>
    </row>
    <row r="269" spans="2:47" s="1" customFormat="1" ht="12">
      <c r="B269" s="38"/>
      <c r="C269" s="39"/>
      <c r="D269" s="215" t="s">
        <v>142</v>
      </c>
      <c r="E269" s="39"/>
      <c r="F269" s="216" t="s">
        <v>353</v>
      </c>
      <c r="G269" s="39"/>
      <c r="H269" s="39"/>
      <c r="I269" s="130"/>
      <c r="J269" s="39"/>
      <c r="K269" s="39"/>
      <c r="L269" s="43"/>
      <c r="M269" s="217"/>
      <c r="N269" s="79"/>
      <c r="O269" s="79"/>
      <c r="P269" s="79"/>
      <c r="Q269" s="79"/>
      <c r="R269" s="79"/>
      <c r="S269" s="79"/>
      <c r="T269" s="80"/>
      <c r="AT269" s="17" t="s">
        <v>142</v>
      </c>
      <c r="AU269" s="17" t="s">
        <v>87</v>
      </c>
    </row>
    <row r="270" spans="2:51" s="11" customFormat="1" ht="12">
      <c r="B270" s="218"/>
      <c r="C270" s="219"/>
      <c r="D270" s="215" t="s">
        <v>144</v>
      </c>
      <c r="E270" s="220" t="s">
        <v>27</v>
      </c>
      <c r="F270" s="221" t="s">
        <v>354</v>
      </c>
      <c r="G270" s="219"/>
      <c r="H270" s="222">
        <v>-45.54</v>
      </c>
      <c r="I270" s="223"/>
      <c r="J270" s="219"/>
      <c r="K270" s="219"/>
      <c r="L270" s="224"/>
      <c r="M270" s="225"/>
      <c r="N270" s="226"/>
      <c r="O270" s="226"/>
      <c r="P270" s="226"/>
      <c r="Q270" s="226"/>
      <c r="R270" s="226"/>
      <c r="S270" s="226"/>
      <c r="T270" s="227"/>
      <c r="AT270" s="228" t="s">
        <v>144</v>
      </c>
      <c r="AU270" s="228" t="s">
        <v>87</v>
      </c>
      <c r="AV270" s="11" t="s">
        <v>87</v>
      </c>
      <c r="AW270" s="11" t="s">
        <v>36</v>
      </c>
      <c r="AX270" s="11" t="s">
        <v>77</v>
      </c>
      <c r="AY270" s="228" t="s">
        <v>133</v>
      </c>
    </row>
    <row r="271" spans="2:51" s="12" customFormat="1" ht="12">
      <c r="B271" s="229"/>
      <c r="C271" s="230"/>
      <c r="D271" s="215" t="s">
        <v>144</v>
      </c>
      <c r="E271" s="231" t="s">
        <v>27</v>
      </c>
      <c r="F271" s="232" t="s">
        <v>169</v>
      </c>
      <c r="G271" s="230"/>
      <c r="H271" s="231" t="s">
        <v>27</v>
      </c>
      <c r="I271" s="233"/>
      <c r="J271" s="230"/>
      <c r="K271" s="230"/>
      <c r="L271" s="234"/>
      <c r="M271" s="235"/>
      <c r="N271" s="236"/>
      <c r="O271" s="236"/>
      <c r="P271" s="236"/>
      <c r="Q271" s="236"/>
      <c r="R271" s="236"/>
      <c r="S271" s="236"/>
      <c r="T271" s="237"/>
      <c r="AT271" s="238" t="s">
        <v>144</v>
      </c>
      <c r="AU271" s="238" t="s">
        <v>87</v>
      </c>
      <c r="AV271" s="12" t="s">
        <v>85</v>
      </c>
      <c r="AW271" s="12" t="s">
        <v>36</v>
      </c>
      <c r="AX271" s="12" t="s">
        <v>77</v>
      </c>
      <c r="AY271" s="238" t="s">
        <v>133</v>
      </c>
    </row>
    <row r="272" spans="2:51" s="13" customFormat="1" ht="12">
      <c r="B272" s="239"/>
      <c r="C272" s="240"/>
      <c r="D272" s="215" t="s">
        <v>144</v>
      </c>
      <c r="E272" s="241" t="s">
        <v>27</v>
      </c>
      <c r="F272" s="242" t="s">
        <v>147</v>
      </c>
      <c r="G272" s="240"/>
      <c r="H272" s="243">
        <v>-45.54</v>
      </c>
      <c r="I272" s="244"/>
      <c r="J272" s="240"/>
      <c r="K272" s="240"/>
      <c r="L272" s="245"/>
      <c r="M272" s="246"/>
      <c r="N272" s="247"/>
      <c r="O272" s="247"/>
      <c r="P272" s="247"/>
      <c r="Q272" s="247"/>
      <c r="R272" s="247"/>
      <c r="S272" s="247"/>
      <c r="T272" s="248"/>
      <c r="AT272" s="249" t="s">
        <v>144</v>
      </c>
      <c r="AU272" s="249" t="s">
        <v>87</v>
      </c>
      <c r="AV272" s="13" t="s">
        <v>140</v>
      </c>
      <c r="AW272" s="13" t="s">
        <v>36</v>
      </c>
      <c r="AX272" s="13" t="s">
        <v>85</v>
      </c>
      <c r="AY272" s="249" t="s">
        <v>133</v>
      </c>
    </row>
    <row r="273" spans="2:63" s="10" customFormat="1" ht="22.8" customHeight="1">
      <c r="B273" s="188"/>
      <c r="C273" s="189"/>
      <c r="D273" s="190" t="s">
        <v>76</v>
      </c>
      <c r="E273" s="202" t="s">
        <v>181</v>
      </c>
      <c r="F273" s="202" t="s">
        <v>355</v>
      </c>
      <c r="G273" s="189"/>
      <c r="H273" s="189"/>
      <c r="I273" s="192"/>
      <c r="J273" s="203">
        <f>BK273</f>
        <v>0</v>
      </c>
      <c r="K273" s="189"/>
      <c r="L273" s="194"/>
      <c r="M273" s="195"/>
      <c r="N273" s="196"/>
      <c r="O273" s="196"/>
      <c r="P273" s="197">
        <f>SUM(P274:P310)</f>
        <v>0</v>
      </c>
      <c r="Q273" s="196"/>
      <c r="R273" s="197">
        <f>SUM(R274:R310)</f>
        <v>3.4835700000000003</v>
      </c>
      <c r="S273" s="196"/>
      <c r="T273" s="198">
        <f>SUM(T274:T310)</f>
        <v>0</v>
      </c>
      <c r="AR273" s="199" t="s">
        <v>85</v>
      </c>
      <c r="AT273" s="200" t="s">
        <v>76</v>
      </c>
      <c r="AU273" s="200" t="s">
        <v>85</v>
      </c>
      <c r="AY273" s="199" t="s">
        <v>133</v>
      </c>
      <c r="BK273" s="201">
        <f>SUM(BK274:BK310)</f>
        <v>0</v>
      </c>
    </row>
    <row r="274" spans="2:65" s="1" customFormat="1" ht="22.5" customHeight="1">
      <c r="B274" s="38"/>
      <c r="C274" s="204" t="s">
        <v>356</v>
      </c>
      <c r="D274" s="204" t="s">
        <v>135</v>
      </c>
      <c r="E274" s="205" t="s">
        <v>357</v>
      </c>
      <c r="F274" s="206" t="s">
        <v>358</v>
      </c>
      <c r="G274" s="207" t="s">
        <v>177</v>
      </c>
      <c r="H274" s="208">
        <v>4</v>
      </c>
      <c r="I274" s="209"/>
      <c r="J274" s="208">
        <f>ROUND(I274*H274,2)</f>
        <v>0</v>
      </c>
      <c r="K274" s="206" t="s">
        <v>139</v>
      </c>
      <c r="L274" s="43"/>
      <c r="M274" s="210" t="s">
        <v>27</v>
      </c>
      <c r="N274" s="211" t="s">
        <v>48</v>
      </c>
      <c r="O274" s="79"/>
      <c r="P274" s="212">
        <f>O274*H274</f>
        <v>0</v>
      </c>
      <c r="Q274" s="212">
        <v>0.00268</v>
      </c>
      <c r="R274" s="212">
        <f>Q274*H274</f>
        <v>0.01072</v>
      </c>
      <c r="S274" s="212">
        <v>0</v>
      </c>
      <c r="T274" s="213">
        <f>S274*H274</f>
        <v>0</v>
      </c>
      <c r="AR274" s="17" t="s">
        <v>140</v>
      </c>
      <c r="AT274" s="17" t="s">
        <v>135</v>
      </c>
      <c r="AU274" s="17" t="s">
        <v>87</v>
      </c>
      <c r="AY274" s="17" t="s">
        <v>133</v>
      </c>
      <c r="BE274" s="214">
        <f>IF(N274="základní",J274,0)</f>
        <v>0</v>
      </c>
      <c r="BF274" s="214">
        <f>IF(N274="snížená",J274,0)</f>
        <v>0</v>
      </c>
      <c r="BG274" s="214">
        <f>IF(N274="zákl. přenesená",J274,0)</f>
        <v>0</v>
      </c>
      <c r="BH274" s="214">
        <f>IF(N274="sníž. přenesená",J274,0)</f>
        <v>0</v>
      </c>
      <c r="BI274" s="214">
        <f>IF(N274="nulová",J274,0)</f>
        <v>0</v>
      </c>
      <c r="BJ274" s="17" t="s">
        <v>85</v>
      </c>
      <c r="BK274" s="214">
        <f>ROUND(I274*H274,2)</f>
        <v>0</v>
      </c>
      <c r="BL274" s="17" t="s">
        <v>140</v>
      </c>
      <c r="BM274" s="17" t="s">
        <v>359</v>
      </c>
    </row>
    <row r="275" spans="2:47" s="1" customFormat="1" ht="12">
      <c r="B275" s="38"/>
      <c r="C275" s="39"/>
      <c r="D275" s="215" t="s">
        <v>142</v>
      </c>
      <c r="E275" s="39"/>
      <c r="F275" s="216" t="s">
        <v>360</v>
      </c>
      <c r="G275" s="39"/>
      <c r="H275" s="39"/>
      <c r="I275" s="130"/>
      <c r="J275" s="39"/>
      <c r="K275" s="39"/>
      <c r="L275" s="43"/>
      <c r="M275" s="217"/>
      <c r="N275" s="79"/>
      <c r="O275" s="79"/>
      <c r="P275" s="79"/>
      <c r="Q275" s="79"/>
      <c r="R275" s="79"/>
      <c r="S275" s="79"/>
      <c r="T275" s="80"/>
      <c r="AT275" s="17" t="s">
        <v>142</v>
      </c>
      <c r="AU275" s="17" t="s">
        <v>87</v>
      </c>
    </row>
    <row r="276" spans="2:51" s="11" customFormat="1" ht="12">
      <c r="B276" s="218"/>
      <c r="C276" s="219"/>
      <c r="D276" s="215" t="s">
        <v>144</v>
      </c>
      <c r="E276" s="220" t="s">
        <v>27</v>
      </c>
      <c r="F276" s="221" t="s">
        <v>140</v>
      </c>
      <c r="G276" s="219"/>
      <c r="H276" s="222">
        <v>4</v>
      </c>
      <c r="I276" s="223"/>
      <c r="J276" s="219"/>
      <c r="K276" s="219"/>
      <c r="L276" s="224"/>
      <c r="M276" s="225"/>
      <c r="N276" s="226"/>
      <c r="O276" s="226"/>
      <c r="P276" s="226"/>
      <c r="Q276" s="226"/>
      <c r="R276" s="226"/>
      <c r="S276" s="226"/>
      <c r="T276" s="227"/>
      <c r="AT276" s="228" t="s">
        <v>144</v>
      </c>
      <c r="AU276" s="228" t="s">
        <v>87</v>
      </c>
      <c r="AV276" s="11" t="s">
        <v>87</v>
      </c>
      <c r="AW276" s="11" t="s">
        <v>36</v>
      </c>
      <c r="AX276" s="11" t="s">
        <v>77</v>
      </c>
      <c r="AY276" s="228" t="s">
        <v>133</v>
      </c>
    </row>
    <row r="277" spans="2:51" s="12" customFormat="1" ht="12">
      <c r="B277" s="229"/>
      <c r="C277" s="230"/>
      <c r="D277" s="215" t="s">
        <v>144</v>
      </c>
      <c r="E277" s="231" t="s">
        <v>27</v>
      </c>
      <c r="F277" s="232" t="s">
        <v>160</v>
      </c>
      <c r="G277" s="230"/>
      <c r="H277" s="231" t="s">
        <v>27</v>
      </c>
      <c r="I277" s="233"/>
      <c r="J277" s="230"/>
      <c r="K277" s="230"/>
      <c r="L277" s="234"/>
      <c r="M277" s="235"/>
      <c r="N277" s="236"/>
      <c r="O277" s="236"/>
      <c r="P277" s="236"/>
      <c r="Q277" s="236"/>
      <c r="R277" s="236"/>
      <c r="S277" s="236"/>
      <c r="T277" s="237"/>
      <c r="AT277" s="238" t="s">
        <v>144</v>
      </c>
      <c r="AU277" s="238" t="s">
        <v>87</v>
      </c>
      <c r="AV277" s="12" t="s">
        <v>85</v>
      </c>
      <c r="AW277" s="12" t="s">
        <v>36</v>
      </c>
      <c r="AX277" s="12" t="s">
        <v>77</v>
      </c>
      <c r="AY277" s="238" t="s">
        <v>133</v>
      </c>
    </row>
    <row r="278" spans="2:51" s="13" customFormat="1" ht="12">
      <c r="B278" s="239"/>
      <c r="C278" s="240"/>
      <c r="D278" s="215" t="s">
        <v>144</v>
      </c>
      <c r="E278" s="241" t="s">
        <v>27</v>
      </c>
      <c r="F278" s="242" t="s">
        <v>147</v>
      </c>
      <c r="G278" s="240"/>
      <c r="H278" s="243">
        <v>4</v>
      </c>
      <c r="I278" s="244"/>
      <c r="J278" s="240"/>
      <c r="K278" s="240"/>
      <c r="L278" s="245"/>
      <c r="M278" s="246"/>
      <c r="N278" s="247"/>
      <c r="O278" s="247"/>
      <c r="P278" s="247"/>
      <c r="Q278" s="247"/>
      <c r="R278" s="247"/>
      <c r="S278" s="247"/>
      <c r="T278" s="248"/>
      <c r="AT278" s="249" t="s">
        <v>144</v>
      </c>
      <c r="AU278" s="249" t="s">
        <v>87</v>
      </c>
      <c r="AV278" s="13" t="s">
        <v>140</v>
      </c>
      <c r="AW278" s="13" t="s">
        <v>36</v>
      </c>
      <c r="AX278" s="13" t="s">
        <v>85</v>
      </c>
      <c r="AY278" s="249" t="s">
        <v>133</v>
      </c>
    </row>
    <row r="279" spans="2:65" s="1" customFormat="1" ht="16.5" customHeight="1">
      <c r="B279" s="38"/>
      <c r="C279" s="204" t="s">
        <v>361</v>
      </c>
      <c r="D279" s="204" t="s">
        <v>135</v>
      </c>
      <c r="E279" s="205" t="s">
        <v>362</v>
      </c>
      <c r="F279" s="206" t="s">
        <v>363</v>
      </c>
      <c r="G279" s="207" t="s">
        <v>364</v>
      </c>
      <c r="H279" s="208">
        <v>1</v>
      </c>
      <c r="I279" s="209"/>
      <c r="J279" s="208">
        <f>ROUND(I279*H279,2)</f>
        <v>0</v>
      </c>
      <c r="K279" s="206" t="s">
        <v>139</v>
      </c>
      <c r="L279" s="43"/>
      <c r="M279" s="210" t="s">
        <v>27</v>
      </c>
      <c r="N279" s="211" t="s">
        <v>48</v>
      </c>
      <c r="O279" s="79"/>
      <c r="P279" s="212">
        <f>O279*H279</f>
        <v>0</v>
      </c>
      <c r="Q279" s="212">
        <v>0.3409</v>
      </c>
      <c r="R279" s="212">
        <f>Q279*H279</f>
        <v>0.3409</v>
      </c>
      <c r="S279" s="212">
        <v>0</v>
      </c>
      <c r="T279" s="213">
        <f>S279*H279</f>
        <v>0</v>
      </c>
      <c r="AR279" s="17" t="s">
        <v>140</v>
      </c>
      <c r="AT279" s="17" t="s">
        <v>135</v>
      </c>
      <c r="AU279" s="17" t="s">
        <v>87</v>
      </c>
      <c r="AY279" s="17" t="s">
        <v>133</v>
      </c>
      <c r="BE279" s="214">
        <f>IF(N279="základní",J279,0)</f>
        <v>0</v>
      </c>
      <c r="BF279" s="214">
        <f>IF(N279="snížená",J279,0)</f>
        <v>0</v>
      </c>
      <c r="BG279" s="214">
        <f>IF(N279="zákl. přenesená",J279,0)</f>
        <v>0</v>
      </c>
      <c r="BH279" s="214">
        <f>IF(N279="sníž. přenesená",J279,0)</f>
        <v>0</v>
      </c>
      <c r="BI279" s="214">
        <f>IF(N279="nulová",J279,0)</f>
        <v>0</v>
      </c>
      <c r="BJ279" s="17" t="s">
        <v>85</v>
      </c>
      <c r="BK279" s="214">
        <f>ROUND(I279*H279,2)</f>
        <v>0</v>
      </c>
      <c r="BL279" s="17" t="s">
        <v>140</v>
      </c>
      <c r="BM279" s="17" t="s">
        <v>365</v>
      </c>
    </row>
    <row r="280" spans="2:47" s="1" customFormat="1" ht="12">
      <c r="B280" s="38"/>
      <c r="C280" s="39"/>
      <c r="D280" s="215" t="s">
        <v>142</v>
      </c>
      <c r="E280" s="39"/>
      <c r="F280" s="216" t="s">
        <v>366</v>
      </c>
      <c r="G280" s="39"/>
      <c r="H280" s="39"/>
      <c r="I280" s="130"/>
      <c r="J280" s="39"/>
      <c r="K280" s="39"/>
      <c r="L280" s="43"/>
      <c r="M280" s="217"/>
      <c r="N280" s="79"/>
      <c r="O280" s="79"/>
      <c r="P280" s="79"/>
      <c r="Q280" s="79"/>
      <c r="R280" s="79"/>
      <c r="S280" s="79"/>
      <c r="T280" s="80"/>
      <c r="AT280" s="17" t="s">
        <v>142</v>
      </c>
      <c r="AU280" s="17" t="s">
        <v>87</v>
      </c>
    </row>
    <row r="281" spans="2:51" s="11" customFormat="1" ht="12">
      <c r="B281" s="218"/>
      <c r="C281" s="219"/>
      <c r="D281" s="215" t="s">
        <v>144</v>
      </c>
      <c r="E281" s="220" t="s">
        <v>27</v>
      </c>
      <c r="F281" s="221" t="s">
        <v>85</v>
      </c>
      <c r="G281" s="219"/>
      <c r="H281" s="222">
        <v>1</v>
      </c>
      <c r="I281" s="223"/>
      <c r="J281" s="219"/>
      <c r="K281" s="219"/>
      <c r="L281" s="224"/>
      <c r="M281" s="225"/>
      <c r="N281" s="226"/>
      <c r="O281" s="226"/>
      <c r="P281" s="226"/>
      <c r="Q281" s="226"/>
      <c r="R281" s="226"/>
      <c r="S281" s="226"/>
      <c r="T281" s="227"/>
      <c r="AT281" s="228" t="s">
        <v>144</v>
      </c>
      <c r="AU281" s="228" t="s">
        <v>87</v>
      </c>
      <c r="AV281" s="11" t="s">
        <v>87</v>
      </c>
      <c r="AW281" s="11" t="s">
        <v>36</v>
      </c>
      <c r="AX281" s="11" t="s">
        <v>77</v>
      </c>
      <c r="AY281" s="228" t="s">
        <v>133</v>
      </c>
    </row>
    <row r="282" spans="2:51" s="12" customFormat="1" ht="12">
      <c r="B282" s="229"/>
      <c r="C282" s="230"/>
      <c r="D282" s="215" t="s">
        <v>144</v>
      </c>
      <c r="E282" s="231" t="s">
        <v>27</v>
      </c>
      <c r="F282" s="232" t="s">
        <v>160</v>
      </c>
      <c r="G282" s="230"/>
      <c r="H282" s="231" t="s">
        <v>27</v>
      </c>
      <c r="I282" s="233"/>
      <c r="J282" s="230"/>
      <c r="K282" s="230"/>
      <c r="L282" s="234"/>
      <c r="M282" s="235"/>
      <c r="N282" s="236"/>
      <c r="O282" s="236"/>
      <c r="P282" s="236"/>
      <c r="Q282" s="236"/>
      <c r="R282" s="236"/>
      <c r="S282" s="236"/>
      <c r="T282" s="237"/>
      <c r="AT282" s="238" t="s">
        <v>144</v>
      </c>
      <c r="AU282" s="238" t="s">
        <v>87</v>
      </c>
      <c r="AV282" s="12" t="s">
        <v>85</v>
      </c>
      <c r="AW282" s="12" t="s">
        <v>36</v>
      </c>
      <c r="AX282" s="12" t="s">
        <v>77</v>
      </c>
      <c r="AY282" s="238" t="s">
        <v>133</v>
      </c>
    </row>
    <row r="283" spans="2:51" s="13" customFormat="1" ht="12">
      <c r="B283" s="239"/>
      <c r="C283" s="240"/>
      <c r="D283" s="215" t="s">
        <v>144</v>
      </c>
      <c r="E283" s="241" t="s">
        <v>27</v>
      </c>
      <c r="F283" s="242" t="s">
        <v>147</v>
      </c>
      <c r="G283" s="240"/>
      <c r="H283" s="243">
        <v>1</v>
      </c>
      <c r="I283" s="244"/>
      <c r="J283" s="240"/>
      <c r="K283" s="240"/>
      <c r="L283" s="245"/>
      <c r="M283" s="246"/>
      <c r="N283" s="247"/>
      <c r="O283" s="247"/>
      <c r="P283" s="247"/>
      <c r="Q283" s="247"/>
      <c r="R283" s="247"/>
      <c r="S283" s="247"/>
      <c r="T283" s="248"/>
      <c r="AT283" s="249" t="s">
        <v>144</v>
      </c>
      <c r="AU283" s="249" t="s">
        <v>87</v>
      </c>
      <c r="AV283" s="13" t="s">
        <v>140</v>
      </c>
      <c r="AW283" s="13" t="s">
        <v>36</v>
      </c>
      <c r="AX283" s="13" t="s">
        <v>85</v>
      </c>
      <c r="AY283" s="249" t="s">
        <v>133</v>
      </c>
    </row>
    <row r="284" spans="2:65" s="1" customFormat="1" ht="16.5" customHeight="1">
      <c r="B284" s="38"/>
      <c r="C284" s="250" t="s">
        <v>367</v>
      </c>
      <c r="D284" s="250" t="s">
        <v>231</v>
      </c>
      <c r="E284" s="251" t="s">
        <v>368</v>
      </c>
      <c r="F284" s="252" t="s">
        <v>369</v>
      </c>
      <c r="G284" s="253" t="s">
        <v>364</v>
      </c>
      <c r="H284" s="254">
        <v>1</v>
      </c>
      <c r="I284" s="255"/>
      <c r="J284" s="254">
        <f>ROUND(I284*H284,2)</f>
        <v>0</v>
      </c>
      <c r="K284" s="252" t="s">
        <v>139</v>
      </c>
      <c r="L284" s="256"/>
      <c r="M284" s="257" t="s">
        <v>27</v>
      </c>
      <c r="N284" s="258" t="s">
        <v>48</v>
      </c>
      <c r="O284" s="79"/>
      <c r="P284" s="212">
        <f>O284*H284</f>
        <v>0</v>
      </c>
      <c r="Q284" s="212">
        <v>0.097</v>
      </c>
      <c r="R284" s="212">
        <f>Q284*H284</f>
        <v>0.097</v>
      </c>
      <c r="S284" s="212">
        <v>0</v>
      </c>
      <c r="T284" s="213">
        <f>S284*H284</f>
        <v>0</v>
      </c>
      <c r="AR284" s="17" t="s">
        <v>181</v>
      </c>
      <c r="AT284" s="17" t="s">
        <v>231</v>
      </c>
      <c r="AU284" s="17" t="s">
        <v>87</v>
      </c>
      <c r="AY284" s="17" t="s">
        <v>133</v>
      </c>
      <c r="BE284" s="214">
        <f>IF(N284="základní",J284,0)</f>
        <v>0</v>
      </c>
      <c r="BF284" s="214">
        <f>IF(N284="snížená",J284,0)</f>
        <v>0</v>
      </c>
      <c r="BG284" s="214">
        <f>IF(N284="zákl. přenesená",J284,0)</f>
        <v>0</v>
      </c>
      <c r="BH284" s="214">
        <f>IF(N284="sníž. přenesená",J284,0)</f>
        <v>0</v>
      </c>
      <c r="BI284" s="214">
        <f>IF(N284="nulová",J284,0)</f>
        <v>0</v>
      </c>
      <c r="BJ284" s="17" t="s">
        <v>85</v>
      </c>
      <c r="BK284" s="214">
        <f>ROUND(I284*H284,2)</f>
        <v>0</v>
      </c>
      <c r="BL284" s="17" t="s">
        <v>140</v>
      </c>
      <c r="BM284" s="17" t="s">
        <v>370</v>
      </c>
    </row>
    <row r="285" spans="2:65" s="1" customFormat="1" ht="16.5" customHeight="1">
      <c r="B285" s="38"/>
      <c r="C285" s="250" t="s">
        <v>371</v>
      </c>
      <c r="D285" s="250" t="s">
        <v>231</v>
      </c>
      <c r="E285" s="251" t="s">
        <v>372</v>
      </c>
      <c r="F285" s="252" t="s">
        <v>373</v>
      </c>
      <c r="G285" s="253" t="s">
        <v>364</v>
      </c>
      <c r="H285" s="254">
        <v>1</v>
      </c>
      <c r="I285" s="255"/>
      <c r="J285" s="254">
        <f>ROUND(I285*H285,2)</f>
        <v>0</v>
      </c>
      <c r="K285" s="252" t="s">
        <v>139</v>
      </c>
      <c r="L285" s="256"/>
      <c r="M285" s="257" t="s">
        <v>27</v>
      </c>
      <c r="N285" s="258" t="s">
        <v>48</v>
      </c>
      <c r="O285" s="79"/>
      <c r="P285" s="212">
        <f>O285*H285</f>
        <v>0</v>
      </c>
      <c r="Q285" s="212">
        <v>0.08</v>
      </c>
      <c r="R285" s="212">
        <f>Q285*H285</f>
        <v>0.08</v>
      </c>
      <c r="S285" s="212">
        <v>0</v>
      </c>
      <c r="T285" s="213">
        <f>S285*H285</f>
        <v>0</v>
      </c>
      <c r="AR285" s="17" t="s">
        <v>181</v>
      </c>
      <c r="AT285" s="17" t="s">
        <v>231</v>
      </c>
      <c r="AU285" s="17" t="s">
        <v>87</v>
      </c>
      <c r="AY285" s="17" t="s">
        <v>133</v>
      </c>
      <c r="BE285" s="214">
        <f>IF(N285="základní",J285,0)</f>
        <v>0</v>
      </c>
      <c r="BF285" s="214">
        <f>IF(N285="snížená",J285,0)</f>
        <v>0</v>
      </c>
      <c r="BG285" s="214">
        <f>IF(N285="zákl. přenesená",J285,0)</f>
        <v>0</v>
      </c>
      <c r="BH285" s="214">
        <f>IF(N285="sníž. přenesená",J285,0)</f>
        <v>0</v>
      </c>
      <c r="BI285" s="214">
        <f>IF(N285="nulová",J285,0)</f>
        <v>0</v>
      </c>
      <c r="BJ285" s="17" t="s">
        <v>85</v>
      </c>
      <c r="BK285" s="214">
        <f>ROUND(I285*H285,2)</f>
        <v>0</v>
      </c>
      <c r="BL285" s="17" t="s">
        <v>140</v>
      </c>
      <c r="BM285" s="17" t="s">
        <v>374</v>
      </c>
    </row>
    <row r="286" spans="2:65" s="1" customFormat="1" ht="16.5" customHeight="1">
      <c r="B286" s="38"/>
      <c r="C286" s="250" t="s">
        <v>375</v>
      </c>
      <c r="D286" s="250" t="s">
        <v>231</v>
      </c>
      <c r="E286" s="251" t="s">
        <v>376</v>
      </c>
      <c r="F286" s="252" t="s">
        <v>377</v>
      </c>
      <c r="G286" s="253" t="s">
        <v>364</v>
      </c>
      <c r="H286" s="254">
        <v>1</v>
      </c>
      <c r="I286" s="255"/>
      <c r="J286" s="254">
        <f>ROUND(I286*H286,2)</f>
        <v>0</v>
      </c>
      <c r="K286" s="252" t="s">
        <v>139</v>
      </c>
      <c r="L286" s="256"/>
      <c r="M286" s="257" t="s">
        <v>27</v>
      </c>
      <c r="N286" s="258" t="s">
        <v>48</v>
      </c>
      <c r="O286" s="79"/>
      <c r="P286" s="212">
        <f>O286*H286</f>
        <v>0</v>
      </c>
      <c r="Q286" s="212">
        <v>0.058</v>
      </c>
      <c r="R286" s="212">
        <f>Q286*H286</f>
        <v>0.058</v>
      </c>
      <c r="S286" s="212">
        <v>0</v>
      </c>
      <c r="T286" s="213">
        <f>S286*H286</f>
        <v>0</v>
      </c>
      <c r="AR286" s="17" t="s">
        <v>181</v>
      </c>
      <c r="AT286" s="17" t="s">
        <v>231</v>
      </c>
      <c r="AU286" s="17" t="s">
        <v>87</v>
      </c>
      <c r="AY286" s="17" t="s">
        <v>133</v>
      </c>
      <c r="BE286" s="214">
        <f>IF(N286="základní",J286,0)</f>
        <v>0</v>
      </c>
      <c r="BF286" s="214">
        <f>IF(N286="snížená",J286,0)</f>
        <v>0</v>
      </c>
      <c r="BG286" s="214">
        <f>IF(N286="zákl. přenesená",J286,0)</f>
        <v>0</v>
      </c>
      <c r="BH286" s="214">
        <f>IF(N286="sníž. přenesená",J286,0)</f>
        <v>0</v>
      </c>
      <c r="BI286" s="214">
        <f>IF(N286="nulová",J286,0)</f>
        <v>0</v>
      </c>
      <c r="BJ286" s="17" t="s">
        <v>85</v>
      </c>
      <c r="BK286" s="214">
        <f>ROUND(I286*H286,2)</f>
        <v>0</v>
      </c>
      <c r="BL286" s="17" t="s">
        <v>140</v>
      </c>
      <c r="BM286" s="17" t="s">
        <v>378</v>
      </c>
    </row>
    <row r="287" spans="2:65" s="1" customFormat="1" ht="16.5" customHeight="1">
      <c r="B287" s="38"/>
      <c r="C287" s="250" t="s">
        <v>379</v>
      </c>
      <c r="D287" s="250" t="s">
        <v>231</v>
      </c>
      <c r="E287" s="251" t="s">
        <v>380</v>
      </c>
      <c r="F287" s="252" t="s">
        <v>381</v>
      </c>
      <c r="G287" s="253" t="s">
        <v>364</v>
      </c>
      <c r="H287" s="254">
        <v>1</v>
      </c>
      <c r="I287" s="255"/>
      <c r="J287" s="254">
        <f>ROUND(I287*H287,2)</f>
        <v>0</v>
      </c>
      <c r="K287" s="252" t="s">
        <v>139</v>
      </c>
      <c r="L287" s="256"/>
      <c r="M287" s="257" t="s">
        <v>27</v>
      </c>
      <c r="N287" s="258" t="s">
        <v>48</v>
      </c>
      <c r="O287" s="79"/>
      <c r="P287" s="212">
        <f>O287*H287</f>
        <v>0</v>
      </c>
      <c r="Q287" s="212">
        <v>0.04</v>
      </c>
      <c r="R287" s="212">
        <f>Q287*H287</f>
        <v>0.04</v>
      </c>
      <c r="S287" s="212">
        <v>0</v>
      </c>
      <c r="T287" s="213">
        <f>S287*H287</f>
        <v>0</v>
      </c>
      <c r="AR287" s="17" t="s">
        <v>181</v>
      </c>
      <c r="AT287" s="17" t="s">
        <v>231</v>
      </c>
      <c r="AU287" s="17" t="s">
        <v>87</v>
      </c>
      <c r="AY287" s="17" t="s">
        <v>133</v>
      </c>
      <c r="BE287" s="214">
        <f>IF(N287="základní",J287,0)</f>
        <v>0</v>
      </c>
      <c r="BF287" s="214">
        <f>IF(N287="snížená",J287,0)</f>
        <v>0</v>
      </c>
      <c r="BG287" s="214">
        <f>IF(N287="zákl. přenesená",J287,0)</f>
        <v>0</v>
      </c>
      <c r="BH287" s="214">
        <f>IF(N287="sníž. přenesená",J287,0)</f>
        <v>0</v>
      </c>
      <c r="BI287" s="214">
        <f>IF(N287="nulová",J287,0)</f>
        <v>0</v>
      </c>
      <c r="BJ287" s="17" t="s">
        <v>85</v>
      </c>
      <c r="BK287" s="214">
        <f>ROUND(I287*H287,2)</f>
        <v>0</v>
      </c>
      <c r="BL287" s="17" t="s">
        <v>140</v>
      </c>
      <c r="BM287" s="17" t="s">
        <v>382</v>
      </c>
    </row>
    <row r="288" spans="2:65" s="1" customFormat="1" ht="16.5" customHeight="1">
      <c r="B288" s="38"/>
      <c r="C288" s="250" t="s">
        <v>383</v>
      </c>
      <c r="D288" s="250" t="s">
        <v>231</v>
      </c>
      <c r="E288" s="251" t="s">
        <v>384</v>
      </c>
      <c r="F288" s="252" t="s">
        <v>385</v>
      </c>
      <c r="G288" s="253" t="s">
        <v>364</v>
      </c>
      <c r="H288" s="254">
        <v>1</v>
      </c>
      <c r="I288" s="255"/>
      <c r="J288" s="254">
        <f>ROUND(I288*H288,2)</f>
        <v>0</v>
      </c>
      <c r="K288" s="252" t="s">
        <v>139</v>
      </c>
      <c r="L288" s="256"/>
      <c r="M288" s="257" t="s">
        <v>27</v>
      </c>
      <c r="N288" s="258" t="s">
        <v>48</v>
      </c>
      <c r="O288" s="79"/>
      <c r="P288" s="212">
        <f>O288*H288</f>
        <v>0</v>
      </c>
      <c r="Q288" s="212">
        <v>0.027</v>
      </c>
      <c r="R288" s="212">
        <f>Q288*H288</f>
        <v>0.027</v>
      </c>
      <c r="S288" s="212">
        <v>0</v>
      </c>
      <c r="T288" s="213">
        <f>S288*H288</f>
        <v>0</v>
      </c>
      <c r="AR288" s="17" t="s">
        <v>181</v>
      </c>
      <c r="AT288" s="17" t="s">
        <v>231</v>
      </c>
      <c r="AU288" s="17" t="s">
        <v>87</v>
      </c>
      <c r="AY288" s="17" t="s">
        <v>133</v>
      </c>
      <c r="BE288" s="214">
        <f>IF(N288="základní",J288,0)</f>
        <v>0</v>
      </c>
      <c r="BF288" s="214">
        <f>IF(N288="snížená",J288,0)</f>
        <v>0</v>
      </c>
      <c r="BG288" s="214">
        <f>IF(N288="zákl. přenesená",J288,0)</f>
        <v>0</v>
      </c>
      <c r="BH288" s="214">
        <f>IF(N288="sníž. přenesená",J288,0)</f>
        <v>0</v>
      </c>
      <c r="BI288" s="214">
        <f>IF(N288="nulová",J288,0)</f>
        <v>0</v>
      </c>
      <c r="BJ288" s="17" t="s">
        <v>85</v>
      </c>
      <c r="BK288" s="214">
        <f>ROUND(I288*H288,2)</f>
        <v>0</v>
      </c>
      <c r="BL288" s="17" t="s">
        <v>140</v>
      </c>
      <c r="BM288" s="17" t="s">
        <v>386</v>
      </c>
    </row>
    <row r="289" spans="2:65" s="1" customFormat="1" ht="16.5" customHeight="1">
      <c r="B289" s="38"/>
      <c r="C289" s="204" t="s">
        <v>387</v>
      </c>
      <c r="D289" s="204" t="s">
        <v>135</v>
      </c>
      <c r="E289" s="205" t="s">
        <v>388</v>
      </c>
      <c r="F289" s="206" t="s">
        <v>389</v>
      </c>
      <c r="G289" s="207" t="s">
        <v>364</v>
      </c>
      <c r="H289" s="208">
        <v>1</v>
      </c>
      <c r="I289" s="209"/>
      <c r="J289" s="208">
        <f>ROUND(I289*H289,2)</f>
        <v>0</v>
      </c>
      <c r="K289" s="206" t="s">
        <v>27</v>
      </c>
      <c r="L289" s="43"/>
      <c r="M289" s="210" t="s">
        <v>27</v>
      </c>
      <c r="N289" s="211" t="s">
        <v>48</v>
      </c>
      <c r="O289" s="79"/>
      <c r="P289" s="212">
        <f>O289*H289</f>
        <v>0</v>
      </c>
      <c r="Q289" s="212">
        <v>0.07489</v>
      </c>
      <c r="R289" s="212">
        <f>Q289*H289</f>
        <v>0.07489</v>
      </c>
      <c r="S289" s="212">
        <v>0</v>
      </c>
      <c r="T289" s="213">
        <f>S289*H289</f>
        <v>0</v>
      </c>
      <c r="AR289" s="17" t="s">
        <v>140</v>
      </c>
      <c r="AT289" s="17" t="s">
        <v>135</v>
      </c>
      <c r="AU289" s="17" t="s">
        <v>87</v>
      </c>
      <c r="AY289" s="17" t="s">
        <v>133</v>
      </c>
      <c r="BE289" s="214">
        <f>IF(N289="základní",J289,0)</f>
        <v>0</v>
      </c>
      <c r="BF289" s="214">
        <f>IF(N289="snížená",J289,0)</f>
        <v>0</v>
      </c>
      <c r="BG289" s="214">
        <f>IF(N289="zákl. přenesená",J289,0)</f>
        <v>0</v>
      </c>
      <c r="BH289" s="214">
        <f>IF(N289="sníž. přenesená",J289,0)</f>
        <v>0</v>
      </c>
      <c r="BI289" s="214">
        <f>IF(N289="nulová",J289,0)</f>
        <v>0</v>
      </c>
      <c r="BJ289" s="17" t="s">
        <v>85</v>
      </c>
      <c r="BK289" s="214">
        <f>ROUND(I289*H289,2)</f>
        <v>0</v>
      </c>
      <c r="BL289" s="17" t="s">
        <v>140</v>
      </c>
      <c r="BM289" s="17" t="s">
        <v>390</v>
      </c>
    </row>
    <row r="290" spans="2:47" s="1" customFormat="1" ht="12">
      <c r="B290" s="38"/>
      <c r="C290" s="39"/>
      <c r="D290" s="215" t="s">
        <v>142</v>
      </c>
      <c r="E290" s="39"/>
      <c r="F290" s="216" t="s">
        <v>366</v>
      </c>
      <c r="G290" s="39"/>
      <c r="H290" s="39"/>
      <c r="I290" s="130"/>
      <c r="J290" s="39"/>
      <c r="K290" s="39"/>
      <c r="L290" s="43"/>
      <c r="M290" s="217"/>
      <c r="N290" s="79"/>
      <c r="O290" s="79"/>
      <c r="P290" s="79"/>
      <c r="Q290" s="79"/>
      <c r="R290" s="79"/>
      <c r="S290" s="79"/>
      <c r="T290" s="80"/>
      <c r="AT290" s="17" t="s">
        <v>142</v>
      </c>
      <c r="AU290" s="17" t="s">
        <v>87</v>
      </c>
    </row>
    <row r="291" spans="2:51" s="11" customFormat="1" ht="12">
      <c r="B291" s="218"/>
      <c r="C291" s="219"/>
      <c r="D291" s="215" t="s">
        <v>144</v>
      </c>
      <c r="E291" s="220" t="s">
        <v>27</v>
      </c>
      <c r="F291" s="221" t="s">
        <v>85</v>
      </c>
      <c r="G291" s="219"/>
      <c r="H291" s="222">
        <v>1</v>
      </c>
      <c r="I291" s="223"/>
      <c r="J291" s="219"/>
      <c r="K291" s="219"/>
      <c r="L291" s="224"/>
      <c r="M291" s="225"/>
      <c r="N291" s="226"/>
      <c r="O291" s="226"/>
      <c r="P291" s="226"/>
      <c r="Q291" s="226"/>
      <c r="R291" s="226"/>
      <c r="S291" s="226"/>
      <c r="T291" s="227"/>
      <c r="AT291" s="228" t="s">
        <v>144</v>
      </c>
      <c r="AU291" s="228" t="s">
        <v>87</v>
      </c>
      <c r="AV291" s="11" t="s">
        <v>87</v>
      </c>
      <c r="AW291" s="11" t="s">
        <v>36</v>
      </c>
      <c r="AX291" s="11" t="s">
        <v>77</v>
      </c>
      <c r="AY291" s="228" t="s">
        <v>133</v>
      </c>
    </row>
    <row r="292" spans="2:51" s="12" customFormat="1" ht="12">
      <c r="B292" s="229"/>
      <c r="C292" s="230"/>
      <c r="D292" s="215" t="s">
        <v>144</v>
      </c>
      <c r="E292" s="231" t="s">
        <v>27</v>
      </c>
      <c r="F292" s="232" t="s">
        <v>160</v>
      </c>
      <c r="G292" s="230"/>
      <c r="H292" s="231" t="s">
        <v>27</v>
      </c>
      <c r="I292" s="233"/>
      <c r="J292" s="230"/>
      <c r="K292" s="230"/>
      <c r="L292" s="234"/>
      <c r="M292" s="235"/>
      <c r="N292" s="236"/>
      <c r="O292" s="236"/>
      <c r="P292" s="236"/>
      <c r="Q292" s="236"/>
      <c r="R292" s="236"/>
      <c r="S292" s="236"/>
      <c r="T292" s="237"/>
      <c r="AT292" s="238" t="s">
        <v>144</v>
      </c>
      <c r="AU292" s="238" t="s">
        <v>87</v>
      </c>
      <c r="AV292" s="12" t="s">
        <v>85</v>
      </c>
      <c r="AW292" s="12" t="s">
        <v>36</v>
      </c>
      <c r="AX292" s="12" t="s">
        <v>77</v>
      </c>
      <c r="AY292" s="238" t="s">
        <v>133</v>
      </c>
    </row>
    <row r="293" spans="2:51" s="13" customFormat="1" ht="12">
      <c r="B293" s="239"/>
      <c r="C293" s="240"/>
      <c r="D293" s="215" t="s">
        <v>144</v>
      </c>
      <c r="E293" s="241" t="s">
        <v>27</v>
      </c>
      <c r="F293" s="242" t="s">
        <v>147</v>
      </c>
      <c r="G293" s="240"/>
      <c r="H293" s="243">
        <v>1</v>
      </c>
      <c r="I293" s="244"/>
      <c r="J293" s="240"/>
      <c r="K293" s="240"/>
      <c r="L293" s="245"/>
      <c r="M293" s="246"/>
      <c r="N293" s="247"/>
      <c r="O293" s="247"/>
      <c r="P293" s="247"/>
      <c r="Q293" s="247"/>
      <c r="R293" s="247"/>
      <c r="S293" s="247"/>
      <c r="T293" s="248"/>
      <c r="AT293" s="249" t="s">
        <v>144</v>
      </c>
      <c r="AU293" s="249" t="s">
        <v>87</v>
      </c>
      <c r="AV293" s="13" t="s">
        <v>140</v>
      </c>
      <c r="AW293" s="13" t="s">
        <v>36</v>
      </c>
      <c r="AX293" s="13" t="s">
        <v>85</v>
      </c>
      <c r="AY293" s="249" t="s">
        <v>133</v>
      </c>
    </row>
    <row r="294" spans="2:65" s="1" customFormat="1" ht="16.5" customHeight="1">
      <c r="B294" s="38"/>
      <c r="C294" s="204" t="s">
        <v>391</v>
      </c>
      <c r="D294" s="204" t="s">
        <v>135</v>
      </c>
      <c r="E294" s="205" t="s">
        <v>392</v>
      </c>
      <c r="F294" s="206" t="s">
        <v>393</v>
      </c>
      <c r="G294" s="207" t="s">
        <v>364</v>
      </c>
      <c r="H294" s="208">
        <v>1</v>
      </c>
      <c r="I294" s="209"/>
      <c r="J294" s="208">
        <f>ROUND(I294*H294,2)</f>
        <v>0</v>
      </c>
      <c r="K294" s="206" t="s">
        <v>139</v>
      </c>
      <c r="L294" s="43"/>
      <c r="M294" s="210" t="s">
        <v>27</v>
      </c>
      <c r="N294" s="211" t="s">
        <v>48</v>
      </c>
      <c r="O294" s="79"/>
      <c r="P294" s="212">
        <f>O294*H294</f>
        <v>0</v>
      </c>
      <c r="Q294" s="212">
        <v>0.21734</v>
      </c>
      <c r="R294" s="212">
        <f>Q294*H294</f>
        <v>0.21734</v>
      </c>
      <c r="S294" s="212">
        <v>0</v>
      </c>
      <c r="T294" s="213">
        <f>S294*H294</f>
        <v>0</v>
      </c>
      <c r="AR294" s="17" t="s">
        <v>140</v>
      </c>
      <c r="AT294" s="17" t="s">
        <v>135</v>
      </c>
      <c r="AU294" s="17" t="s">
        <v>87</v>
      </c>
      <c r="AY294" s="17" t="s">
        <v>133</v>
      </c>
      <c r="BE294" s="214">
        <f>IF(N294="základní",J294,0)</f>
        <v>0</v>
      </c>
      <c r="BF294" s="214">
        <f>IF(N294="snížená",J294,0)</f>
        <v>0</v>
      </c>
      <c r="BG294" s="214">
        <f>IF(N294="zákl. přenesená",J294,0)</f>
        <v>0</v>
      </c>
      <c r="BH294" s="214">
        <f>IF(N294="sníž. přenesená",J294,0)</f>
        <v>0</v>
      </c>
      <c r="BI294" s="214">
        <f>IF(N294="nulová",J294,0)</f>
        <v>0</v>
      </c>
      <c r="BJ294" s="17" t="s">
        <v>85</v>
      </c>
      <c r="BK294" s="214">
        <f>ROUND(I294*H294,2)</f>
        <v>0</v>
      </c>
      <c r="BL294" s="17" t="s">
        <v>140</v>
      </c>
      <c r="BM294" s="17" t="s">
        <v>394</v>
      </c>
    </row>
    <row r="295" spans="2:47" s="1" customFormat="1" ht="12">
      <c r="B295" s="38"/>
      <c r="C295" s="39"/>
      <c r="D295" s="215" t="s">
        <v>142</v>
      </c>
      <c r="E295" s="39"/>
      <c r="F295" s="216" t="s">
        <v>395</v>
      </c>
      <c r="G295" s="39"/>
      <c r="H295" s="39"/>
      <c r="I295" s="130"/>
      <c r="J295" s="39"/>
      <c r="K295" s="39"/>
      <c r="L295" s="43"/>
      <c r="M295" s="217"/>
      <c r="N295" s="79"/>
      <c r="O295" s="79"/>
      <c r="P295" s="79"/>
      <c r="Q295" s="79"/>
      <c r="R295" s="79"/>
      <c r="S295" s="79"/>
      <c r="T295" s="80"/>
      <c r="AT295" s="17" t="s">
        <v>142</v>
      </c>
      <c r="AU295" s="17" t="s">
        <v>87</v>
      </c>
    </row>
    <row r="296" spans="2:51" s="11" customFormat="1" ht="12">
      <c r="B296" s="218"/>
      <c r="C296" s="219"/>
      <c r="D296" s="215" t="s">
        <v>144</v>
      </c>
      <c r="E296" s="220" t="s">
        <v>27</v>
      </c>
      <c r="F296" s="221" t="s">
        <v>85</v>
      </c>
      <c r="G296" s="219"/>
      <c r="H296" s="222">
        <v>1</v>
      </c>
      <c r="I296" s="223"/>
      <c r="J296" s="219"/>
      <c r="K296" s="219"/>
      <c r="L296" s="224"/>
      <c r="M296" s="225"/>
      <c r="N296" s="226"/>
      <c r="O296" s="226"/>
      <c r="P296" s="226"/>
      <c r="Q296" s="226"/>
      <c r="R296" s="226"/>
      <c r="S296" s="226"/>
      <c r="T296" s="227"/>
      <c r="AT296" s="228" t="s">
        <v>144</v>
      </c>
      <c r="AU296" s="228" t="s">
        <v>87</v>
      </c>
      <c r="AV296" s="11" t="s">
        <v>87</v>
      </c>
      <c r="AW296" s="11" t="s">
        <v>36</v>
      </c>
      <c r="AX296" s="11" t="s">
        <v>77</v>
      </c>
      <c r="AY296" s="228" t="s">
        <v>133</v>
      </c>
    </row>
    <row r="297" spans="2:51" s="12" customFormat="1" ht="12">
      <c r="B297" s="229"/>
      <c r="C297" s="230"/>
      <c r="D297" s="215" t="s">
        <v>144</v>
      </c>
      <c r="E297" s="231" t="s">
        <v>27</v>
      </c>
      <c r="F297" s="232" t="s">
        <v>160</v>
      </c>
      <c r="G297" s="230"/>
      <c r="H297" s="231" t="s">
        <v>27</v>
      </c>
      <c r="I297" s="233"/>
      <c r="J297" s="230"/>
      <c r="K297" s="230"/>
      <c r="L297" s="234"/>
      <c r="M297" s="235"/>
      <c r="N297" s="236"/>
      <c r="O297" s="236"/>
      <c r="P297" s="236"/>
      <c r="Q297" s="236"/>
      <c r="R297" s="236"/>
      <c r="S297" s="236"/>
      <c r="T297" s="237"/>
      <c r="AT297" s="238" t="s">
        <v>144</v>
      </c>
      <c r="AU297" s="238" t="s">
        <v>87</v>
      </c>
      <c r="AV297" s="12" t="s">
        <v>85</v>
      </c>
      <c r="AW297" s="12" t="s">
        <v>36</v>
      </c>
      <c r="AX297" s="12" t="s">
        <v>77</v>
      </c>
      <c r="AY297" s="238" t="s">
        <v>133</v>
      </c>
    </row>
    <row r="298" spans="2:51" s="13" customFormat="1" ht="12">
      <c r="B298" s="239"/>
      <c r="C298" s="240"/>
      <c r="D298" s="215" t="s">
        <v>144</v>
      </c>
      <c r="E298" s="241" t="s">
        <v>27</v>
      </c>
      <c r="F298" s="242" t="s">
        <v>147</v>
      </c>
      <c r="G298" s="240"/>
      <c r="H298" s="243">
        <v>1</v>
      </c>
      <c r="I298" s="244"/>
      <c r="J298" s="240"/>
      <c r="K298" s="240"/>
      <c r="L298" s="245"/>
      <c r="M298" s="246"/>
      <c r="N298" s="247"/>
      <c r="O298" s="247"/>
      <c r="P298" s="247"/>
      <c r="Q298" s="247"/>
      <c r="R298" s="247"/>
      <c r="S298" s="247"/>
      <c r="T298" s="248"/>
      <c r="AT298" s="249" t="s">
        <v>144</v>
      </c>
      <c r="AU298" s="249" t="s">
        <v>87</v>
      </c>
      <c r="AV298" s="13" t="s">
        <v>140</v>
      </c>
      <c r="AW298" s="13" t="s">
        <v>36</v>
      </c>
      <c r="AX298" s="13" t="s">
        <v>85</v>
      </c>
      <c r="AY298" s="249" t="s">
        <v>133</v>
      </c>
    </row>
    <row r="299" spans="2:65" s="1" customFormat="1" ht="16.5" customHeight="1">
      <c r="B299" s="38"/>
      <c r="C299" s="250" t="s">
        <v>396</v>
      </c>
      <c r="D299" s="250" t="s">
        <v>231</v>
      </c>
      <c r="E299" s="251" t="s">
        <v>397</v>
      </c>
      <c r="F299" s="252" t="s">
        <v>398</v>
      </c>
      <c r="G299" s="253" t="s">
        <v>364</v>
      </c>
      <c r="H299" s="254">
        <v>1</v>
      </c>
      <c r="I299" s="255"/>
      <c r="J299" s="254">
        <f>ROUND(I299*H299,2)</f>
        <v>0</v>
      </c>
      <c r="K299" s="252" t="s">
        <v>139</v>
      </c>
      <c r="L299" s="256"/>
      <c r="M299" s="257" t="s">
        <v>27</v>
      </c>
      <c r="N299" s="258" t="s">
        <v>48</v>
      </c>
      <c r="O299" s="79"/>
      <c r="P299" s="212">
        <f>O299*H299</f>
        <v>0</v>
      </c>
      <c r="Q299" s="212">
        <v>0.006</v>
      </c>
      <c r="R299" s="212">
        <f>Q299*H299</f>
        <v>0.006</v>
      </c>
      <c r="S299" s="212">
        <v>0</v>
      </c>
      <c r="T299" s="213">
        <f>S299*H299</f>
        <v>0</v>
      </c>
      <c r="AR299" s="17" t="s">
        <v>181</v>
      </c>
      <c r="AT299" s="17" t="s">
        <v>231</v>
      </c>
      <c r="AU299" s="17" t="s">
        <v>87</v>
      </c>
      <c r="AY299" s="17" t="s">
        <v>133</v>
      </c>
      <c r="BE299" s="214">
        <f>IF(N299="základní",J299,0)</f>
        <v>0</v>
      </c>
      <c r="BF299" s="214">
        <f>IF(N299="snížená",J299,0)</f>
        <v>0</v>
      </c>
      <c r="BG299" s="214">
        <f>IF(N299="zákl. přenesená",J299,0)</f>
        <v>0</v>
      </c>
      <c r="BH299" s="214">
        <f>IF(N299="sníž. přenesená",J299,0)</f>
        <v>0</v>
      </c>
      <c r="BI299" s="214">
        <f>IF(N299="nulová",J299,0)</f>
        <v>0</v>
      </c>
      <c r="BJ299" s="17" t="s">
        <v>85</v>
      </c>
      <c r="BK299" s="214">
        <f>ROUND(I299*H299,2)</f>
        <v>0</v>
      </c>
      <c r="BL299" s="17" t="s">
        <v>140</v>
      </c>
      <c r="BM299" s="17" t="s">
        <v>399</v>
      </c>
    </row>
    <row r="300" spans="2:65" s="1" customFormat="1" ht="16.5" customHeight="1">
      <c r="B300" s="38"/>
      <c r="C300" s="250" t="s">
        <v>400</v>
      </c>
      <c r="D300" s="250" t="s">
        <v>231</v>
      </c>
      <c r="E300" s="251" t="s">
        <v>401</v>
      </c>
      <c r="F300" s="252" t="s">
        <v>402</v>
      </c>
      <c r="G300" s="253" t="s">
        <v>364</v>
      </c>
      <c r="H300" s="254">
        <v>1</v>
      </c>
      <c r="I300" s="255"/>
      <c r="J300" s="254">
        <f>ROUND(I300*H300,2)</f>
        <v>0</v>
      </c>
      <c r="K300" s="252" t="s">
        <v>139</v>
      </c>
      <c r="L300" s="256"/>
      <c r="M300" s="257" t="s">
        <v>27</v>
      </c>
      <c r="N300" s="258" t="s">
        <v>48</v>
      </c>
      <c r="O300" s="79"/>
      <c r="P300" s="212">
        <f>O300*H300</f>
        <v>0</v>
      </c>
      <c r="Q300" s="212">
        <v>0.025</v>
      </c>
      <c r="R300" s="212">
        <f>Q300*H300</f>
        <v>0.025</v>
      </c>
      <c r="S300" s="212">
        <v>0</v>
      </c>
      <c r="T300" s="213">
        <f>S300*H300</f>
        <v>0</v>
      </c>
      <c r="AR300" s="17" t="s">
        <v>181</v>
      </c>
      <c r="AT300" s="17" t="s">
        <v>231</v>
      </c>
      <c r="AU300" s="17" t="s">
        <v>87</v>
      </c>
      <c r="AY300" s="17" t="s">
        <v>133</v>
      </c>
      <c r="BE300" s="214">
        <f>IF(N300="základní",J300,0)</f>
        <v>0</v>
      </c>
      <c r="BF300" s="214">
        <f>IF(N300="snížená",J300,0)</f>
        <v>0</v>
      </c>
      <c r="BG300" s="214">
        <f>IF(N300="zákl. přenesená",J300,0)</f>
        <v>0</v>
      </c>
      <c r="BH300" s="214">
        <f>IF(N300="sníž. přenesená",J300,0)</f>
        <v>0</v>
      </c>
      <c r="BI300" s="214">
        <f>IF(N300="nulová",J300,0)</f>
        <v>0</v>
      </c>
      <c r="BJ300" s="17" t="s">
        <v>85</v>
      </c>
      <c r="BK300" s="214">
        <f>ROUND(I300*H300,2)</f>
        <v>0</v>
      </c>
      <c r="BL300" s="17" t="s">
        <v>140</v>
      </c>
      <c r="BM300" s="17" t="s">
        <v>403</v>
      </c>
    </row>
    <row r="301" spans="2:65" s="1" customFormat="1" ht="16.5" customHeight="1">
      <c r="B301" s="38"/>
      <c r="C301" s="204" t="s">
        <v>404</v>
      </c>
      <c r="D301" s="204" t="s">
        <v>135</v>
      </c>
      <c r="E301" s="205" t="s">
        <v>405</v>
      </c>
      <c r="F301" s="206" t="s">
        <v>406</v>
      </c>
      <c r="G301" s="207" t="s">
        <v>364</v>
      </c>
      <c r="H301" s="208">
        <v>3</v>
      </c>
      <c r="I301" s="209"/>
      <c r="J301" s="208">
        <f>ROUND(I301*H301,2)</f>
        <v>0</v>
      </c>
      <c r="K301" s="206" t="s">
        <v>139</v>
      </c>
      <c r="L301" s="43"/>
      <c r="M301" s="210" t="s">
        <v>27</v>
      </c>
      <c r="N301" s="211" t="s">
        <v>48</v>
      </c>
      <c r="O301" s="79"/>
      <c r="P301" s="212">
        <f>O301*H301</f>
        <v>0</v>
      </c>
      <c r="Q301" s="212">
        <v>0.4208</v>
      </c>
      <c r="R301" s="212">
        <f>Q301*H301</f>
        <v>1.2624</v>
      </c>
      <c r="S301" s="212">
        <v>0</v>
      </c>
      <c r="T301" s="213">
        <f>S301*H301</f>
        <v>0</v>
      </c>
      <c r="AR301" s="17" t="s">
        <v>140</v>
      </c>
      <c r="AT301" s="17" t="s">
        <v>135</v>
      </c>
      <c r="AU301" s="17" t="s">
        <v>87</v>
      </c>
      <c r="AY301" s="17" t="s">
        <v>133</v>
      </c>
      <c r="BE301" s="214">
        <f>IF(N301="základní",J301,0)</f>
        <v>0</v>
      </c>
      <c r="BF301" s="214">
        <f>IF(N301="snížená",J301,0)</f>
        <v>0</v>
      </c>
      <c r="BG301" s="214">
        <f>IF(N301="zákl. přenesená",J301,0)</f>
        <v>0</v>
      </c>
      <c r="BH301" s="214">
        <f>IF(N301="sníž. přenesená",J301,0)</f>
        <v>0</v>
      </c>
      <c r="BI301" s="214">
        <f>IF(N301="nulová",J301,0)</f>
        <v>0</v>
      </c>
      <c r="BJ301" s="17" t="s">
        <v>85</v>
      </c>
      <c r="BK301" s="214">
        <f>ROUND(I301*H301,2)</f>
        <v>0</v>
      </c>
      <c r="BL301" s="17" t="s">
        <v>140</v>
      </c>
      <c r="BM301" s="17" t="s">
        <v>407</v>
      </c>
    </row>
    <row r="302" spans="2:47" s="1" customFormat="1" ht="12">
      <c r="B302" s="38"/>
      <c r="C302" s="39"/>
      <c r="D302" s="215" t="s">
        <v>142</v>
      </c>
      <c r="E302" s="39"/>
      <c r="F302" s="216" t="s">
        <v>408</v>
      </c>
      <c r="G302" s="39"/>
      <c r="H302" s="39"/>
      <c r="I302" s="130"/>
      <c r="J302" s="39"/>
      <c r="K302" s="39"/>
      <c r="L302" s="43"/>
      <c r="M302" s="217"/>
      <c r="N302" s="79"/>
      <c r="O302" s="79"/>
      <c r="P302" s="79"/>
      <c r="Q302" s="79"/>
      <c r="R302" s="79"/>
      <c r="S302" s="79"/>
      <c r="T302" s="80"/>
      <c r="AT302" s="17" t="s">
        <v>142</v>
      </c>
      <c r="AU302" s="17" t="s">
        <v>87</v>
      </c>
    </row>
    <row r="303" spans="2:51" s="11" customFormat="1" ht="12">
      <c r="B303" s="218"/>
      <c r="C303" s="219"/>
      <c r="D303" s="215" t="s">
        <v>144</v>
      </c>
      <c r="E303" s="220" t="s">
        <v>27</v>
      </c>
      <c r="F303" s="221" t="s">
        <v>154</v>
      </c>
      <c r="G303" s="219"/>
      <c r="H303" s="222">
        <v>3</v>
      </c>
      <c r="I303" s="223"/>
      <c r="J303" s="219"/>
      <c r="K303" s="219"/>
      <c r="L303" s="224"/>
      <c r="M303" s="225"/>
      <c r="N303" s="226"/>
      <c r="O303" s="226"/>
      <c r="P303" s="226"/>
      <c r="Q303" s="226"/>
      <c r="R303" s="226"/>
      <c r="S303" s="226"/>
      <c r="T303" s="227"/>
      <c r="AT303" s="228" t="s">
        <v>144</v>
      </c>
      <c r="AU303" s="228" t="s">
        <v>87</v>
      </c>
      <c r="AV303" s="11" t="s">
        <v>87</v>
      </c>
      <c r="AW303" s="11" t="s">
        <v>36</v>
      </c>
      <c r="AX303" s="11" t="s">
        <v>77</v>
      </c>
      <c r="AY303" s="228" t="s">
        <v>133</v>
      </c>
    </row>
    <row r="304" spans="2:51" s="12" customFormat="1" ht="12">
      <c r="B304" s="229"/>
      <c r="C304" s="230"/>
      <c r="D304" s="215" t="s">
        <v>144</v>
      </c>
      <c r="E304" s="231" t="s">
        <v>27</v>
      </c>
      <c r="F304" s="232" t="s">
        <v>160</v>
      </c>
      <c r="G304" s="230"/>
      <c r="H304" s="231" t="s">
        <v>27</v>
      </c>
      <c r="I304" s="233"/>
      <c r="J304" s="230"/>
      <c r="K304" s="230"/>
      <c r="L304" s="234"/>
      <c r="M304" s="235"/>
      <c r="N304" s="236"/>
      <c r="O304" s="236"/>
      <c r="P304" s="236"/>
      <c r="Q304" s="236"/>
      <c r="R304" s="236"/>
      <c r="S304" s="236"/>
      <c r="T304" s="237"/>
      <c r="AT304" s="238" t="s">
        <v>144</v>
      </c>
      <c r="AU304" s="238" t="s">
        <v>87</v>
      </c>
      <c r="AV304" s="12" t="s">
        <v>85</v>
      </c>
      <c r="AW304" s="12" t="s">
        <v>36</v>
      </c>
      <c r="AX304" s="12" t="s">
        <v>77</v>
      </c>
      <c r="AY304" s="238" t="s">
        <v>133</v>
      </c>
    </row>
    <row r="305" spans="2:51" s="13" customFormat="1" ht="12">
      <c r="B305" s="239"/>
      <c r="C305" s="240"/>
      <c r="D305" s="215" t="s">
        <v>144</v>
      </c>
      <c r="E305" s="241" t="s">
        <v>27</v>
      </c>
      <c r="F305" s="242" t="s">
        <v>147</v>
      </c>
      <c r="G305" s="240"/>
      <c r="H305" s="243">
        <v>3</v>
      </c>
      <c r="I305" s="244"/>
      <c r="J305" s="240"/>
      <c r="K305" s="240"/>
      <c r="L305" s="245"/>
      <c r="M305" s="246"/>
      <c r="N305" s="247"/>
      <c r="O305" s="247"/>
      <c r="P305" s="247"/>
      <c r="Q305" s="247"/>
      <c r="R305" s="247"/>
      <c r="S305" s="247"/>
      <c r="T305" s="248"/>
      <c r="AT305" s="249" t="s">
        <v>144</v>
      </c>
      <c r="AU305" s="249" t="s">
        <v>87</v>
      </c>
      <c r="AV305" s="13" t="s">
        <v>140</v>
      </c>
      <c r="AW305" s="13" t="s">
        <v>36</v>
      </c>
      <c r="AX305" s="13" t="s">
        <v>85</v>
      </c>
      <c r="AY305" s="249" t="s">
        <v>133</v>
      </c>
    </row>
    <row r="306" spans="2:65" s="1" customFormat="1" ht="22.5" customHeight="1">
      <c r="B306" s="38"/>
      <c r="C306" s="204" t="s">
        <v>409</v>
      </c>
      <c r="D306" s="204" t="s">
        <v>135</v>
      </c>
      <c r="E306" s="205" t="s">
        <v>410</v>
      </c>
      <c r="F306" s="206" t="s">
        <v>411</v>
      </c>
      <c r="G306" s="207" t="s">
        <v>364</v>
      </c>
      <c r="H306" s="208">
        <v>4</v>
      </c>
      <c r="I306" s="209"/>
      <c r="J306" s="208">
        <f>ROUND(I306*H306,2)</f>
        <v>0</v>
      </c>
      <c r="K306" s="206" t="s">
        <v>139</v>
      </c>
      <c r="L306" s="43"/>
      <c r="M306" s="210" t="s">
        <v>27</v>
      </c>
      <c r="N306" s="211" t="s">
        <v>48</v>
      </c>
      <c r="O306" s="79"/>
      <c r="P306" s="212">
        <f>O306*H306</f>
        <v>0</v>
      </c>
      <c r="Q306" s="212">
        <v>0.31108</v>
      </c>
      <c r="R306" s="212">
        <f>Q306*H306</f>
        <v>1.24432</v>
      </c>
      <c r="S306" s="212">
        <v>0</v>
      </c>
      <c r="T306" s="213">
        <f>S306*H306</f>
        <v>0</v>
      </c>
      <c r="AR306" s="17" t="s">
        <v>140</v>
      </c>
      <c r="AT306" s="17" t="s">
        <v>135</v>
      </c>
      <c r="AU306" s="17" t="s">
        <v>87</v>
      </c>
      <c r="AY306" s="17" t="s">
        <v>133</v>
      </c>
      <c r="BE306" s="214">
        <f>IF(N306="základní",J306,0)</f>
        <v>0</v>
      </c>
      <c r="BF306" s="214">
        <f>IF(N306="snížená",J306,0)</f>
        <v>0</v>
      </c>
      <c r="BG306" s="214">
        <f>IF(N306="zákl. přenesená",J306,0)</f>
        <v>0</v>
      </c>
      <c r="BH306" s="214">
        <f>IF(N306="sníž. přenesená",J306,0)</f>
        <v>0</v>
      </c>
      <c r="BI306" s="214">
        <f>IF(N306="nulová",J306,0)</f>
        <v>0</v>
      </c>
      <c r="BJ306" s="17" t="s">
        <v>85</v>
      </c>
      <c r="BK306" s="214">
        <f>ROUND(I306*H306,2)</f>
        <v>0</v>
      </c>
      <c r="BL306" s="17" t="s">
        <v>140</v>
      </c>
      <c r="BM306" s="17" t="s">
        <v>412</v>
      </c>
    </row>
    <row r="307" spans="2:47" s="1" customFormat="1" ht="12">
      <c r="B307" s="38"/>
      <c r="C307" s="39"/>
      <c r="D307" s="215" t="s">
        <v>142</v>
      </c>
      <c r="E307" s="39"/>
      <c r="F307" s="216" t="s">
        <v>408</v>
      </c>
      <c r="G307" s="39"/>
      <c r="H307" s="39"/>
      <c r="I307" s="130"/>
      <c r="J307" s="39"/>
      <c r="K307" s="39"/>
      <c r="L307" s="43"/>
      <c r="M307" s="217"/>
      <c r="N307" s="79"/>
      <c r="O307" s="79"/>
      <c r="P307" s="79"/>
      <c r="Q307" s="79"/>
      <c r="R307" s="79"/>
      <c r="S307" s="79"/>
      <c r="T307" s="80"/>
      <c r="AT307" s="17" t="s">
        <v>142</v>
      </c>
      <c r="AU307" s="17" t="s">
        <v>87</v>
      </c>
    </row>
    <row r="308" spans="2:51" s="11" customFormat="1" ht="12">
      <c r="B308" s="218"/>
      <c r="C308" s="219"/>
      <c r="D308" s="215" t="s">
        <v>144</v>
      </c>
      <c r="E308" s="220" t="s">
        <v>27</v>
      </c>
      <c r="F308" s="221" t="s">
        <v>140</v>
      </c>
      <c r="G308" s="219"/>
      <c r="H308" s="222">
        <v>4</v>
      </c>
      <c r="I308" s="223"/>
      <c r="J308" s="219"/>
      <c r="K308" s="219"/>
      <c r="L308" s="224"/>
      <c r="M308" s="225"/>
      <c r="N308" s="226"/>
      <c r="O308" s="226"/>
      <c r="P308" s="226"/>
      <c r="Q308" s="226"/>
      <c r="R308" s="226"/>
      <c r="S308" s="226"/>
      <c r="T308" s="227"/>
      <c r="AT308" s="228" t="s">
        <v>144</v>
      </c>
      <c r="AU308" s="228" t="s">
        <v>87</v>
      </c>
      <c r="AV308" s="11" t="s">
        <v>87</v>
      </c>
      <c r="AW308" s="11" t="s">
        <v>36</v>
      </c>
      <c r="AX308" s="11" t="s">
        <v>77</v>
      </c>
      <c r="AY308" s="228" t="s">
        <v>133</v>
      </c>
    </row>
    <row r="309" spans="2:51" s="12" customFormat="1" ht="12">
      <c r="B309" s="229"/>
      <c r="C309" s="230"/>
      <c r="D309" s="215" t="s">
        <v>144</v>
      </c>
      <c r="E309" s="231" t="s">
        <v>27</v>
      </c>
      <c r="F309" s="232" t="s">
        <v>160</v>
      </c>
      <c r="G309" s="230"/>
      <c r="H309" s="231" t="s">
        <v>27</v>
      </c>
      <c r="I309" s="233"/>
      <c r="J309" s="230"/>
      <c r="K309" s="230"/>
      <c r="L309" s="234"/>
      <c r="M309" s="235"/>
      <c r="N309" s="236"/>
      <c r="O309" s="236"/>
      <c r="P309" s="236"/>
      <c r="Q309" s="236"/>
      <c r="R309" s="236"/>
      <c r="S309" s="236"/>
      <c r="T309" s="237"/>
      <c r="AT309" s="238" t="s">
        <v>144</v>
      </c>
      <c r="AU309" s="238" t="s">
        <v>87</v>
      </c>
      <c r="AV309" s="12" t="s">
        <v>85</v>
      </c>
      <c r="AW309" s="12" t="s">
        <v>36</v>
      </c>
      <c r="AX309" s="12" t="s">
        <v>77</v>
      </c>
      <c r="AY309" s="238" t="s">
        <v>133</v>
      </c>
    </row>
    <row r="310" spans="2:51" s="13" customFormat="1" ht="12">
      <c r="B310" s="239"/>
      <c r="C310" s="240"/>
      <c r="D310" s="215" t="s">
        <v>144</v>
      </c>
      <c r="E310" s="241" t="s">
        <v>27</v>
      </c>
      <c r="F310" s="242" t="s">
        <v>147</v>
      </c>
      <c r="G310" s="240"/>
      <c r="H310" s="243">
        <v>4</v>
      </c>
      <c r="I310" s="244"/>
      <c r="J310" s="240"/>
      <c r="K310" s="240"/>
      <c r="L310" s="245"/>
      <c r="M310" s="246"/>
      <c r="N310" s="247"/>
      <c r="O310" s="247"/>
      <c r="P310" s="247"/>
      <c r="Q310" s="247"/>
      <c r="R310" s="247"/>
      <c r="S310" s="247"/>
      <c r="T310" s="248"/>
      <c r="AT310" s="249" t="s">
        <v>144</v>
      </c>
      <c r="AU310" s="249" t="s">
        <v>87</v>
      </c>
      <c r="AV310" s="13" t="s">
        <v>140</v>
      </c>
      <c r="AW310" s="13" t="s">
        <v>36</v>
      </c>
      <c r="AX310" s="13" t="s">
        <v>85</v>
      </c>
      <c r="AY310" s="249" t="s">
        <v>133</v>
      </c>
    </row>
    <row r="311" spans="2:63" s="10" customFormat="1" ht="22.8" customHeight="1">
      <c r="B311" s="188"/>
      <c r="C311" s="189"/>
      <c r="D311" s="190" t="s">
        <v>76</v>
      </c>
      <c r="E311" s="202" t="s">
        <v>185</v>
      </c>
      <c r="F311" s="202" t="s">
        <v>413</v>
      </c>
      <c r="G311" s="189"/>
      <c r="H311" s="189"/>
      <c r="I311" s="192"/>
      <c r="J311" s="203">
        <f>BK311</f>
        <v>0</v>
      </c>
      <c r="K311" s="189"/>
      <c r="L311" s="194"/>
      <c r="M311" s="195"/>
      <c r="N311" s="196"/>
      <c r="O311" s="196"/>
      <c r="P311" s="197">
        <f>SUM(P312:P369)</f>
        <v>0</v>
      </c>
      <c r="Q311" s="196"/>
      <c r="R311" s="197">
        <f>SUM(R312:R369)</f>
        <v>45.3223938</v>
      </c>
      <c r="S311" s="196"/>
      <c r="T311" s="198">
        <f>SUM(T312:T369)</f>
        <v>14.155999999999999</v>
      </c>
      <c r="AR311" s="199" t="s">
        <v>85</v>
      </c>
      <c r="AT311" s="200" t="s">
        <v>76</v>
      </c>
      <c r="AU311" s="200" t="s">
        <v>85</v>
      </c>
      <c r="AY311" s="199" t="s">
        <v>133</v>
      </c>
      <c r="BK311" s="201">
        <f>SUM(BK312:BK369)</f>
        <v>0</v>
      </c>
    </row>
    <row r="312" spans="2:65" s="1" customFormat="1" ht="22.5" customHeight="1">
      <c r="B312" s="38"/>
      <c r="C312" s="204" t="s">
        <v>414</v>
      </c>
      <c r="D312" s="204" t="s">
        <v>135</v>
      </c>
      <c r="E312" s="205" t="s">
        <v>415</v>
      </c>
      <c r="F312" s="206" t="s">
        <v>416</v>
      </c>
      <c r="G312" s="207" t="s">
        <v>177</v>
      </c>
      <c r="H312" s="208">
        <v>7</v>
      </c>
      <c r="I312" s="209"/>
      <c r="J312" s="208">
        <f>ROUND(I312*H312,2)</f>
        <v>0</v>
      </c>
      <c r="K312" s="206" t="s">
        <v>139</v>
      </c>
      <c r="L312" s="43"/>
      <c r="M312" s="210" t="s">
        <v>27</v>
      </c>
      <c r="N312" s="211" t="s">
        <v>48</v>
      </c>
      <c r="O312" s="79"/>
      <c r="P312" s="212">
        <f>O312*H312</f>
        <v>0</v>
      </c>
      <c r="Q312" s="212">
        <v>0</v>
      </c>
      <c r="R312" s="212">
        <f>Q312*H312</f>
        <v>0</v>
      </c>
      <c r="S312" s="212">
        <v>0.878</v>
      </c>
      <c r="T312" s="213">
        <f>S312*H312</f>
        <v>6.146</v>
      </c>
      <c r="AR312" s="17" t="s">
        <v>140</v>
      </c>
      <c r="AT312" s="17" t="s">
        <v>135</v>
      </c>
      <c r="AU312" s="17" t="s">
        <v>87</v>
      </c>
      <c r="AY312" s="17" t="s">
        <v>133</v>
      </c>
      <c r="BE312" s="214">
        <f>IF(N312="základní",J312,0)</f>
        <v>0</v>
      </c>
      <c r="BF312" s="214">
        <f>IF(N312="snížená",J312,0)</f>
        <v>0</v>
      </c>
      <c r="BG312" s="214">
        <f>IF(N312="zákl. přenesená",J312,0)</f>
        <v>0</v>
      </c>
      <c r="BH312" s="214">
        <f>IF(N312="sníž. přenesená",J312,0)</f>
        <v>0</v>
      </c>
      <c r="BI312" s="214">
        <f>IF(N312="nulová",J312,0)</f>
        <v>0</v>
      </c>
      <c r="BJ312" s="17" t="s">
        <v>85</v>
      </c>
      <c r="BK312" s="214">
        <f>ROUND(I312*H312,2)</f>
        <v>0</v>
      </c>
      <c r="BL312" s="17" t="s">
        <v>140</v>
      </c>
      <c r="BM312" s="17" t="s">
        <v>417</v>
      </c>
    </row>
    <row r="313" spans="2:51" s="11" customFormat="1" ht="12">
      <c r="B313" s="218"/>
      <c r="C313" s="219"/>
      <c r="D313" s="215" t="s">
        <v>144</v>
      </c>
      <c r="E313" s="220" t="s">
        <v>27</v>
      </c>
      <c r="F313" s="221" t="s">
        <v>174</v>
      </c>
      <c r="G313" s="219"/>
      <c r="H313" s="222">
        <v>7</v>
      </c>
      <c r="I313" s="223"/>
      <c r="J313" s="219"/>
      <c r="K313" s="219"/>
      <c r="L313" s="224"/>
      <c r="M313" s="225"/>
      <c r="N313" s="226"/>
      <c r="O313" s="226"/>
      <c r="P313" s="226"/>
      <c r="Q313" s="226"/>
      <c r="R313" s="226"/>
      <c r="S313" s="226"/>
      <c r="T313" s="227"/>
      <c r="AT313" s="228" t="s">
        <v>144</v>
      </c>
      <c r="AU313" s="228" t="s">
        <v>87</v>
      </c>
      <c r="AV313" s="11" t="s">
        <v>87</v>
      </c>
      <c r="AW313" s="11" t="s">
        <v>36</v>
      </c>
      <c r="AX313" s="11" t="s">
        <v>77</v>
      </c>
      <c r="AY313" s="228" t="s">
        <v>133</v>
      </c>
    </row>
    <row r="314" spans="2:51" s="12" customFormat="1" ht="12">
      <c r="B314" s="229"/>
      <c r="C314" s="230"/>
      <c r="D314" s="215" t="s">
        <v>144</v>
      </c>
      <c r="E314" s="231" t="s">
        <v>27</v>
      </c>
      <c r="F314" s="232" t="s">
        <v>160</v>
      </c>
      <c r="G314" s="230"/>
      <c r="H314" s="231" t="s">
        <v>27</v>
      </c>
      <c r="I314" s="233"/>
      <c r="J314" s="230"/>
      <c r="K314" s="230"/>
      <c r="L314" s="234"/>
      <c r="M314" s="235"/>
      <c r="N314" s="236"/>
      <c r="O314" s="236"/>
      <c r="P314" s="236"/>
      <c r="Q314" s="236"/>
      <c r="R314" s="236"/>
      <c r="S314" s="236"/>
      <c r="T314" s="237"/>
      <c r="AT314" s="238" t="s">
        <v>144</v>
      </c>
      <c r="AU314" s="238" t="s">
        <v>87</v>
      </c>
      <c r="AV314" s="12" t="s">
        <v>85</v>
      </c>
      <c r="AW314" s="12" t="s">
        <v>36</v>
      </c>
      <c r="AX314" s="12" t="s">
        <v>77</v>
      </c>
      <c r="AY314" s="238" t="s">
        <v>133</v>
      </c>
    </row>
    <row r="315" spans="2:51" s="13" customFormat="1" ht="12">
      <c r="B315" s="239"/>
      <c r="C315" s="240"/>
      <c r="D315" s="215" t="s">
        <v>144</v>
      </c>
      <c r="E315" s="241" t="s">
        <v>27</v>
      </c>
      <c r="F315" s="242" t="s">
        <v>147</v>
      </c>
      <c r="G315" s="240"/>
      <c r="H315" s="243">
        <v>7</v>
      </c>
      <c r="I315" s="244"/>
      <c r="J315" s="240"/>
      <c r="K315" s="240"/>
      <c r="L315" s="245"/>
      <c r="M315" s="246"/>
      <c r="N315" s="247"/>
      <c r="O315" s="247"/>
      <c r="P315" s="247"/>
      <c r="Q315" s="247"/>
      <c r="R315" s="247"/>
      <c r="S315" s="247"/>
      <c r="T315" s="248"/>
      <c r="AT315" s="249" t="s">
        <v>144</v>
      </c>
      <c r="AU315" s="249" t="s">
        <v>87</v>
      </c>
      <c r="AV315" s="13" t="s">
        <v>140</v>
      </c>
      <c r="AW315" s="13" t="s">
        <v>36</v>
      </c>
      <c r="AX315" s="13" t="s">
        <v>85</v>
      </c>
      <c r="AY315" s="249" t="s">
        <v>133</v>
      </c>
    </row>
    <row r="316" spans="2:65" s="1" customFormat="1" ht="16.5" customHeight="1">
      <c r="B316" s="38"/>
      <c r="C316" s="204" t="s">
        <v>418</v>
      </c>
      <c r="D316" s="204" t="s">
        <v>135</v>
      </c>
      <c r="E316" s="205" t="s">
        <v>419</v>
      </c>
      <c r="F316" s="206" t="s">
        <v>420</v>
      </c>
      <c r="G316" s="207" t="s">
        <v>177</v>
      </c>
      <c r="H316" s="208">
        <v>76</v>
      </c>
      <c r="I316" s="209"/>
      <c r="J316" s="208">
        <f>ROUND(I316*H316,2)</f>
        <v>0</v>
      </c>
      <c r="K316" s="206" t="s">
        <v>139</v>
      </c>
      <c r="L316" s="43"/>
      <c r="M316" s="210" t="s">
        <v>27</v>
      </c>
      <c r="N316" s="211" t="s">
        <v>48</v>
      </c>
      <c r="O316" s="79"/>
      <c r="P316" s="212">
        <f>O316*H316</f>
        <v>0</v>
      </c>
      <c r="Q316" s="212">
        <v>0.00033</v>
      </c>
      <c r="R316" s="212">
        <f>Q316*H316</f>
        <v>0.025079999999999998</v>
      </c>
      <c r="S316" s="212">
        <v>0</v>
      </c>
      <c r="T316" s="213">
        <f>S316*H316</f>
        <v>0</v>
      </c>
      <c r="AR316" s="17" t="s">
        <v>140</v>
      </c>
      <c r="AT316" s="17" t="s">
        <v>135</v>
      </c>
      <c r="AU316" s="17" t="s">
        <v>87</v>
      </c>
      <c r="AY316" s="17" t="s">
        <v>133</v>
      </c>
      <c r="BE316" s="214">
        <f>IF(N316="základní",J316,0)</f>
        <v>0</v>
      </c>
      <c r="BF316" s="214">
        <f>IF(N316="snížená",J316,0)</f>
        <v>0</v>
      </c>
      <c r="BG316" s="214">
        <f>IF(N316="zákl. přenesená",J316,0)</f>
        <v>0</v>
      </c>
      <c r="BH316" s="214">
        <f>IF(N316="sníž. přenesená",J316,0)</f>
        <v>0</v>
      </c>
      <c r="BI316" s="214">
        <f>IF(N316="nulová",J316,0)</f>
        <v>0</v>
      </c>
      <c r="BJ316" s="17" t="s">
        <v>85</v>
      </c>
      <c r="BK316" s="214">
        <f>ROUND(I316*H316,2)</f>
        <v>0</v>
      </c>
      <c r="BL316" s="17" t="s">
        <v>140</v>
      </c>
      <c r="BM316" s="17" t="s">
        <v>421</v>
      </c>
    </row>
    <row r="317" spans="2:47" s="1" customFormat="1" ht="12">
      <c r="B317" s="38"/>
      <c r="C317" s="39"/>
      <c r="D317" s="215" t="s">
        <v>142</v>
      </c>
      <c r="E317" s="39"/>
      <c r="F317" s="216" t="s">
        <v>422</v>
      </c>
      <c r="G317" s="39"/>
      <c r="H317" s="39"/>
      <c r="I317" s="130"/>
      <c r="J317" s="39"/>
      <c r="K317" s="39"/>
      <c r="L317" s="43"/>
      <c r="M317" s="217"/>
      <c r="N317" s="79"/>
      <c r="O317" s="79"/>
      <c r="P317" s="79"/>
      <c r="Q317" s="79"/>
      <c r="R317" s="79"/>
      <c r="S317" s="79"/>
      <c r="T317" s="80"/>
      <c r="AT317" s="17" t="s">
        <v>142</v>
      </c>
      <c r="AU317" s="17" t="s">
        <v>87</v>
      </c>
    </row>
    <row r="318" spans="2:51" s="11" customFormat="1" ht="12">
      <c r="B318" s="218"/>
      <c r="C318" s="219"/>
      <c r="D318" s="215" t="s">
        <v>144</v>
      </c>
      <c r="E318" s="220" t="s">
        <v>27</v>
      </c>
      <c r="F318" s="221" t="s">
        <v>423</v>
      </c>
      <c r="G318" s="219"/>
      <c r="H318" s="222">
        <v>76</v>
      </c>
      <c r="I318" s="223"/>
      <c r="J318" s="219"/>
      <c r="K318" s="219"/>
      <c r="L318" s="224"/>
      <c r="M318" s="225"/>
      <c r="N318" s="226"/>
      <c r="O318" s="226"/>
      <c r="P318" s="226"/>
      <c r="Q318" s="226"/>
      <c r="R318" s="226"/>
      <c r="S318" s="226"/>
      <c r="T318" s="227"/>
      <c r="AT318" s="228" t="s">
        <v>144</v>
      </c>
      <c r="AU318" s="228" t="s">
        <v>87</v>
      </c>
      <c r="AV318" s="11" t="s">
        <v>87</v>
      </c>
      <c r="AW318" s="11" t="s">
        <v>36</v>
      </c>
      <c r="AX318" s="11" t="s">
        <v>77</v>
      </c>
      <c r="AY318" s="228" t="s">
        <v>133</v>
      </c>
    </row>
    <row r="319" spans="2:51" s="12" customFormat="1" ht="12">
      <c r="B319" s="229"/>
      <c r="C319" s="230"/>
      <c r="D319" s="215" t="s">
        <v>144</v>
      </c>
      <c r="E319" s="231" t="s">
        <v>27</v>
      </c>
      <c r="F319" s="232" t="s">
        <v>424</v>
      </c>
      <c r="G319" s="230"/>
      <c r="H319" s="231" t="s">
        <v>27</v>
      </c>
      <c r="I319" s="233"/>
      <c r="J319" s="230"/>
      <c r="K319" s="230"/>
      <c r="L319" s="234"/>
      <c r="M319" s="235"/>
      <c r="N319" s="236"/>
      <c r="O319" s="236"/>
      <c r="P319" s="236"/>
      <c r="Q319" s="236"/>
      <c r="R319" s="236"/>
      <c r="S319" s="236"/>
      <c r="T319" s="237"/>
      <c r="AT319" s="238" t="s">
        <v>144</v>
      </c>
      <c r="AU319" s="238" t="s">
        <v>87</v>
      </c>
      <c r="AV319" s="12" t="s">
        <v>85</v>
      </c>
      <c r="AW319" s="12" t="s">
        <v>36</v>
      </c>
      <c r="AX319" s="12" t="s">
        <v>77</v>
      </c>
      <c r="AY319" s="238" t="s">
        <v>133</v>
      </c>
    </row>
    <row r="320" spans="2:51" s="13" customFormat="1" ht="12">
      <c r="B320" s="239"/>
      <c r="C320" s="240"/>
      <c r="D320" s="215" t="s">
        <v>144</v>
      </c>
      <c r="E320" s="241" t="s">
        <v>27</v>
      </c>
      <c r="F320" s="242" t="s">
        <v>147</v>
      </c>
      <c r="G320" s="240"/>
      <c r="H320" s="243">
        <v>76</v>
      </c>
      <c r="I320" s="244"/>
      <c r="J320" s="240"/>
      <c r="K320" s="240"/>
      <c r="L320" s="245"/>
      <c r="M320" s="246"/>
      <c r="N320" s="247"/>
      <c r="O320" s="247"/>
      <c r="P320" s="247"/>
      <c r="Q320" s="247"/>
      <c r="R320" s="247"/>
      <c r="S320" s="247"/>
      <c r="T320" s="248"/>
      <c r="AT320" s="249" t="s">
        <v>144</v>
      </c>
      <c r="AU320" s="249" t="s">
        <v>87</v>
      </c>
      <c r="AV320" s="13" t="s">
        <v>140</v>
      </c>
      <c r="AW320" s="13" t="s">
        <v>36</v>
      </c>
      <c r="AX320" s="13" t="s">
        <v>85</v>
      </c>
      <c r="AY320" s="249" t="s">
        <v>133</v>
      </c>
    </row>
    <row r="321" spans="2:65" s="1" customFormat="1" ht="16.5" customHeight="1">
      <c r="B321" s="38"/>
      <c r="C321" s="204" t="s">
        <v>425</v>
      </c>
      <c r="D321" s="204" t="s">
        <v>135</v>
      </c>
      <c r="E321" s="205" t="s">
        <v>426</v>
      </c>
      <c r="F321" s="206" t="s">
        <v>427</v>
      </c>
      <c r="G321" s="207" t="s">
        <v>177</v>
      </c>
      <c r="H321" s="208">
        <v>20</v>
      </c>
      <c r="I321" s="209"/>
      <c r="J321" s="208">
        <f>ROUND(I321*H321,2)</f>
        <v>0</v>
      </c>
      <c r="K321" s="206" t="s">
        <v>139</v>
      </c>
      <c r="L321" s="43"/>
      <c r="M321" s="210" t="s">
        <v>27</v>
      </c>
      <c r="N321" s="211" t="s">
        <v>48</v>
      </c>
      <c r="O321" s="79"/>
      <c r="P321" s="212">
        <f>O321*H321</f>
        <v>0</v>
      </c>
      <c r="Q321" s="212">
        <v>0.00065</v>
      </c>
      <c r="R321" s="212">
        <f>Q321*H321</f>
        <v>0.013</v>
      </c>
      <c r="S321" s="212">
        <v>0</v>
      </c>
      <c r="T321" s="213">
        <f>S321*H321</f>
        <v>0</v>
      </c>
      <c r="AR321" s="17" t="s">
        <v>140</v>
      </c>
      <c r="AT321" s="17" t="s">
        <v>135</v>
      </c>
      <c r="AU321" s="17" t="s">
        <v>87</v>
      </c>
      <c r="AY321" s="17" t="s">
        <v>133</v>
      </c>
      <c r="BE321" s="214">
        <f>IF(N321="základní",J321,0)</f>
        <v>0</v>
      </c>
      <c r="BF321" s="214">
        <f>IF(N321="snížená",J321,0)</f>
        <v>0</v>
      </c>
      <c r="BG321" s="214">
        <f>IF(N321="zákl. přenesená",J321,0)</f>
        <v>0</v>
      </c>
      <c r="BH321" s="214">
        <f>IF(N321="sníž. přenesená",J321,0)</f>
        <v>0</v>
      </c>
      <c r="BI321" s="214">
        <f>IF(N321="nulová",J321,0)</f>
        <v>0</v>
      </c>
      <c r="BJ321" s="17" t="s">
        <v>85</v>
      </c>
      <c r="BK321" s="214">
        <f>ROUND(I321*H321,2)</f>
        <v>0</v>
      </c>
      <c r="BL321" s="17" t="s">
        <v>140</v>
      </c>
      <c r="BM321" s="17" t="s">
        <v>428</v>
      </c>
    </row>
    <row r="322" spans="2:47" s="1" customFormat="1" ht="12">
      <c r="B322" s="38"/>
      <c r="C322" s="39"/>
      <c r="D322" s="215" t="s">
        <v>142</v>
      </c>
      <c r="E322" s="39"/>
      <c r="F322" s="216" t="s">
        <v>422</v>
      </c>
      <c r="G322" s="39"/>
      <c r="H322" s="39"/>
      <c r="I322" s="130"/>
      <c r="J322" s="39"/>
      <c r="K322" s="39"/>
      <c r="L322" s="43"/>
      <c r="M322" s="217"/>
      <c r="N322" s="79"/>
      <c r="O322" s="79"/>
      <c r="P322" s="79"/>
      <c r="Q322" s="79"/>
      <c r="R322" s="79"/>
      <c r="S322" s="79"/>
      <c r="T322" s="80"/>
      <c r="AT322" s="17" t="s">
        <v>142</v>
      </c>
      <c r="AU322" s="17" t="s">
        <v>87</v>
      </c>
    </row>
    <row r="323" spans="2:51" s="11" customFormat="1" ht="12">
      <c r="B323" s="218"/>
      <c r="C323" s="219"/>
      <c r="D323" s="215" t="s">
        <v>144</v>
      </c>
      <c r="E323" s="220" t="s">
        <v>27</v>
      </c>
      <c r="F323" s="221" t="s">
        <v>248</v>
      </c>
      <c r="G323" s="219"/>
      <c r="H323" s="222">
        <v>20</v>
      </c>
      <c r="I323" s="223"/>
      <c r="J323" s="219"/>
      <c r="K323" s="219"/>
      <c r="L323" s="224"/>
      <c r="M323" s="225"/>
      <c r="N323" s="226"/>
      <c r="O323" s="226"/>
      <c r="P323" s="226"/>
      <c r="Q323" s="226"/>
      <c r="R323" s="226"/>
      <c r="S323" s="226"/>
      <c r="T323" s="227"/>
      <c r="AT323" s="228" t="s">
        <v>144</v>
      </c>
      <c r="AU323" s="228" t="s">
        <v>87</v>
      </c>
      <c r="AV323" s="11" t="s">
        <v>87</v>
      </c>
      <c r="AW323" s="11" t="s">
        <v>36</v>
      </c>
      <c r="AX323" s="11" t="s">
        <v>77</v>
      </c>
      <c r="AY323" s="228" t="s">
        <v>133</v>
      </c>
    </row>
    <row r="324" spans="2:51" s="12" customFormat="1" ht="12">
      <c r="B324" s="229"/>
      <c r="C324" s="230"/>
      <c r="D324" s="215" t="s">
        <v>144</v>
      </c>
      <c r="E324" s="231" t="s">
        <v>27</v>
      </c>
      <c r="F324" s="232" t="s">
        <v>429</v>
      </c>
      <c r="G324" s="230"/>
      <c r="H324" s="231" t="s">
        <v>27</v>
      </c>
      <c r="I324" s="233"/>
      <c r="J324" s="230"/>
      <c r="K324" s="230"/>
      <c r="L324" s="234"/>
      <c r="M324" s="235"/>
      <c r="N324" s="236"/>
      <c r="O324" s="236"/>
      <c r="P324" s="236"/>
      <c r="Q324" s="236"/>
      <c r="R324" s="236"/>
      <c r="S324" s="236"/>
      <c r="T324" s="237"/>
      <c r="AT324" s="238" t="s">
        <v>144</v>
      </c>
      <c r="AU324" s="238" t="s">
        <v>87</v>
      </c>
      <c r="AV324" s="12" t="s">
        <v>85</v>
      </c>
      <c r="AW324" s="12" t="s">
        <v>36</v>
      </c>
      <c r="AX324" s="12" t="s">
        <v>77</v>
      </c>
      <c r="AY324" s="238" t="s">
        <v>133</v>
      </c>
    </row>
    <row r="325" spans="2:51" s="13" customFormat="1" ht="12">
      <c r="B325" s="239"/>
      <c r="C325" s="240"/>
      <c r="D325" s="215" t="s">
        <v>144</v>
      </c>
      <c r="E325" s="241" t="s">
        <v>27</v>
      </c>
      <c r="F325" s="242" t="s">
        <v>147</v>
      </c>
      <c r="G325" s="240"/>
      <c r="H325" s="243">
        <v>20</v>
      </c>
      <c r="I325" s="244"/>
      <c r="J325" s="240"/>
      <c r="K325" s="240"/>
      <c r="L325" s="245"/>
      <c r="M325" s="246"/>
      <c r="N325" s="247"/>
      <c r="O325" s="247"/>
      <c r="P325" s="247"/>
      <c r="Q325" s="247"/>
      <c r="R325" s="247"/>
      <c r="S325" s="247"/>
      <c r="T325" s="248"/>
      <c r="AT325" s="249" t="s">
        <v>144</v>
      </c>
      <c r="AU325" s="249" t="s">
        <v>87</v>
      </c>
      <c r="AV325" s="13" t="s">
        <v>140</v>
      </c>
      <c r="AW325" s="13" t="s">
        <v>36</v>
      </c>
      <c r="AX325" s="13" t="s">
        <v>85</v>
      </c>
      <c r="AY325" s="249" t="s">
        <v>133</v>
      </c>
    </row>
    <row r="326" spans="2:65" s="1" customFormat="1" ht="22.5" customHeight="1">
      <c r="B326" s="38"/>
      <c r="C326" s="204" t="s">
        <v>430</v>
      </c>
      <c r="D326" s="204" t="s">
        <v>135</v>
      </c>
      <c r="E326" s="205" t="s">
        <v>431</v>
      </c>
      <c r="F326" s="206" t="s">
        <v>432</v>
      </c>
      <c r="G326" s="207" t="s">
        <v>177</v>
      </c>
      <c r="H326" s="208">
        <v>123.7</v>
      </c>
      <c r="I326" s="209"/>
      <c r="J326" s="208">
        <f>ROUND(I326*H326,2)</f>
        <v>0</v>
      </c>
      <c r="K326" s="206" t="s">
        <v>139</v>
      </c>
      <c r="L326" s="43"/>
      <c r="M326" s="210" t="s">
        <v>27</v>
      </c>
      <c r="N326" s="211" t="s">
        <v>48</v>
      </c>
      <c r="O326" s="79"/>
      <c r="P326" s="212">
        <f>O326*H326</f>
        <v>0</v>
      </c>
      <c r="Q326" s="212">
        <v>0.1554</v>
      </c>
      <c r="R326" s="212">
        <f>Q326*H326</f>
        <v>19.222980000000003</v>
      </c>
      <c r="S326" s="212">
        <v>0</v>
      </c>
      <c r="T326" s="213">
        <f>S326*H326</f>
        <v>0</v>
      </c>
      <c r="AR326" s="17" t="s">
        <v>140</v>
      </c>
      <c r="AT326" s="17" t="s">
        <v>135</v>
      </c>
      <c r="AU326" s="17" t="s">
        <v>87</v>
      </c>
      <c r="AY326" s="17" t="s">
        <v>133</v>
      </c>
      <c r="BE326" s="214">
        <f>IF(N326="základní",J326,0)</f>
        <v>0</v>
      </c>
      <c r="BF326" s="214">
        <f>IF(N326="snížená",J326,0)</f>
        <v>0</v>
      </c>
      <c r="BG326" s="214">
        <f>IF(N326="zákl. přenesená",J326,0)</f>
        <v>0</v>
      </c>
      <c r="BH326" s="214">
        <f>IF(N326="sníž. přenesená",J326,0)</f>
        <v>0</v>
      </c>
      <c r="BI326" s="214">
        <f>IF(N326="nulová",J326,0)</f>
        <v>0</v>
      </c>
      <c r="BJ326" s="17" t="s">
        <v>85</v>
      </c>
      <c r="BK326" s="214">
        <f>ROUND(I326*H326,2)</f>
        <v>0</v>
      </c>
      <c r="BL326" s="17" t="s">
        <v>140</v>
      </c>
      <c r="BM326" s="17" t="s">
        <v>433</v>
      </c>
    </row>
    <row r="327" spans="2:47" s="1" customFormat="1" ht="12">
      <c r="B327" s="38"/>
      <c r="C327" s="39"/>
      <c r="D327" s="215" t="s">
        <v>142</v>
      </c>
      <c r="E327" s="39"/>
      <c r="F327" s="216" t="s">
        <v>434</v>
      </c>
      <c r="G327" s="39"/>
      <c r="H327" s="39"/>
      <c r="I327" s="130"/>
      <c r="J327" s="39"/>
      <c r="K327" s="39"/>
      <c r="L327" s="43"/>
      <c r="M327" s="217"/>
      <c r="N327" s="79"/>
      <c r="O327" s="79"/>
      <c r="P327" s="79"/>
      <c r="Q327" s="79"/>
      <c r="R327" s="79"/>
      <c r="S327" s="79"/>
      <c r="T327" s="80"/>
      <c r="AT327" s="17" t="s">
        <v>142</v>
      </c>
      <c r="AU327" s="17" t="s">
        <v>87</v>
      </c>
    </row>
    <row r="328" spans="2:51" s="11" customFormat="1" ht="12">
      <c r="B328" s="218"/>
      <c r="C328" s="219"/>
      <c r="D328" s="215" t="s">
        <v>144</v>
      </c>
      <c r="E328" s="220" t="s">
        <v>27</v>
      </c>
      <c r="F328" s="221" t="s">
        <v>435</v>
      </c>
      <c r="G328" s="219"/>
      <c r="H328" s="222">
        <v>123.7</v>
      </c>
      <c r="I328" s="223"/>
      <c r="J328" s="219"/>
      <c r="K328" s="219"/>
      <c r="L328" s="224"/>
      <c r="M328" s="225"/>
      <c r="N328" s="226"/>
      <c r="O328" s="226"/>
      <c r="P328" s="226"/>
      <c r="Q328" s="226"/>
      <c r="R328" s="226"/>
      <c r="S328" s="226"/>
      <c r="T328" s="227"/>
      <c r="AT328" s="228" t="s">
        <v>144</v>
      </c>
      <c r="AU328" s="228" t="s">
        <v>87</v>
      </c>
      <c r="AV328" s="11" t="s">
        <v>87</v>
      </c>
      <c r="AW328" s="11" t="s">
        <v>36</v>
      </c>
      <c r="AX328" s="11" t="s">
        <v>77</v>
      </c>
      <c r="AY328" s="228" t="s">
        <v>133</v>
      </c>
    </row>
    <row r="329" spans="2:51" s="12" customFormat="1" ht="12">
      <c r="B329" s="229"/>
      <c r="C329" s="230"/>
      <c r="D329" s="215" t="s">
        <v>144</v>
      </c>
      <c r="E329" s="231" t="s">
        <v>27</v>
      </c>
      <c r="F329" s="232" t="s">
        <v>160</v>
      </c>
      <c r="G329" s="230"/>
      <c r="H329" s="231" t="s">
        <v>27</v>
      </c>
      <c r="I329" s="233"/>
      <c r="J329" s="230"/>
      <c r="K329" s="230"/>
      <c r="L329" s="234"/>
      <c r="M329" s="235"/>
      <c r="N329" s="236"/>
      <c r="O329" s="236"/>
      <c r="P329" s="236"/>
      <c r="Q329" s="236"/>
      <c r="R329" s="236"/>
      <c r="S329" s="236"/>
      <c r="T329" s="237"/>
      <c r="AT329" s="238" t="s">
        <v>144</v>
      </c>
      <c r="AU329" s="238" t="s">
        <v>87</v>
      </c>
      <c r="AV329" s="12" t="s">
        <v>85</v>
      </c>
      <c r="AW329" s="12" t="s">
        <v>36</v>
      </c>
      <c r="AX329" s="12" t="s">
        <v>77</v>
      </c>
      <c r="AY329" s="238" t="s">
        <v>133</v>
      </c>
    </row>
    <row r="330" spans="2:51" s="13" customFormat="1" ht="12">
      <c r="B330" s="239"/>
      <c r="C330" s="240"/>
      <c r="D330" s="215" t="s">
        <v>144</v>
      </c>
      <c r="E330" s="241" t="s">
        <v>27</v>
      </c>
      <c r="F330" s="242" t="s">
        <v>147</v>
      </c>
      <c r="G330" s="240"/>
      <c r="H330" s="243">
        <v>123.7</v>
      </c>
      <c r="I330" s="244"/>
      <c r="J330" s="240"/>
      <c r="K330" s="240"/>
      <c r="L330" s="245"/>
      <c r="M330" s="246"/>
      <c r="N330" s="247"/>
      <c r="O330" s="247"/>
      <c r="P330" s="247"/>
      <c r="Q330" s="247"/>
      <c r="R330" s="247"/>
      <c r="S330" s="247"/>
      <c r="T330" s="248"/>
      <c r="AT330" s="249" t="s">
        <v>144</v>
      </c>
      <c r="AU330" s="249" t="s">
        <v>87</v>
      </c>
      <c r="AV330" s="13" t="s">
        <v>140</v>
      </c>
      <c r="AW330" s="13" t="s">
        <v>36</v>
      </c>
      <c r="AX330" s="13" t="s">
        <v>85</v>
      </c>
      <c r="AY330" s="249" t="s">
        <v>133</v>
      </c>
    </row>
    <row r="331" spans="2:65" s="1" customFormat="1" ht="16.5" customHeight="1">
      <c r="B331" s="38"/>
      <c r="C331" s="250" t="s">
        <v>436</v>
      </c>
      <c r="D331" s="250" t="s">
        <v>231</v>
      </c>
      <c r="E331" s="251" t="s">
        <v>437</v>
      </c>
      <c r="F331" s="252" t="s">
        <v>438</v>
      </c>
      <c r="G331" s="253" t="s">
        <v>177</v>
      </c>
      <c r="H331" s="254">
        <v>124.94</v>
      </c>
      <c r="I331" s="255"/>
      <c r="J331" s="254">
        <f>ROUND(I331*H331,2)</f>
        <v>0</v>
      </c>
      <c r="K331" s="252" t="s">
        <v>139</v>
      </c>
      <c r="L331" s="256"/>
      <c r="M331" s="257" t="s">
        <v>27</v>
      </c>
      <c r="N331" s="258" t="s">
        <v>48</v>
      </c>
      <c r="O331" s="79"/>
      <c r="P331" s="212">
        <f>O331*H331</f>
        <v>0</v>
      </c>
      <c r="Q331" s="212">
        <v>0.108</v>
      </c>
      <c r="R331" s="212">
        <f>Q331*H331</f>
        <v>13.49352</v>
      </c>
      <c r="S331" s="212">
        <v>0</v>
      </c>
      <c r="T331" s="213">
        <f>S331*H331</f>
        <v>0</v>
      </c>
      <c r="AR331" s="17" t="s">
        <v>181</v>
      </c>
      <c r="AT331" s="17" t="s">
        <v>231</v>
      </c>
      <c r="AU331" s="17" t="s">
        <v>87</v>
      </c>
      <c r="AY331" s="17" t="s">
        <v>133</v>
      </c>
      <c r="BE331" s="214">
        <f>IF(N331="základní",J331,0)</f>
        <v>0</v>
      </c>
      <c r="BF331" s="214">
        <f>IF(N331="snížená",J331,0)</f>
        <v>0</v>
      </c>
      <c r="BG331" s="214">
        <f>IF(N331="zákl. přenesená",J331,0)</f>
        <v>0</v>
      </c>
      <c r="BH331" s="214">
        <f>IF(N331="sníž. přenesená",J331,0)</f>
        <v>0</v>
      </c>
      <c r="BI331" s="214">
        <f>IF(N331="nulová",J331,0)</f>
        <v>0</v>
      </c>
      <c r="BJ331" s="17" t="s">
        <v>85</v>
      </c>
      <c r="BK331" s="214">
        <f>ROUND(I331*H331,2)</f>
        <v>0</v>
      </c>
      <c r="BL331" s="17" t="s">
        <v>140</v>
      </c>
      <c r="BM331" s="17" t="s">
        <v>439</v>
      </c>
    </row>
    <row r="332" spans="2:51" s="11" customFormat="1" ht="12">
      <c r="B332" s="218"/>
      <c r="C332" s="219"/>
      <c r="D332" s="215" t="s">
        <v>144</v>
      </c>
      <c r="E332" s="219"/>
      <c r="F332" s="221" t="s">
        <v>440</v>
      </c>
      <c r="G332" s="219"/>
      <c r="H332" s="222">
        <v>124.94</v>
      </c>
      <c r="I332" s="223"/>
      <c r="J332" s="219"/>
      <c r="K332" s="219"/>
      <c r="L332" s="224"/>
      <c r="M332" s="225"/>
      <c r="N332" s="226"/>
      <c r="O332" s="226"/>
      <c r="P332" s="226"/>
      <c r="Q332" s="226"/>
      <c r="R332" s="226"/>
      <c r="S332" s="226"/>
      <c r="T332" s="227"/>
      <c r="AT332" s="228" t="s">
        <v>144</v>
      </c>
      <c r="AU332" s="228" t="s">
        <v>87</v>
      </c>
      <c r="AV332" s="11" t="s">
        <v>87</v>
      </c>
      <c r="AW332" s="11" t="s">
        <v>4</v>
      </c>
      <c r="AX332" s="11" t="s">
        <v>85</v>
      </c>
      <c r="AY332" s="228" t="s">
        <v>133</v>
      </c>
    </row>
    <row r="333" spans="2:65" s="1" customFormat="1" ht="16.5" customHeight="1">
      <c r="B333" s="38"/>
      <c r="C333" s="204" t="s">
        <v>441</v>
      </c>
      <c r="D333" s="204" t="s">
        <v>135</v>
      </c>
      <c r="E333" s="205" t="s">
        <v>442</v>
      </c>
      <c r="F333" s="206" t="s">
        <v>443</v>
      </c>
      <c r="G333" s="207" t="s">
        <v>192</v>
      </c>
      <c r="H333" s="208">
        <v>5.57</v>
      </c>
      <c r="I333" s="209"/>
      <c r="J333" s="208">
        <f>ROUND(I333*H333,2)</f>
        <v>0</v>
      </c>
      <c r="K333" s="206" t="s">
        <v>139</v>
      </c>
      <c r="L333" s="43"/>
      <c r="M333" s="210" t="s">
        <v>27</v>
      </c>
      <c r="N333" s="211" t="s">
        <v>48</v>
      </c>
      <c r="O333" s="79"/>
      <c r="P333" s="212">
        <f>O333*H333</f>
        <v>0</v>
      </c>
      <c r="Q333" s="212">
        <v>2.25634</v>
      </c>
      <c r="R333" s="212">
        <f>Q333*H333</f>
        <v>12.5678138</v>
      </c>
      <c r="S333" s="212">
        <v>0</v>
      </c>
      <c r="T333" s="213">
        <f>S333*H333</f>
        <v>0</v>
      </c>
      <c r="AR333" s="17" t="s">
        <v>140</v>
      </c>
      <c r="AT333" s="17" t="s">
        <v>135</v>
      </c>
      <c r="AU333" s="17" t="s">
        <v>87</v>
      </c>
      <c r="AY333" s="17" t="s">
        <v>133</v>
      </c>
      <c r="BE333" s="214">
        <f>IF(N333="základní",J333,0)</f>
        <v>0</v>
      </c>
      <c r="BF333" s="214">
        <f>IF(N333="snížená",J333,0)</f>
        <v>0</v>
      </c>
      <c r="BG333" s="214">
        <f>IF(N333="zákl. přenesená",J333,0)</f>
        <v>0</v>
      </c>
      <c r="BH333" s="214">
        <f>IF(N333="sníž. přenesená",J333,0)</f>
        <v>0</v>
      </c>
      <c r="BI333" s="214">
        <f>IF(N333="nulová",J333,0)</f>
        <v>0</v>
      </c>
      <c r="BJ333" s="17" t="s">
        <v>85</v>
      </c>
      <c r="BK333" s="214">
        <f>ROUND(I333*H333,2)</f>
        <v>0</v>
      </c>
      <c r="BL333" s="17" t="s">
        <v>140</v>
      </c>
      <c r="BM333" s="17" t="s">
        <v>444</v>
      </c>
    </row>
    <row r="334" spans="2:51" s="11" customFormat="1" ht="12">
      <c r="B334" s="218"/>
      <c r="C334" s="219"/>
      <c r="D334" s="215" t="s">
        <v>144</v>
      </c>
      <c r="E334" s="220" t="s">
        <v>27</v>
      </c>
      <c r="F334" s="221" t="s">
        <v>445</v>
      </c>
      <c r="G334" s="219"/>
      <c r="H334" s="222">
        <v>5.57</v>
      </c>
      <c r="I334" s="223"/>
      <c r="J334" s="219"/>
      <c r="K334" s="219"/>
      <c r="L334" s="224"/>
      <c r="M334" s="225"/>
      <c r="N334" s="226"/>
      <c r="O334" s="226"/>
      <c r="P334" s="226"/>
      <c r="Q334" s="226"/>
      <c r="R334" s="226"/>
      <c r="S334" s="226"/>
      <c r="T334" s="227"/>
      <c r="AT334" s="228" t="s">
        <v>144</v>
      </c>
      <c r="AU334" s="228" t="s">
        <v>87</v>
      </c>
      <c r="AV334" s="11" t="s">
        <v>87</v>
      </c>
      <c r="AW334" s="11" t="s">
        <v>36</v>
      </c>
      <c r="AX334" s="11" t="s">
        <v>77</v>
      </c>
      <c r="AY334" s="228" t="s">
        <v>133</v>
      </c>
    </row>
    <row r="335" spans="2:51" s="13" customFormat="1" ht="12">
      <c r="B335" s="239"/>
      <c r="C335" s="240"/>
      <c r="D335" s="215" t="s">
        <v>144</v>
      </c>
      <c r="E335" s="241" t="s">
        <v>27</v>
      </c>
      <c r="F335" s="242" t="s">
        <v>147</v>
      </c>
      <c r="G335" s="240"/>
      <c r="H335" s="243">
        <v>5.57</v>
      </c>
      <c r="I335" s="244"/>
      <c r="J335" s="240"/>
      <c r="K335" s="240"/>
      <c r="L335" s="245"/>
      <c r="M335" s="246"/>
      <c r="N335" s="247"/>
      <c r="O335" s="247"/>
      <c r="P335" s="247"/>
      <c r="Q335" s="247"/>
      <c r="R335" s="247"/>
      <c r="S335" s="247"/>
      <c r="T335" s="248"/>
      <c r="AT335" s="249" t="s">
        <v>144</v>
      </c>
      <c r="AU335" s="249" t="s">
        <v>87</v>
      </c>
      <c r="AV335" s="13" t="s">
        <v>140</v>
      </c>
      <c r="AW335" s="13" t="s">
        <v>36</v>
      </c>
      <c r="AX335" s="13" t="s">
        <v>85</v>
      </c>
      <c r="AY335" s="249" t="s">
        <v>133</v>
      </c>
    </row>
    <row r="336" spans="2:65" s="1" customFormat="1" ht="22.5" customHeight="1">
      <c r="B336" s="38"/>
      <c r="C336" s="204" t="s">
        <v>446</v>
      </c>
      <c r="D336" s="204" t="s">
        <v>135</v>
      </c>
      <c r="E336" s="205" t="s">
        <v>447</v>
      </c>
      <c r="F336" s="206" t="s">
        <v>448</v>
      </c>
      <c r="G336" s="207" t="s">
        <v>177</v>
      </c>
      <c r="H336" s="208">
        <v>12.36</v>
      </c>
      <c r="I336" s="209"/>
      <c r="J336" s="208">
        <f>ROUND(I336*H336,2)</f>
        <v>0</v>
      </c>
      <c r="K336" s="206" t="s">
        <v>139</v>
      </c>
      <c r="L336" s="43"/>
      <c r="M336" s="210" t="s">
        <v>27</v>
      </c>
      <c r="N336" s="211" t="s">
        <v>48</v>
      </c>
      <c r="O336" s="79"/>
      <c r="P336" s="212">
        <f>O336*H336</f>
        <v>0</v>
      </c>
      <c r="Q336" s="212">
        <v>0</v>
      </c>
      <c r="R336" s="212">
        <f>Q336*H336</f>
        <v>0</v>
      </c>
      <c r="S336" s="212">
        <v>0</v>
      </c>
      <c r="T336" s="213">
        <f>S336*H336</f>
        <v>0</v>
      </c>
      <c r="AR336" s="17" t="s">
        <v>140</v>
      </c>
      <c r="AT336" s="17" t="s">
        <v>135</v>
      </c>
      <c r="AU336" s="17" t="s">
        <v>87</v>
      </c>
      <c r="AY336" s="17" t="s">
        <v>133</v>
      </c>
      <c r="BE336" s="214">
        <f>IF(N336="základní",J336,0)</f>
        <v>0</v>
      </c>
      <c r="BF336" s="214">
        <f>IF(N336="snížená",J336,0)</f>
        <v>0</v>
      </c>
      <c r="BG336" s="214">
        <f>IF(N336="zákl. přenesená",J336,0)</f>
        <v>0</v>
      </c>
      <c r="BH336" s="214">
        <f>IF(N336="sníž. přenesená",J336,0)</f>
        <v>0</v>
      </c>
      <c r="BI336" s="214">
        <f>IF(N336="nulová",J336,0)</f>
        <v>0</v>
      </c>
      <c r="BJ336" s="17" t="s">
        <v>85</v>
      </c>
      <c r="BK336" s="214">
        <f>ROUND(I336*H336,2)</f>
        <v>0</v>
      </c>
      <c r="BL336" s="17" t="s">
        <v>140</v>
      </c>
      <c r="BM336" s="17" t="s">
        <v>449</v>
      </c>
    </row>
    <row r="337" spans="2:47" s="1" customFormat="1" ht="12">
      <c r="B337" s="38"/>
      <c r="C337" s="39"/>
      <c r="D337" s="215" t="s">
        <v>142</v>
      </c>
      <c r="E337" s="39"/>
      <c r="F337" s="216" t="s">
        <v>450</v>
      </c>
      <c r="G337" s="39"/>
      <c r="H337" s="39"/>
      <c r="I337" s="130"/>
      <c r="J337" s="39"/>
      <c r="K337" s="39"/>
      <c r="L337" s="43"/>
      <c r="M337" s="217"/>
      <c r="N337" s="79"/>
      <c r="O337" s="79"/>
      <c r="P337" s="79"/>
      <c r="Q337" s="79"/>
      <c r="R337" s="79"/>
      <c r="S337" s="79"/>
      <c r="T337" s="80"/>
      <c r="AT337" s="17" t="s">
        <v>142</v>
      </c>
      <c r="AU337" s="17" t="s">
        <v>87</v>
      </c>
    </row>
    <row r="338" spans="2:51" s="11" customFormat="1" ht="12">
      <c r="B338" s="218"/>
      <c r="C338" s="219"/>
      <c r="D338" s="215" t="s">
        <v>144</v>
      </c>
      <c r="E338" s="220" t="s">
        <v>27</v>
      </c>
      <c r="F338" s="221" t="s">
        <v>451</v>
      </c>
      <c r="G338" s="219"/>
      <c r="H338" s="222">
        <v>12.36</v>
      </c>
      <c r="I338" s="223"/>
      <c r="J338" s="219"/>
      <c r="K338" s="219"/>
      <c r="L338" s="224"/>
      <c r="M338" s="225"/>
      <c r="N338" s="226"/>
      <c r="O338" s="226"/>
      <c r="P338" s="226"/>
      <c r="Q338" s="226"/>
      <c r="R338" s="226"/>
      <c r="S338" s="226"/>
      <c r="T338" s="227"/>
      <c r="AT338" s="228" t="s">
        <v>144</v>
      </c>
      <c r="AU338" s="228" t="s">
        <v>87</v>
      </c>
      <c r="AV338" s="11" t="s">
        <v>87</v>
      </c>
      <c r="AW338" s="11" t="s">
        <v>36</v>
      </c>
      <c r="AX338" s="11" t="s">
        <v>77</v>
      </c>
      <c r="AY338" s="228" t="s">
        <v>133</v>
      </c>
    </row>
    <row r="339" spans="2:51" s="12" customFormat="1" ht="12">
      <c r="B339" s="229"/>
      <c r="C339" s="230"/>
      <c r="D339" s="215" t="s">
        <v>144</v>
      </c>
      <c r="E339" s="231" t="s">
        <v>27</v>
      </c>
      <c r="F339" s="232" t="s">
        <v>160</v>
      </c>
      <c r="G339" s="230"/>
      <c r="H339" s="231" t="s">
        <v>27</v>
      </c>
      <c r="I339" s="233"/>
      <c r="J339" s="230"/>
      <c r="K339" s="230"/>
      <c r="L339" s="234"/>
      <c r="M339" s="235"/>
      <c r="N339" s="236"/>
      <c r="O339" s="236"/>
      <c r="P339" s="236"/>
      <c r="Q339" s="236"/>
      <c r="R339" s="236"/>
      <c r="S339" s="236"/>
      <c r="T339" s="237"/>
      <c r="AT339" s="238" t="s">
        <v>144</v>
      </c>
      <c r="AU339" s="238" t="s">
        <v>87</v>
      </c>
      <c r="AV339" s="12" t="s">
        <v>85</v>
      </c>
      <c r="AW339" s="12" t="s">
        <v>36</v>
      </c>
      <c r="AX339" s="12" t="s">
        <v>77</v>
      </c>
      <c r="AY339" s="238" t="s">
        <v>133</v>
      </c>
    </row>
    <row r="340" spans="2:51" s="13" customFormat="1" ht="12">
      <c r="B340" s="239"/>
      <c r="C340" s="240"/>
      <c r="D340" s="215" t="s">
        <v>144</v>
      </c>
      <c r="E340" s="241" t="s">
        <v>27</v>
      </c>
      <c r="F340" s="242" t="s">
        <v>147</v>
      </c>
      <c r="G340" s="240"/>
      <c r="H340" s="243">
        <v>12.36</v>
      </c>
      <c r="I340" s="244"/>
      <c r="J340" s="240"/>
      <c r="K340" s="240"/>
      <c r="L340" s="245"/>
      <c r="M340" s="246"/>
      <c r="N340" s="247"/>
      <c r="O340" s="247"/>
      <c r="P340" s="247"/>
      <c r="Q340" s="247"/>
      <c r="R340" s="247"/>
      <c r="S340" s="247"/>
      <c r="T340" s="248"/>
      <c r="AT340" s="249" t="s">
        <v>144</v>
      </c>
      <c r="AU340" s="249" t="s">
        <v>87</v>
      </c>
      <c r="AV340" s="13" t="s">
        <v>140</v>
      </c>
      <c r="AW340" s="13" t="s">
        <v>36</v>
      </c>
      <c r="AX340" s="13" t="s">
        <v>85</v>
      </c>
      <c r="AY340" s="249" t="s">
        <v>133</v>
      </c>
    </row>
    <row r="341" spans="2:65" s="1" customFormat="1" ht="16.5" customHeight="1">
      <c r="B341" s="38"/>
      <c r="C341" s="204" t="s">
        <v>452</v>
      </c>
      <c r="D341" s="204" t="s">
        <v>135</v>
      </c>
      <c r="E341" s="205" t="s">
        <v>453</v>
      </c>
      <c r="F341" s="206" t="s">
        <v>454</v>
      </c>
      <c r="G341" s="207" t="s">
        <v>177</v>
      </c>
      <c r="H341" s="208">
        <v>12.36</v>
      </c>
      <c r="I341" s="209"/>
      <c r="J341" s="208">
        <f>ROUND(I341*H341,2)</f>
        <v>0</v>
      </c>
      <c r="K341" s="206" t="s">
        <v>139</v>
      </c>
      <c r="L341" s="43"/>
      <c r="M341" s="210" t="s">
        <v>27</v>
      </c>
      <c r="N341" s="211" t="s">
        <v>48</v>
      </c>
      <c r="O341" s="79"/>
      <c r="P341" s="212">
        <f>O341*H341</f>
        <v>0</v>
      </c>
      <c r="Q341" s="212">
        <v>0</v>
      </c>
      <c r="R341" s="212">
        <f>Q341*H341</f>
        <v>0</v>
      </c>
      <c r="S341" s="212">
        <v>0</v>
      </c>
      <c r="T341" s="213">
        <f>S341*H341</f>
        <v>0</v>
      </c>
      <c r="AR341" s="17" t="s">
        <v>140</v>
      </c>
      <c r="AT341" s="17" t="s">
        <v>135</v>
      </c>
      <c r="AU341" s="17" t="s">
        <v>87</v>
      </c>
      <c r="AY341" s="17" t="s">
        <v>133</v>
      </c>
      <c r="BE341" s="214">
        <f>IF(N341="základní",J341,0)</f>
        <v>0</v>
      </c>
      <c r="BF341" s="214">
        <f>IF(N341="snížená",J341,0)</f>
        <v>0</v>
      </c>
      <c r="BG341" s="214">
        <f>IF(N341="zákl. přenesená",J341,0)</f>
        <v>0</v>
      </c>
      <c r="BH341" s="214">
        <f>IF(N341="sníž. přenesená",J341,0)</f>
        <v>0</v>
      </c>
      <c r="BI341" s="214">
        <f>IF(N341="nulová",J341,0)</f>
        <v>0</v>
      </c>
      <c r="BJ341" s="17" t="s">
        <v>85</v>
      </c>
      <c r="BK341" s="214">
        <f>ROUND(I341*H341,2)</f>
        <v>0</v>
      </c>
      <c r="BL341" s="17" t="s">
        <v>140</v>
      </c>
      <c r="BM341" s="17" t="s">
        <v>455</v>
      </c>
    </row>
    <row r="342" spans="2:47" s="1" customFormat="1" ht="12">
      <c r="B342" s="38"/>
      <c r="C342" s="39"/>
      <c r="D342" s="215" t="s">
        <v>142</v>
      </c>
      <c r="E342" s="39"/>
      <c r="F342" s="216" t="s">
        <v>456</v>
      </c>
      <c r="G342" s="39"/>
      <c r="H342" s="39"/>
      <c r="I342" s="130"/>
      <c r="J342" s="39"/>
      <c r="K342" s="39"/>
      <c r="L342" s="43"/>
      <c r="M342" s="217"/>
      <c r="N342" s="79"/>
      <c r="O342" s="79"/>
      <c r="P342" s="79"/>
      <c r="Q342" s="79"/>
      <c r="R342" s="79"/>
      <c r="S342" s="79"/>
      <c r="T342" s="80"/>
      <c r="AT342" s="17" t="s">
        <v>142</v>
      </c>
      <c r="AU342" s="17" t="s">
        <v>87</v>
      </c>
    </row>
    <row r="343" spans="2:51" s="11" customFormat="1" ht="12">
      <c r="B343" s="218"/>
      <c r="C343" s="219"/>
      <c r="D343" s="215" t="s">
        <v>144</v>
      </c>
      <c r="E343" s="220" t="s">
        <v>27</v>
      </c>
      <c r="F343" s="221" t="s">
        <v>451</v>
      </c>
      <c r="G343" s="219"/>
      <c r="H343" s="222">
        <v>12.36</v>
      </c>
      <c r="I343" s="223"/>
      <c r="J343" s="219"/>
      <c r="K343" s="219"/>
      <c r="L343" s="224"/>
      <c r="M343" s="225"/>
      <c r="N343" s="226"/>
      <c r="O343" s="226"/>
      <c r="P343" s="226"/>
      <c r="Q343" s="226"/>
      <c r="R343" s="226"/>
      <c r="S343" s="226"/>
      <c r="T343" s="227"/>
      <c r="AT343" s="228" t="s">
        <v>144</v>
      </c>
      <c r="AU343" s="228" t="s">
        <v>87</v>
      </c>
      <c r="AV343" s="11" t="s">
        <v>87</v>
      </c>
      <c r="AW343" s="11" t="s">
        <v>36</v>
      </c>
      <c r="AX343" s="11" t="s">
        <v>77</v>
      </c>
      <c r="AY343" s="228" t="s">
        <v>133</v>
      </c>
    </row>
    <row r="344" spans="2:51" s="12" customFormat="1" ht="12">
      <c r="B344" s="229"/>
      <c r="C344" s="230"/>
      <c r="D344" s="215" t="s">
        <v>144</v>
      </c>
      <c r="E344" s="231" t="s">
        <v>27</v>
      </c>
      <c r="F344" s="232" t="s">
        <v>160</v>
      </c>
      <c r="G344" s="230"/>
      <c r="H344" s="231" t="s">
        <v>27</v>
      </c>
      <c r="I344" s="233"/>
      <c r="J344" s="230"/>
      <c r="K344" s="230"/>
      <c r="L344" s="234"/>
      <c r="M344" s="235"/>
      <c r="N344" s="236"/>
      <c r="O344" s="236"/>
      <c r="P344" s="236"/>
      <c r="Q344" s="236"/>
      <c r="R344" s="236"/>
      <c r="S344" s="236"/>
      <c r="T344" s="237"/>
      <c r="AT344" s="238" t="s">
        <v>144</v>
      </c>
      <c r="AU344" s="238" t="s">
        <v>87</v>
      </c>
      <c r="AV344" s="12" t="s">
        <v>85</v>
      </c>
      <c r="AW344" s="12" t="s">
        <v>36</v>
      </c>
      <c r="AX344" s="12" t="s">
        <v>77</v>
      </c>
      <c r="AY344" s="238" t="s">
        <v>133</v>
      </c>
    </row>
    <row r="345" spans="2:51" s="13" customFormat="1" ht="12">
      <c r="B345" s="239"/>
      <c r="C345" s="240"/>
      <c r="D345" s="215" t="s">
        <v>144</v>
      </c>
      <c r="E345" s="241" t="s">
        <v>27</v>
      </c>
      <c r="F345" s="242" t="s">
        <v>147</v>
      </c>
      <c r="G345" s="240"/>
      <c r="H345" s="243">
        <v>12.36</v>
      </c>
      <c r="I345" s="244"/>
      <c r="J345" s="240"/>
      <c r="K345" s="240"/>
      <c r="L345" s="245"/>
      <c r="M345" s="246"/>
      <c r="N345" s="247"/>
      <c r="O345" s="247"/>
      <c r="P345" s="247"/>
      <c r="Q345" s="247"/>
      <c r="R345" s="247"/>
      <c r="S345" s="247"/>
      <c r="T345" s="248"/>
      <c r="AT345" s="249" t="s">
        <v>144</v>
      </c>
      <c r="AU345" s="249" t="s">
        <v>87</v>
      </c>
      <c r="AV345" s="13" t="s">
        <v>140</v>
      </c>
      <c r="AW345" s="13" t="s">
        <v>36</v>
      </c>
      <c r="AX345" s="13" t="s">
        <v>85</v>
      </c>
      <c r="AY345" s="249" t="s">
        <v>133</v>
      </c>
    </row>
    <row r="346" spans="2:65" s="1" customFormat="1" ht="33.75" customHeight="1">
      <c r="B346" s="38"/>
      <c r="C346" s="204" t="s">
        <v>457</v>
      </c>
      <c r="D346" s="204" t="s">
        <v>135</v>
      </c>
      <c r="E346" s="205" t="s">
        <v>458</v>
      </c>
      <c r="F346" s="206" t="s">
        <v>459</v>
      </c>
      <c r="G346" s="207" t="s">
        <v>177</v>
      </c>
      <c r="H346" s="208">
        <v>80</v>
      </c>
      <c r="I346" s="209"/>
      <c r="J346" s="208">
        <f>ROUND(I346*H346,2)</f>
        <v>0</v>
      </c>
      <c r="K346" s="206" t="s">
        <v>139</v>
      </c>
      <c r="L346" s="43"/>
      <c r="M346" s="210" t="s">
        <v>27</v>
      </c>
      <c r="N346" s="211" t="s">
        <v>48</v>
      </c>
      <c r="O346" s="79"/>
      <c r="P346" s="212">
        <f>O346*H346</f>
        <v>0</v>
      </c>
      <c r="Q346" s="212">
        <v>0</v>
      </c>
      <c r="R346" s="212">
        <f>Q346*H346</f>
        <v>0</v>
      </c>
      <c r="S346" s="212">
        <v>0.097</v>
      </c>
      <c r="T346" s="213">
        <f>S346*H346</f>
        <v>7.76</v>
      </c>
      <c r="AR346" s="17" t="s">
        <v>140</v>
      </c>
      <c r="AT346" s="17" t="s">
        <v>135</v>
      </c>
      <c r="AU346" s="17" t="s">
        <v>87</v>
      </c>
      <c r="AY346" s="17" t="s">
        <v>133</v>
      </c>
      <c r="BE346" s="214">
        <f>IF(N346="základní",J346,0)</f>
        <v>0</v>
      </c>
      <c r="BF346" s="214">
        <f>IF(N346="snížená",J346,0)</f>
        <v>0</v>
      </c>
      <c r="BG346" s="214">
        <f>IF(N346="zákl. přenesená",J346,0)</f>
        <v>0</v>
      </c>
      <c r="BH346" s="214">
        <f>IF(N346="sníž. přenesená",J346,0)</f>
        <v>0</v>
      </c>
      <c r="BI346" s="214">
        <f>IF(N346="nulová",J346,0)</f>
        <v>0</v>
      </c>
      <c r="BJ346" s="17" t="s">
        <v>85</v>
      </c>
      <c r="BK346" s="214">
        <f>ROUND(I346*H346,2)</f>
        <v>0</v>
      </c>
      <c r="BL346" s="17" t="s">
        <v>140</v>
      </c>
      <c r="BM346" s="17" t="s">
        <v>460</v>
      </c>
    </row>
    <row r="347" spans="2:47" s="1" customFormat="1" ht="12">
      <c r="B347" s="38"/>
      <c r="C347" s="39"/>
      <c r="D347" s="215" t="s">
        <v>142</v>
      </c>
      <c r="E347" s="39"/>
      <c r="F347" s="216" t="s">
        <v>461</v>
      </c>
      <c r="G347" s="39"/>
      <c r="H347" s="39"/>
      <c r="I347" s="130"/>
      <c r="J347" s="39"/>
      <c r="K347" s="39"/>
      <c r="L347" s="43"/>
      <c r="M347" s="217"/>
      <c r="N347" s="79"/>
      <c r="O347" s="79"/>
      <c r="P347" s="79"/>
      <c r="Q347" s="79"/>
      <c r="R347" s="79"/>
      <c r="S347" s="79"/>
      <c r="T347" s="80"/>
      <c r="AT347" s="17" t="s">
        <v>142</v>
      </c>
      <c r="AU347" s="17" t="s">
        <v>87</v>
      </c>
    </row>
    <row r="348" spans="2:51" s="11" customFormat="1" ht="12">
      <c r="B348" s="218"/>
      <c r="C348" s="219"/>
      <c r="D348" s="215" t="s">
        <v>144</v>
      </c>
      <c r="E348" s="220" t="s">
        <v>27</v>
      </c>
      <c r="F348" s="221" t="s">
        <v>462</v>
      </c>
      <c r="G348" s="219"/>
      <c r="H348" s="222">
        <v>80</v>
      </c>
      <c r="I348" s="223"/>
      <c r="J348" s="219"/>
      <c r="K348" s="219"/>
      <c r="L348" s="224"/>
      <c r="M348" s="225"/>
      <c r="N348" s="226"/>
      <c r="O348" s="226"/>
      <c r="P348" s="226"/>
      <c r="Q348" s="226"/>
      <c r="R348" s="226"/>
      <c r="S348" s="226"/>
      <c r="T348" s="227"/>
      <c r="AT348" s="228" t="s">
        <v>144</v>
      </c>
      <c r="AU348" s="228" t="s">
        <v>87</v>
      </c>
      <c r="AV348" s="11" t="s">
        <v>87</v>
      </c>
      <c r="AW348" s="11" t="s">
        <v>36</v>
      </c>
      <c r="AX348" s="11" t="s">
        <v>77</v>
      </c>
      <c r="AY348" s="228" t="s">
        <v>133</v>
      </c>
    </row>
    <row r="349" spans="2:51" s="12" customFormat="1" ht="12">
      <c r="B349" s="229"/>
      <c r="C349" s="230"/>
      <c r="D349" s="215" t="s">
        <v>144</v>
      </c>
      <c r="E349" s="231" t="s">
        <v>27</v>
      </c>
      <c r="F349" s="232" t="s">
        <v>160</v>
      </c>
      <c r="G349" s="230"/>
      <c r="H349" s="231" t="s">
        <v>27</v>
      </c>
      <c r="I349" s="233"/>
      <c r="J349" s="230"/>
      <c r="K349" s="230"/>
      <c r="L349" s="234"/>
      <c r="M349" s="235"/>
      <c r="N349" s="236"/>
      <c r="O349" s="236"/>
      <c r="P349" s="236"/>
      <c r="Q349" s="236"/>
      <c r="R349" s="236"/>
      <c r="S349" s="236"/>
      <c r="T349" s="237"/>
      <c r="AT349" s="238" t="s">
        <v>144</v>
      </c>
      <c r="AU349" s="238" t="s">
        <v>87</v>
      </c>
      <c r="AV349" s="12" t="s">
        <v>85</v>
      </c>
      <c r="AW349" s="12" t="s">
        <v>36</v>
      </c>
      <c r="AX349" s="12" t="s">
        <v>77</v>
      </c>
      <c r="AY349" s="238" t="s">
        <v>133</v>
      </c>
    </row>
    <row r="350" spans="2:51" s="13" customFormat="1" ht="12">
      <c r="B350" s="239"/>
      <c r="C350" s="240"/>
      <c r="D350" s="215" t="s">
        <v>144</v>
      </c>
      <c r="E350" s="241" t="s">
        <v>27</v>
      </c>
      <c r="F350" s="242" t="s">
        <v>147</v>
      </c>
      <c r="G350" s="240"/>
      <c r="H350" s="243">
        <v>80</v>
      </c>
      <c r="I350" s="244"/>
      <c r="J350" s="240"/>
      <c r="K350" s="240"/>
      <c r="L350" s="245"/>
      <c r="M350" s="246"/>
      <c r="N350" s="247"/>
      <c r="O350" s="247"/>
      <c r="P350" s="247"/>
      <c r="Q350" s="247"/>
      <c r="R350" s="247"/>
      <c r="S350" s="247"/>
      <c r="T350" s="248"/>
      <c r="AT350" s="249" t="s">
        <v>144</v>
      </c>
      <c r="AU350" s="249" t="s">
        <v>87</v>
      </c>
      <c r="AV350" s="13" t="s">
        <v>140</v>
      </c>
      <c r="AW350" s="13" t="s">
        <v>36</v>
      </c>
      <c r="AX350" s="13" t="s">
        <v>85</v>
      </c>
      <c r="AY350" s="249" t="s">
        <v>133</v>
      </c>
    </row>
    <row r="351" spans="2:65" s="1" customFormat="1" ht="22.5" customHeight="1">
      <c r="B351" s="38"/>
      <c r="C351" s="204" t="s">
        <v>463</v>
      </c>
      <c r="D351" s="204" t="s">
        <v>135</v>
      </c>
      <c r="E351" s="205" t="s">
        <v>464</v>
      </c>
      <c r="F351" s="206" t="s">
        <v>465</v>
      </c>
      <c r="G351" s="207" t="s">
        <v>364</v>
      </c>
      <c r="H351" s="208">
        <v>2</v>
      </c>
      <c r="I351" s="209"/>
      <c r="J351" s="208">
        <f>ROUND(I351*H351,2)</f>
        <v>0</v>
      </c>
      <c r="K351" s="206" t="s">
        <v>139</v>
      </c>
      <c r="L351" s="43"/>
      <c r="M351" s="210" t="s">
        <v>27</v>
      </c>
      <c r="N351" s="211" t="s">
        <v>48</v>
      </c>
      <c r="O351" s="79"/>
      <c r="P351" s="212">
        <f>O351*H351</f>
        <v>0</v>
      </c>
      <c r="Q351" s="212">
        <v>0</v>
      </c>
      <c r="R351" s="212">
        <f>Q351*H351</f>
        <v>0</v>
      </c>
      <c r="S351" s="212">
        <v>0.082</v>
      </c>
      <c r="T351" s="213">
        <f>S351*H351</f>
        <v>0.164</v>
      </c>
      <c r="AR351" s="17" t="s">
        <v>140</v>
      </c>
      <c r="AT351" s="17" t="s">
        <v>135</v>
      </c>
      <c r="AU351" s="17" t="s">
        <v>87</v>
      </c>
      <c r="AY351" s="17" t="s">
        <v>133</v>
      </c>
      <c r="BE351" s="214">
        <f>IF(N351="základní",J351,0)</f>
        <v>0</v>
      </c>
      <c r="BF351" s="214">
        <f>IF(N351="snížená",J351,0)</f>
        <v>0</v>
      </c>
      <c r="BG351" s="214">
        <f>IF(N351="zákl. přenesená",J351,0)</f>
        <v>0</v>
      </c>
      <c r="BH351" s="214">
        <f>IF(N351="sníž. přenesená",J351,0)</f>
        <v>0</v>
      </c>
      <c r="BI351" s="214">
        <f>IF(N351="nulová",J351,0)</f>
        <v>0</v>
      </c>
      <c r="BJ351" s="17" t="s">
        <v>85</v>
      </c>
      <c r="BK351" s="214">
        <f>ROUND(I351*H351,2)</f>
        <v>0</v>
      </c>
      <c r="BL351" s="17" t="s">
        <v>140</v>
      </c>
      <c r="BM351" s="17" t="s">
        <v>466</v>
      </c>
    </row>
    <row r="352" spans="2:47" s="1" customFormat="1" ht="12">
      <c r="B352" s="38"/>
      <c r="C352" s="39"/>
      <c r="D352" s="215" t="s">
        <v>142</v>
      </c>
      <c r="E352" s="39"/>
      <c r="F352" s="216" t="s">
        <v>467</v>
      </c>
      <c r="G352" s="39"/>
      <c r="H352" s="39"/>
      <c r="I352" s="130"/>
      <c r="J352" s="39"/>
      <c r="K352" s="39"/>
      <c r="L352" s="43"/>
      <c r="M352" s="217"/>
      <c r="N352" s="79"/>
      <c r="O352" s="79"/>
      <c r="P352" s="79"/>
      <c r="Q352" s="79"/>
      <c r="R352" s="79"/>
      <c r="S352" s="79"/>
      <c r="T352" s="80"/>
      <c r="AT352" s="17" t="s">
        <v>142</v>
      </c>
      <c r="AU352" s="17" t="s">
        <v>87</v>
      </c>
    </row>
    <row r="353" spans="2:51" s="11" customFormat="1" ht="12">
      <c r="B353" s="218"/>
      <c r="C353" s="219"/>
      <c r="D353" s="215" t="s">
        <v>144</v>
      </c>
      <c r="E353" s="220" t="s">
        <v>27</v>
      </c>
      <c r="F353" s="221" t="s">
        <v>87</v>
      </c>
      <c r="G353" s="219"/>
      <c r="H353" s="222">
        <v>2</v>
      </c>
      <c r="I353" s="223"/>
      <c r="J353" s="219"/>
      <c r="K353" s="219"/>
      <c r="L353" s="224"/>
      <c r="M353" s="225"/>
      <c r="N353" s="226"/>
      <c r="O353" s="226"/>
      <c r="P353" s="226"/>
      <c r="Q353" s="226"/>
      <c r="R353" s="226"/>
      <c r="S353" s="226"/>
      <c r="T353" s="227"/>
      <c r="AT353" s="228" t="s">
        <v>144</v>
      </c>
      <c r="AU353" s="228" t="s">
        <v>87</v>
      </c>
      <c r="AV353" s="11" t="s">
        <v>87</v>
      </c>
      <c r="AW353" s="11" t="s">
        <v>36</v>
      </c>
      <c r="AX353" s="11" t="s">
        <v>77</v>
      </c>
      <c r="AY353" s="228" t="s">
        <v>133</v>
      </c>
    </row>
    <row r="354" spans="2:51" s="12" customFormat="1" ht="12">
      <c r="B354" s="229"/>
      <c r="C354" s="230"/>
      <c r="D354" s="215" t="s">
        <v>144</v>
      </c>
      <c r="E354" s="231" t="s">
        <v>27</v>
      </c>
      <c r="F354" s="232" t="s">
        <v>160</v>
      </c>
      <c r="G354" s="230"/>
      <c r="H354" s="231" t="s">
        <v>27</v>
      </c>
      <c r="I354" s="233"/>
      <c r="J354" s="230"/>
      <c r="K354" s="230"/>
      <c r="L354" s="234"/>
      <c r="M354" s="235"/>
      <c r="N354" s="236"/>
      <c r="O354" s="236"/>
      <c r="P354" s="236"/>
      <c r="Q354" s="236"/>
      <c r="R354" s="236"/>
      <c r="S354" s="236"/>
      <c r="T354" s="237"/>
      <c r="AT354" s="238" t="s">
        <v>144</v>
      </c>
      <c r="AU354" s="238" t="s">
        <v>87</v>
      </c>
      <c r="AV354" s="12" t="s">
        <v>85</v>
      </c>
      <c r="AW354" s="12" t="s">
        <v>36</v>
      </c>
      <c r="AX354" s="12" t="s">
        <v>77</v>
      </c>
      <c r="AY354" s="238" t="s">
        <v>133</v>
      </c>
    </row>
    <row r="355" spans="2:51" s="13" customFormat="1" ht="12">
      <c r="B355" s="239"/>
      <c r="C355" s="240"/>
      <c r="D355" s="215" t="s">
        <v>144</v>
      </c>
      <c r="E355" s="241" t="s">
        <v>27</v>
      </c>
      <c r="F355" s="242" t="s">
        <v>147</v>
      </c>
      <c r="G355" s="240"/>
      <c r="H355" s="243">
        <v>2</v>
      </c>
      <c r="I355" s="244"/>
      <c r="J355" s="240"/>
      <c r="K355" s="240"/>
      <c r="L355" s="245"/>
      <c r="M355" s="246"/>
      <c r="N355" s="247"/>
      <c r="O355" s="247"/>
      <c r="P355" s="247"/>
      <c r="Q355" s="247"/>
      <c r="R355" s="247"/>
      <c r="S355" s="247"/>
      <c r="T355" s="248"/>
      <c r="AT355" s="249" t="s">
        <v>144</v>
      </c>
      <c r="AU355" s="249" t="s">
        <v>87</v>
      </c>
      <c r="AV355" s="13" t="s">
        <v>140</v>
      </c>
      <c r="AW355" s="13" t="s">
        <v>36</v>
      </c>
      <c r="AX355" s="13" t="s">
        <v>85</v>
      </c>
      <c r="AY355" s="249" t="s">
        <v>133</v>
      </c>
    </row>
    <row r="356" spans="2:65" s="1" customFormat="1" ht="33.75" customHeight="1">
      <c r="B356" s="38"/>
      <c r="C356" s="204" t="s">
        <v>468</v>
      </c>
      <c r="D356" s="204" t="s">
        <v>135</v>
      </c>
      <c r="E356" s="205" t="s">
        <v>469</v>
      </c>
      <c r="F356" s="206" t="s">
        <v>470</v>
      </c>
      <c r="G356" s="207" t="s">
        <v>364</v>
      </c>
      <c r="H356" s="208">
        <v>2</v>
      </c>
      <c r="I356" s="209"/>
      <c r="J356" s="208">
        <f>ROUND(I356*H356,2)</f>
        <v>0</v>
      </c>
      <c r="K356" s="206" t="s">
        <v>139</v>
      </c>
      <c r="L356" s="43"/>
      <c r="M356" s="210" t="s">
        <v>27</v>
      </c>
      <c r="N356" s="211" t="s">
        <v>48</v>
      </c>
      <c r="O356" s="79"/>
      <c r="P356" s="212">
        <f>O356*H356</f>
        <v>0</v>
      </c>
      <c r="Q356" s="212">
        <v>0</v>
      </c>
      <c r="R356" s="212">
        <f>Q356*H356</f>
        <v>0</v>
      </c>
      <c r="S356" s="212">
        <v>0.037</v>
      </c>
      <c r="T356" s="213">
        <f>S356*H356</f>
        <v>0.074</v>
      </c>
      <c r="AR356" s="17" t="s">
        <v>140</v>
      </c>
      <c r="AT356" s="17" t="s">
        <v>135</v>
      </c>
      <c r="AU356" s="17" t="s">
        <v>87</v>
      </c>
      <c r="AY356" s="17" t="s">
        <v>133</v>
      </c>
      <c r="BE356" s="214">
        <f>IF(N356="základní",J356,0)</f>
        <v>0</v>
      </c>
      <c r="BF356" s="214">
        <f>IF(N356="snížená",J356,0)</f>
        <v>0</v>
      </c>
      <c r="BG356" s="214">
        <f>IF(N356="zákl. přenesená",J356,0)</f>
        <v>0</v>
      </c>
      <c r="BH356" s="214">
        <f>IF(N356="sníž. přenesená",J356,0)</f>
        <v>0</v>
      </c>
      <c r="BI356" s="214">
        <f>IF(N356="nulová",J356,0)</f>
        <v>0</v>
      </c>
      <c r="BJ356" s="17" t="s">
        <v>85</v>
      </c>
      <c r="BK356" s="214">
        <f>ROUND(I356*H356,2)</f>
        <v>0</v>
      </c>
      <c r="BL356" s="17" t="s">
        <v>140</v>
      </c>
      <c r="BM356" s="17" t="s">
        <v>471</v>
      </c>
    </row>
    <row r="357" spans="2:47" s="1" customFormat="1" ht="12">
      <c r="B357" s="38"/>
      <c r="C357" s="39"/>
      <c r="D357" s="215" t="s">
        <v>142</v>
      </c>
      <c r="E357" s="39"/>
      <c r="F357" s="216" t="s">
        <v>467</v>
      </c>
      <c r="G357" s="39"/>
      <c r="H357" s="39"/>
      <c r="I357" s="130"/>
      <c r="J357" s="39"/>
      <c r="K357" s="39"/>
      <c r="L357" s="43"/>
      <c r="M357" s="217"/>
      <c r="N357" s="79"/>
      <c r="O357" s="79"/>
      <c r="P357" s="79"/>
      <c r="Q357" s="79"/>
      <c r="R357" s="79"/>
      <c r="S357" s="79"/>
      <c r="T357" s="80"/>
      <c r="AT357" s="17" t="s">
        <v>142</v>
      </c>
      <c r="AU357" s="17" t="s">
        <v>87</v>
      </c>
    </row>
    <row r="358" spans="2:51" s="11" customFormat="1" ht="12">
      <c r="B358" s="218"/>
      <c r="C358" s="219"/>
      <c r="D358" s="215" t="s">
        <v>144</v>
      </c>
      <c r="E358" s="220" t="s">
        <v>27</v>
      </c>
      <c r="F358" s="221" t="s">
        <v>87</v>
      </c>
      <c r="G358" s="219"/>
      <c r="H358" s="222">
        <v>2</v>
      </c>
      <c r="I358" s="223"/>
      <c r="J358" s="219"/>
      <c r="K358" s="219"/>
      <c r="L358" s="224"/>
      <c r="M358" s="225"/>
      <c r="N358" s="226"/>
      <c r="O358" s="226"/>
      <c r="P358" s="226"/>
      <c r="Q358" s="226"/>
      <c r="R358" s="226"/>
      <c r="S358" s="226"/>
      <c r="T358" s="227"/>
      <c r="AT358" s="228" t="s">
        <v>144</v>
      </c>
      <c r="AU358" s="228" t="s">
        <v>87</v>
      </c>
      <c r="AV358" s="11" t="s">
        <v>87</v>
      </c>
      <c r="AW358" s="11" t="s">
        <v>36</v>
      </c>
      <c r="AX358" s="11" t="s">
        <v>77</v>
      </c>
      <c r="AY358" s="228" t="s">
        <v>133</v>
      </c>
    </row>
    <row r="359" spans="2:51" s="12" customFormat="1" ht="12">
      <c r="B359" s="229"/>
      <c r="C359" s="230"/>
      <c r="D359" s="215" t="s">
        <v>144</v>
      </c>
      <c r="E359" s="231" t="s">
        <v>27</v>
      </c>
      <c r="F359" s="232" t="s">
        <v>160</v>
      </c>
      <c r="G359" s="230"/>
      <c r="H359" s="231" t="s">
        <v>27</v>
      </c>
      <c r="I359" s="233"/>
      <c r="J359" s="230"/>
      <c r="K359" s="230"/>
      <c r="L359" s="234"/>
      <c r="M359" s="235"/>
      <c r="N359" s="236"/>
      <c r="O359" s="236"/>
      <c r="P359" s="236"/>
      <c r="Q359" s="236"/>
      <c r="R359" s="236"/>
      <c r="S359" s="236"/>
      <c r="T359" s="237"/>
      <c r="AT359" s="238" t="s">
        <v>144</v>
      </c>
      <c r="AU359" s="238" t="s">
        <v>87</v>
      </c>
      <c r="AV359" s="12" t="s">
        <v>85</v>
      </c>
      <c r="AW359" s="12" t="s">
        <v>36</v>
      </c>
      <c r="AX359" s="12" t="s">
        <v>77</v>
      </c>
      <c r="AY359" s="238" t="s">
        <v>133</v>
      </c>
    </row>
    <row r="360" spans="2:51" s="13" customFormat="1" ht="12">
      <c r="B360" s="239"/>
      <c r="C360" s="240"/>
      <c r="D360" s="215" t="s">
        <v>144</v>
      </c>
      <c r="E360" s="241" t="s">
        <v>27</v>
      </c>
      <c r="F360" s="242" t="s">
        <v>147</v>
      </c>
      <c r="G360" s="240"/>
      <c r="H360" s="243">
        <v>2</v>
      </c>
      <c r="I360" s="244"/>
      <c r="J360" s="240"/>
      <c r="K360" s="240"/>
      <c r="L360" s="245"/>
      <c r="M360" s="246"/>
      <c r="N360" s="247"/>
      <c r="O360" s="247"/>
      <c r="P360" s="247"/>
      <c r="Q360" s="247"/>
      <c r="R360" s="247"/>
      <c r="S360" s="247"/>
      <c r="T360" s="248"/>
      <c r="AT360" s="249" t="s">
        <v>144</v>
      </c>
      <c r="AU360" s="249" t="s">
        <v>87</v>
      </c>
      <c r="AV360" s="13" t="s">
        <v>140</v>
      </c>
      <c r="AW360" s="13" t="s">
        <v>36</v>
      </c>
      <c r="AX360" s="13" t="s">
        <v>85</v>
      </c>
      <c r="AY360" s="249" t="s">
        <v>133</v>
      </c>
    </row>
    <row r="361" spans="2:65" s="1" customFormat="1" ht="22.5" customHeight="1">
      <c r="B361" s="38"/>
      <c r="C361" s="204" t="s">
        <v>472</v>
      </c>
      <c r="D361" s="204" t="s">
        <v>135</v>
      </c>
      <c r="E361" s="205" t="s">
        <v>473</v>
      </c>
      <c r="F361" s="206" t="s">
        <v>474</v>
      </c>
      <c r="G361" s="207" t="s">
        <v>364</v>
      </c>
      <c r="H361" s="208">
        <v>3</v>
      </c>
      <c r="I361" s="209"/>
      <c r="J361" s="208">
        <f>ROUND(I361*H361,2)</f>
        <v>0</v>
      </c>
      <c r="K361" s="206" t="s">
        <v>139</v>
      </c>
      <c r="L361" s="43"/>
      <c r="M361" s="210" t="s">
        <v>27</v>
      </c>
      <c r="N361" s="211" t="s">
        <v>48</v>
      </c>
      <c r="O361" s="79"/>
      <c r="P361" s="212">
        <f>O361*H361</f>
        <v>0</v>
      </c>
      <c r="Q361" s="212">
        <v>0</v>
      </c>
      <c r="R361" s="212">
        <f>Q361*H361</f>
        <v>0</v>
      </c>
      <c r="S361" s="212">
        <v>0.004</v>
      </c>
      <c r="T361" s="213">
        <f>S361*H361</f>
        <v>0.012</v>
      </c>
      <c r="AR361" s="17" t="s">
        <v>140</v>
      </c>
      <c r="AT361" s="17" t="s">
        <v>135</v>
      </c>
      <c r="AU361" s="17" t="s">
        <v>87</v>
      </c>
      <c r="AY361" s="17" t="s">
        <v>133</v>
      </c>
      <c r="BE361" s="214">
        <f>IF(N361="základní",J361,0)</f>
        <v>0</v>
      </c>
      <c r="BF361" s="214">
        <f>IF(N361="snížená",J361,0)</f>
        <v>0</v>
      </c>
      <c r="BG361" s="214">
        <f>IF(N361="zákl. přenesená",J361,0)</f>
        <v>0</v>
      </c>
      <c r="BH361" s="214">
        <f>IF(N361="sníž. přenesená",J361,0)</f>
        <v>0</v>
      </c>
      <c r="BI361" s="214">
        <f>IF(N361="nulová",J361,0)</f>
        <v>0</v>
      </c>
      <c r="BJ361" s="17" t="s">
        <v>85</v>
      </c>
      <c r="BK361" s="214">
        <f>ROUND(I361*H361,2)</f>
        <v>0</v>
      </c>
      <c r="BL361" s="17" t="s">
        <v>140</v>
      </c>
      <c r="BM361" s="17" t="s">
        <v>475</v>
      </c>
    </row>
    <row r="362" spans="2:47" s="1" customFormat="1" ht="12">
      <c r="B362" s="38"/>
      <c r="C362" s="39"/>
      <c r="D362" s="215" t="s">
        <v>142</v>
      </c>
      <c r="E362" s="39"/>
      <c r="F362" s="216" t="s">
        <v>476</v>
      </c>
      <c r="G362" s="39"/>
      <c r="H362" s="39"/>
      <c r="I362" s="130"/>
      <c r="J362" s="39"/>
      <c r="K362" s="39"/>
      <c r="L362" s="43"/>
      <c r="M362" s="217"/>
      <c r="N362" s="79"/>
      <c r="O362" s="79"/>
      <c r="P362" s="79"/>
      <c r="Q362" s="79"/>
      <c r="R362" s="79"/>
      <c r="S362" s="79"/>
      <c r="T362" s="80"/>
      <c r="AT362" s="17" t="s">
        <v>142</v>
      </c>
      <c r="AU362" s="17" t="s">
        <v>87</v>
      </c>
    </row>
    <row r="363" spans="2:51" s="11" customFormat="1" ht="12">
      <c r="B363" s="218"/>
      <c r="C363" s="219"/>
      <c r="D363" s="215" t="s">
        <v>144</v>
      </c>
      <c r="E363" s="220" t="s">
        <v>27</v>
      </c>
      <c r="F363" s="221" t="s">
        <v>154</v>
      </c>
      <c r="G363" s="219"/>
      <c r="H363" s="222">
        <v>3</v>
      </c>
      <c r="I363" s="223"/>
      <c r="J363" s="219"/>
      <c r="K363" s="219"/>
      <c r="L363" s="224"/>
      <c r="M363" s="225"/>
      <c r="N363" s="226"/>
      <c r="O363" s="226"/>
      <c r="P363" s="226"/>
      <c r="Q363" s="226"/>
      <c r="R363" s="226"/>
      <c r="S363" s="226"/>
      <c r="T363" s="227"/>
      <c r="AT363" s="228" t="s">
        <v>144</v>
      </c>
      <c r="AU363" s="228" t="s">
        <v>87</v>
      </c>
      <c r="AV363" s="11" t="s">
        <v>87</v>
      </c>
      <c r="AW363" s="11" t="s">
        <v>36</v>
      </c>
      <c r="AX363" s="11" t="s">
        <v>77</v>
      </c>
      <c r="AY363" s="228" t="s">
        <v>133</v>
      </c>
    </row>
    <row r="364" spans="2:51" s="12" customFormat="1" ht="12">
      <c r="B364" s="229"/>
      <c r="C364" s="230"/>
      <c r="D364" s="215" t="s">
        <v>144</v>
      </c>
      <c r="E364" s="231" t="s">
        <v>27</v>
      </c>
      <c r="F364" s="232" t="s">
        <v>160</v>
      </c>
      <c r="G364" s="230"/>
      <c r="H364" s="231" t="s">
        <v>27</v>
      </c>
      <c r="I364" s="233"/>
      <c r="J364" s="230"/>
      <c r="K364" s="230"/>
      <c r="L364" s="234"/>
      <c r="M364" s="235"/>
      <c r="N364" s="236"/>
      <c r="O364" s="236"/>
      <c r="P364" s="236"/>
      <c r="Q364" s="236"/>
      <c r="R364" s="236"/>
      <c r="S364" s="236"/>
      <c r="T364" s="237"/>
      <c r="AT364" s="238" t="s">
        <v>144</v>
      </c>
      <c r="AU364" s="238" t="s">
        <v>87</v>
      </c>
      <c r="AV364" s="12" t="s">
        <v>85</v>
      </c>
      <c r="AW364" s="12" t="s">
        <v>36</v>
      </c>
      <c r="AX364" s="12" t="s">
        <v>77</v>
      </c>
      <c r="AY364" s="238" t="s">
        <v>133</v>
      </c>
    </row>
    <row r="365" spans="2:51" s="13" customFormat="1" ht="12">
      <c r="B365" s="239"/>
      <c r="C365" s="240"/>
      <c r="D365" s="215" t="s">
        <v>144</v>
      </c>
      <c r="E365" s="241" t="s">
        <v>27</v>
      </c>
      <c r="F365" s="242" t="s">
        <v>147</v>
      </c>
      <c r="G365" s="240"/>
      <c r="H365" s="243">
        <v>3</v>
      </c>
      <c r="I365" s="244"/>
      <c r="J365" s="240"/>
      <c r="K365" s="240"/>
      <c r="L365" s="245"/>
      <c r="M365" s="246"/>
      <c r="N365" s="247"/>
      <c r="O365" s="247"/>
      <c r="P365" s="247"/>
      <c r="Q365" s="247"/>
      <c r="R365" s="247"/>
      <c r="S365" s="247"/>
      <c r="T365" s="248"/>
      <c r="AT365" s="249" t="s">
        <v>144</v>
      </c>
      <c r="AU365" s="249" t="s">
        <v>87</v>
      </c>
      <c r="AV365" s="13" t="s">
        <v>140</v>
      </c>
      <c r="AW365" s="13" t="s">
        <v>36</v>
      </c>
      <c r="AX365" s="13" t="s">
        <v>85</v>
      </c>
      <c r="AY365" s="249" t="s">
        <v>133</v>
      </c>
    </row>
    <row r="366" spans="2:65" s="1" customFormat="1" ht="22.5" customHeight="1">
      <c r="B366" s="38"/>
      <c r="C366" s="204" t="s">
        <v>477</v>
      </c>
      <c r="D366" s="204" t="s">
        <v>135</v>
      </c>
      <c r="E366" s="205" t="s">
        <v>478</v>
      </c>
      <c r="F366" s="206" t="s">
        <v>479</v>
      </c>
      <c r="G366" s="207" t="s">
        <v>138</v>
      </c>
      <c r="H366" s="208">
        <v>34</v>
      </c>
      <c r="I366" s="209"/>
      <c r="J366" s="208">
        <f>ROUND(I366*H366,2)</f>
        <v>0</v>
      </c>
      <c r="K366" s="206" t="s">
        <v>139</v>
      </c>
      <c r="L366" s="43"/>
      <c r="M366" s="210" t="s">
        <v>27</v>
      </c>
      <c r="N366" s="211" t="s">
        <v>48</v>
      </c>
      <c r="O366" s="79"/>
      <c r="P366" s="212">
        <f>O366*H366</f>
        <v>0</v>
      </c>
      <c r="Q366" s="212">
        <v>0</v>
      </c>
      <c r="R366" s="212">
        <f>Q366*H366</f>
        <v>0</v>
      </c>
      <c r="S366" s="212">
        <v>0</v>
      </c>
      <c r="T366" s="213">
        <f>S366*H366</f>
        <v>0</v>
      </c>
      <c r="AR366" s="17" t="s">
        <v>140</v>
      </c>
      <c r="AT366" s="17" t="s">
        <v>135</v>
      </c>
      <c r="AU366" s="17" t="s">
        <v>87</v>
      </c>
      <c r="AY366" s="17" t="s">
        <v>133</v>
      </c>
      <c r="BE366" s="214">
        <f>IF(N366="základní",J366,0)</f>
        <v>0</v>
      </c>
      <c r="BF366" s="214">
        <f>IF(N366="snížená",J366,0)</f>
        <v>0</v>
      </c>
      <c r="BG366" s="214">
        <f>IF(N366="zákl. přenesená",J366,0)</f>
        <v>0</v>
      </c>
      <c r="BH366" s="214">
        <f>IF(N366="sníž. přenesená",J366,0)</f>
        <v>0</v>
      </c>
      <c r="BI366" s="214">
        <f>IF(N366="nulová",J366,0)</f>
        <v>0</v>
      </c>
      <c r="BJ366" s="17" t="s">
        <v>85</v>
      </c>
      <c r="BK366" s="214">
        <f>ROUND(I366*H366,2)</f>
        <v>0</v>
      </c>
      <c r="BL366" s="17" t="s">
        <v>140</v>
      </c>
      <c r="BM366" s="17" t="s">
        <v>480</v>
      </c>
    </row>
    <row r="367" spans="2:47" s="1" customFormat="1" ht="12">
      <c r="B367" s="38"/>
      <c r="C367" s="39"/>
      <c r="D367" s="215" t="s">
        <v>142</v>
      </c>
      <c r="E367" s="39"/>
      <c r="F367" s="216" t="s">
        <v>481</v>
      </c>
      <c r="G367" s="39"/>
      <c r="H367" s="39"/>
      <c r="I367" s="130"/>
      <c r="J367" s="39"/>
      <c r="K367" s="39"/>
      <c r="L367" s="43"/>
      <c r="M367" s="217"/>
      <c r="N367" s="79"/>
      <c r="O367" s="79"/>
      <c r="P367" s="79"/>
      <c r="Q367" s="79"/>
      <c r="R367" s="79"/>
      <c r="S367" s="79"/>
      <c r="T367" s="80"/>
      <c r="AT367" s="17" t="s">
        <v>142</v>
      </c>
      <c r="AU367" s="17" t="s">
        <v>87</v>
      </c>
    </row>
    <row r="368" spans="2:51" s="11" customFormat="1" ht="12">
      <c r="B368" s="218"/>
      <c r="C368" s="219"/>
      <c r="D368" s="215" t="s">
        <v>144</v>
      </c>
      <c r="E368" s="220" t="s">
        <v>27</v>
      </c>
      <c r="F368" s="221" t="s">
        <v>482</v>
      </c>
      <c r="G368" s="219"/>
      <c r="H368" s="222">
        <v>34</v>
      </c>
      <c r="I368" s="223"/>
      <c r="J368" s="219"/>
      <c r="K368" s="219"/>
      <c r="L368" s="224"/>
      <c r="M368" s="225"/>
      <c r="N368" s="226"/>
      <c r="O368" s="226"/>
      <c r="P368" s="226"/>
      <c r="Q368" s="226"/>
      <c r="R368" s="226"/>
      <c r="S368" s="226"/>
      <c r="T368" s="227"/>
      <c r="AT368" s="228" t="s">
        <v>144</v>
      </c>
      <c r="AU368" s="228" t="s">
        <v>87</v>
      </c>
      <c r="AV368" s="11" t="s">
        <v>87</v>
      </c>
      <c r="AW368" s="11" t="s">
        <v>36</v>
      </c>
      <c r="AX368" s="11" t="s">
        <v>77</v>
      </c>
      <c r="AY368" s="228" t="s">
        <v>133</v>
      </c>
    </row>
    <row r="369" spans="2:51" s="13" customFormat="1" ht="12">
      <c r="B369" s="239"/>
      <c r="C369" s="240"/>
      <c r="D369" s="215" t="s">
        <v>144</v>
      </c>
      <c r="E369" s="241" t="s">
        <v>27</v>
      </c>
      <c r="F369" s="242" t="s">
        <v>147</v>
      </c>
      <c r="G369" s="240"/>
      <c r="H369" s="243">
        <v>34</v>
      </c>
      <c r="I369" s="244"/>
      <c r="J369" s="240"/>
      <c r="K369" s="240"/>
      <c r="L369" s="245"/>
      <c r="M369" s="246"/>
      <c r="N369" s="247"/>
      <c r="O369" s="247"/>
      <c r="P369" s="247"/>
      <c r="Q369" s="247"/>
      <c r="R369" s="247"/>
      <c r="S369" s="247"/>
      <c r="T369" s="248"/>
      <c r="AT369" s="249" t="s">
        <v>144</v>
      </c>
      <c r="AU369" s="249" t="s">
        <v>87</v>
      </c>
      <c r="AV369" s="13" t="s">
        <v>140</v>
      </c>
      <c r="AW369" s="13" t="s">
        <v>36</v>
      </c>
      <c r="AX369" s="13" t="s">
        <v>85</v>
      </c>
      <c r="AY369" s="249" t="s">
        <v>133</v>
      </c>
    </row>
    <row r="370" spans="2:63" s="10" customFormat="1" ht="22.8" customHeight="1">
      <c r="B370" s="188"/>
      <c r="C370" s="189"/>
      <c r="D370" s="190" t="s">
        <v>76</v>
      </c>
      <c r="E370" s="202" t="s">
        <v>483</v>
      </c>
      <c r="F370" s="202" t="s">
        <v>484</v>
      </c>
      <c r="G370" s="189"/>
      <c r="H370" s="189"/>
      <c r="I370" s="192"/>
      <c r="J370" s="203">
        <f>BK370</f>
        <v>0</v>
      </c>
      <c r="K370" s="189"/>
      <c r="L370" s="194"/>
      <c r="M370" s="195"/>
      <c r="N370" s="196"/>
      <c r="O370" s="196"/>
      <c r="P370" s="197">
        <f>SUM(P371:P407)</f>
        <v>0</v>
      </c>
      <c r="Q370" s="196"/>
      <c r="R370" s="197">
        <f>SUM(R371:R407)</f>
        <v>0</v>
      </c>
      <c r="S370" s="196"/>
      <c r="T370" s="198">
        <f>SUM(T371:T407)</f>
        <v>0</v>
      </c>
      <c r="AR370" s="199" t="s">
        <v>85</v>
      </c>
      <c r="AT370" s="200" t="s">
        <v>76</v>
      </c>
      <c r="AU370" s="200" t="s">
        <v>85</v>
      </c>
      <c r="AY370" s="199" t="s">
        <v>133</v>
      </c>
      <c r="BK370" s="201">
        <f>SUM(BK371:BK407)</f>
        <v>0</v>
      </c>
    </row>
    <row r="371" spans="2:65" s="1" customFormat="1" ht="16.5" customHeight="1">
      <c r="B371" s="38"/>
      <c r="C371" s="204" t="s">
        <v>485</v>
      </c>
      <c r="D371" s="204" t="s">
        <v>135</v>
      </c>
      <c r="E371" s="205" t="s">
        <v>486</v>
      </c>
      <c r="F371" s="206" t="s">
        <v>487</v>
      </c>
      <c r="G371" s="207" t="s">
        <v>234</v>
      </c>
      <c r="H371" s="208">
        <v>237.93</v>
      </c>
      <c r="I371" s="209"/>
      <c r="J371" s="208">
        <f>ROUND(I371*H371,2)</f>
        <v>0</v>
      </c>
      <c r="K371" s="206" t="s">
        <v>139</v>
      </c>
      <c r="L371" s="43"/>
      <c r="M371" s="210" t="s">
        <v>27</v>
      </c>
      <c r="N371" s="211" t="s">
        <v>48</v>
      </c>
      <c r="O371" s="79"/>
      <c r="P371" s="212">
        <f>O371*H371</f>
        <v>0</v>
      </c>
      <c r="Q371" s="212">
        <v>0</v>
      </c>
      <c r="R371" s="212">
        <f>Q371*H371</f>
        <v>0</v>
      </c>
      <c r="S371" s="212">
        <v>0</v>
      </c>
      <c r="T371" s="213">
        <f>S371*H371</f>
        <v>0</v>
      </c>
      <c r="AR371" s="17" t="s">
        <v>140</v>
      </c>
      <c r="AT371" s="17" t="s">
        <v>135</v>
      </c>
      <c r="AU371" s="17" t="s">
        <v>87</v>
      </c>
      <c r="AY371" s="17" t="s">
        <v>133</v>
      </c>
      <c r="BE371" s="214">
        <f>IF(N371="základní",J371,0)</f>
        <v>0</v>
      </c>
      <c r="BF371" s="214">
        <f>IF(N371="snížená",J371,0)</f>
        <v>0</v>
      </c>
      <c r="BG371" s="214">
        <f>IF(N371="zákl. přenesená",J371,0)</f>
        <v>0</v>
      </c>
      <c r="BH371" s="214">
        <f>IF(N371="sníž. přenesená",J371,0)</f>
        <v>0</v>
      </c>
      <c r="BI371" s="214">
        <f>IF(N371="nulová",J371,0)</f>
        <v>0</v>
      </c>
      <c r="BJ371" s="17" t="s">
        <v>85</v>
      </c>
      <c r="BK371" s="214">
        <f>ROUND(I371*H371,2)</f>
        <v>0</v>
      </c>
      <c r="BL371" s="17" t="s">
        <v>140</v>
      </c>
      <c r="BM371" s="17" t="s">
        <v>488</v>
      </c>
    </row>
    <row r="372" spans="2:47" s="1" customFormat="1" ht="12">
      <c r="B372" s="38"/>
      <c r="C372" s="39"/>
      <c r="D372" s="215" t="s">
        <v>142</v>
      </c>
      <c r="E372" s="39"/>
      <c r="F372" s="216" t="s">
        <v>489</v>
      </c>
      <c r="G372" s="39"/>
      <c r="H372" s="39"/>
      <c r="I372" s="130"/>
      <c r="J372" s="39"/>
      <c r="K372" s="39"/>
      <c r="L372" s="43"/>
      <c r="M372" s="217"/>
      <c r="N372" s="79"/>
      <c r="O372" s="79"/>
      <c r="P372" s="79"/>
      <c r="Q372" s="79"/>
      <c r="R372" s="79"/>
      <c r="S372" s="79"/>
      <c r="T372" s="80"/>
      <c r="AT372" s="17" t="s">
        <v>142</v>
      </c>
      <c r="AU372" s="17" t="s">
        <v>87</v>
      </c>
    </row>
    <row r="373" spans="2:51" s="11" customFormat="1" ht="12">
      <c r="B373" s="218"/>
      <c r="C373" s="219"/>
      <c r="D373" s="215" t="s">
        <v>144</v>
      </c>
      <c r="E373" s="220" t="s">
        <v>27</v>
      </c>
      <c r="F373" s="221" t="s">
        <v>490</v>
      </c>
      <c r="G373" s="219"/>
      <c r="H373" s="222">
        <v>237.93</v>
      </c>
      <c r="I373" s="223"/>
      <c r="J373" s="219"/>
      <c r="K373" s="219"/>
      <c r="L373" s="224"/>
      <c r="M373" s="225"/>
      <c r="N373" s="226"/>
      <c r="O373" s="226"/>
      <c r="P373" s="226"/>
      <c r="Q373" s="226"/>
      <c r="R373" s="226"/>
      <c r="S373" s="226"/>
      <c r="T373" s="227"/>
      <c r="AT373" s="228" t="s">
        <v>144</v>
      </c>
      <c r="AU373" s="228" t="s">
        <v>87</v>
      </c>
      <c r="AV373" s="11" t="s">
        <v>87</v>
      </c>
      <c r="AW373" s="11" t="s">
        <v>36</v>
      </c>
      <c r="AX373" s="11" t="s">
        <v>77</v>
      </c>
      <c r="AY373" s="228" t="s">
        <v>133</v>
      </c>
    </row>
    <row r="374" spans="2:51" s="12" customFormat="1" ht="12">
      <c r="B374" s="229"/>
      <c r="C374" s="230"/>
      <c r="D374" s="215" t="s">
        <v>144</v>
      </c>
      <c r="E374" s="231" t="s">
        <v>27</v>
      </c>
      <c r="F374" s="232" t="s">
        <v>491</v>
      </c>
      <c r="G374" s="230"/>
      <c r="H374" s="231" t="s">
        <v>27</v>
      </c>
      <c r="I374" s="233"/>
      <c r="J374" s="230"/>
      <c r="K374" s="230"/>
      <c r="L374" s="234"/>
      <c r="M374" s="235"/>
      <c r="N374" s="236"/>
      <c r="O374" s="236"/>
      <c r="P374" s="236"/>
      <c r="Q374" s="236"/>
      <c r="R374" s="236"/>
      <c r="S374" s="236"/>
      <c r="T374" s="237"/>
      <c r="AT374" s="238" t="s">
        <v>144</v>
      </c>
      <c r="AU374" s="238" t="s">
        <v>87</v>
      </c>
      <c r="AV374" s="12" t="s">
        <v>85</v>
      </c>
      <c r="AW374" s="12" t="s">
        <v>36</v>
      </c>
      <c r="AX374" s="12" t="s">
        <v>77</v>
      </c>
      <c r="AY374" s="238" t="s">
        <v>133</v>
      </c>
    </row>
    <row r="375" spans="2:51" s="13" customFormat="1" ht="12">
      <c r="B375" s="239"/>
      <c r="C375" s="240"/>
      <c r="D375" s="215" t="s">
        <v>144</v>
      </c>
      <c r="E375" s="241" t="s">
        <v>27</v>
      </c>
      <c r="F375" s="242" t="s">
        <v>147</v>
      </c>
      <c r="G375" s="240"/>
      <c r="H375" s="243">
        <v>237.93</v>
      </c>
      <c r="I375" s="244"/>
      <c r="J375" s="240"/>
      <c r="K375" s="240"/>
      <c r="L375" s="245"/>
      <c r="M375" s="246"/>
      <c r="N375" s="247"/>
      <c r="O375" s="247"/>
      <c r="P375" s="247"/>
      <c r="Q375" s="247"/>
      <c r="R375" s="247"/>
      <c r="S375" s="247"/>
      <c r="T375" s="248"/>
      <c r="AT375" s="249" t="s">
        <v>144</v>
      </c>
      <c r="AU375" s="249" t="s">
        <v>87</v>
      </c>
      <c r="AV375" s="13" t="s">
        <v>140</v>
      </c>
      <c r="AW375" s="13" t="s">
        <v>36</v>
      </c>
      <c r="AX375" s="13" t="s">
        <v>85</v>
      </c>
      <c r="AY375" s="249" t="s">
        <v>133</v>
      </c>
    </row>
    <row r="376" spans="2:65" s="1" customFormat="1" ht="22.5" customHeight="1">
      <c r="B376" s="38"/>
      <c r="C376" s="204" t="s">
        <v>492</v>
      </c>
      <c r="D376" s="204" t="s">
        <v>135</v>
      </c>
      <c r="E376" s="205" t="s">
        <v>493</v>
      </c>
      <c r="F376" s="206" t="s">
        <v>494</v>
      </c>
      <c r="G376" s="207" t="s">
        <v>234</v>
      </c>
      <c r="H376" s="208">
        <v>3331.02</v>
      </c>
      <c r="I376" s="209"/>
      <c r="J376" s="208">
        <f>ROUND(I376*H376,2)</f>
        <v>0</v>
      </c>
      <c r="K376" s="206" t="s">
        <v>139</v>
      </c>
      <c r="L376" s="43"/>
      <c r="M376" s="210" t="s">
        <v>27</v>
      </c>
      <c r="N376" s="211" t="s">
        <v>48</v>
      </c>
      <c r="O376" s="79"/>
      <c r="P376" s="212">
        <f>O376*H376</f>
        <v>0</v>
      </c>
      <c r="Q376" s="212">
        <v>0</v>
      </c>
      <c r="R376" s="212">
        <f>Q376*H376</f>
        <v>0</v>
      </c>
      <c r="S376" s="212">
        <v>0</v>
      </c>
      <c r="T376" s="213">
        <f>S376*H376</f>
        <v>0</v>
      </c>
      <c r="AR376" s="17" t="s">
        <v>140</v>
      </c>
      <c r="AT376" s="17" t="s">
        <v>135</v>
      </c>
      <c r="AU376" s="17" t="s">
        <v>87</v>
      </c>
      <c r="AY376" s="17" t="s">
        <v>133</v>
      </c>
      <c r="BE376" s="214">
        <f>IF(N376="základní",J376,0)</f>
        <v>0</v>
      </c>
      <c r="BF376" s="214">
        <f>IF(N376="snížená",J376,0)</f>
        <v>0</v>
      </c>
      <c r="BG376" s="214">
        <f>IF(N376="zákl. přenesená",J376,0)</f>
        <v>0</v>
      </c>
      <c r="BH376" s="214">
        <f>IF(N376="sníž. přenesená",J376,0)</f>
        <v>0</v>
      </c>
      <c r="BI376" s="214">
        <f>IF(N376="nulová",J376,0)</f>
        <v>0</v>
      </c>
      <c r="BJ376" s="17" t="s">
        <v>85</v>
      </c>
      <c r="BK376" s="214">
        <f>ROUND(I376*H376,2)</f>
        <v>0</v>
      </c>
      <c r="BL376" s="17" t="s">
        <v>140</v>
      </c>
      <c r="BM376" s="17" t="s">
        <v>495</v>
      </c>
    </row>
    <row r="377" spans="2:47" s="1" customFormat="1" ht="12">
      <c r="B377" s="38"/>
      <c r="C377" s="39"/>
      <c r="D377" s="215" t="s">
        <v>142</v>
      </c>
      <c r="E377" s="39"/>
      <c r="F377" s="216" t="s">
        <v>489</v>
      </c>
      <c r="G377" s="39"/>
      <c r="H377" s="39"/>
      <c r="I377" s="130"/>
      <c r="J377" s="39"/>
      <c r="K377" s="39"/>
      <c r="L377" s="43"/>
      <c r="M377" s="217"/>
      <c r="N377" s="79"/>
      <c r="O377" s="79"/>
      <c r="P377" s="79"/>
      <c r="Q377" s="79"/>
      <c r="R377" s="79"/>
      <c r="S377" s="79"/>
      <c r="T377" s="80"/>
      <c r="AT377" s="17" t="s">
        <v>142</v>
      </c>
      <c r="AU377" s="17" t="s">
        <v>87</v>
      </c>
    </row>
    <row r="378" spans="2:51" s="11" customFormat="1" ht="12">
      <c r="B378" s="218"/>
      <c r="C378" s="219"/>
      <c r="D378" s="215" t="s">
        <v>144</v>
      </c>
      <c r="E378" s="220" t="s">
        <v>27</v>
      </c>
      <c r="F378" s="221" t="s">
        <v>496</v>
      </c>
      <c r="G378" s="219"/>
      <c r="H378" s="222">
        <v>3331.02</v>
      </c>
      <c r="I378" s="223"/>
      <c r="J378" s="219"/>
      <c r="K378" s="219"/>
      <c r="L378" s="224"/>
      <c r="M378" s="225"/>
      <c r="N378" s="226"/>
      <c r="O378" s="226"/>
      <c r="P378" s="226"/>
      <c r="Q378" s="226"/>
      <c r="R378" s="226"/>
      <c r="S378" s="226"/>
      <c r="T378" s="227"/>
      <c r="AT378" s="228" t="s">
        <v>144</v>
      </c>
      <c r="AU378" s="228" t="s">
        <v>87</v>
      </c>
      <c r="AV378" s="11" t="s">
        <v>87</v>
      </c>
      <c r="AW378" s="11" t="s">
        <v>36</v>
      </c>
      <c r="AX378" s="11" t="s">
        <v>77</v>
      </c>
      <c r="AY378" s="228" t="s">
        <v>133</v>
      </c>
    </row>
    <row r="379" spans="2:51" s="13" customFormat="1" ht="12">
      <c r="B379" s="239"/>
      <c r="C379" s="240"/>
      <c r="D379" s="215" t="s">
        <v>144</v>
      </c>
      <c r="E379" s="241" t="s">
        <v>27</v>
      </c>
      <c r="F379" s="242" t="s">
        <v>147</v>
      </c>
      <c r="G379" s="240"/>
      <c r="H379" s="243">
        <v>3331.02</v>
      </c>
      <c r="I379" s="244"/>
      <c r="J379" s="240"/>
      <c r="K379" s="240"/>
      <c r="L379" s="245"/>
      <c r="M379" s="246"/>
      <c r="N379" s="247"/>
      <c r="O379" s="247"/>
      <c r="P379" s="247"/>
      <c r="Q379" s="247"/>
      <c r="R379" s="247"/>
      <c r="S379" s="247"/>
      <c r="T379" s="248"/>
      <c r="AT379" s="249" t="s">
        <v>144</v>
      </c>
      <c r="AU379" s="249" t="s">
        <v>87</v>
      </c>
      <c r="AV379" s="13" t="s">
        <v>140</v>
      </c>
      <c r="AW379" s="13" t="s">
        <v>36</v>
      </c>
      <c r="AX379" s="13" t="s">
        <v>85</v>
      </c>
      <c r="AY379" s="249" t="s">
        <v>133</v>
      </c>
    </row>
    <row r="380" spans="2:65" s="1" customFormat="1" ht="16.5" customHeight="1">
      <c r="B380" s="38"/>
      <c r="C380" s="204" t="s">
        <v>497</v>
      </c>
      <c r="D380" s="204" t="s">
        <v>135</v>
      </c>
      <c r="E380" s="205" t="s">
        <v>498</v>
      </c>
      <c r="F380" s="206" t="s">
        <v>499</v>
      </c>
      <c r="G380" s="207" t="s">
        <v>234</v>
      </c>
      <c r="H380" s="208">
        <v>5.4</v>
      </c>
      <c r="I380" s="209"/>
      <c r="J380" s="208">
        <f>ROUND(I380*H380,2)</f>
        <v>0</v>
      </c>
      <c r="K380" s="206" t="s">
        <v>139</v>
      </c>
      <c r="L380" s="43"/>
      <c r="M380" s="210" t="s">
        <v>27</v>
      </c>
      <c r="N380" s="211" t="s">
        <v>48</v>
      </c>
      <c r="O380" s="79"/>
      <c r="P380" s="212">
        <f>O380*H380</f>
        <v>0</v>
      </c>
      <c r="Q380" s="212">
        <v>0</v>
      </c>
      <c r="R380" s="212">
        <f>Q380*H380</f>
        <v>0</v>
      </c>
      <c r="S380" s="212">
        <v>0</v>
      </c>
      <c r="T380" s="213">
        <f>S380*H380</f>
        <v>0</v>
      </c>
      <c r="AR380" s="17" t="s">
        <v>140</v>
      </c>
      <c r="AT380" s="17" t="s">
        <v>135</v>
      </c>
      <c r="AU380" s="17" t="s">
        <v>87</v>
      </c>
      <c r="AY380" s="17" t="s">
        <v>133</v>
      </c>
      <c r="BE380" s="214">
        <f>IF(N380="základní",J380,0)</f>
        <v>0</v>
      </c>
      <c r="BF380" s="214">
        <f>IF(N380="snížená",J380,0)</f>
        <v>0</v>
      </c>
      <c r="BG380" s="214">
        <f>IF(N380="zákl. přenesená",J380,0)</f>
        <v>0</v>
      </c>
      <c r="BH380" s="214">
        <f>IF(N380="sníž. přenesená",J380,0)</f>
        <v>0</v>
      </c>
      <c r="BI380" s="214">
        <f>IF(N380="nulová",J380,0)</f>
        <v>0</v>
      </c>
      <c r="BJ380" s="17" t="s">
        <v>85</v>
      </c>
      <c r="BK380" s="214">
        <f>ROUND(I380*H380,2)</f>
        <v>0</v>
      </c>
      <c r="BL380" s="17" t="s">
        <v>140</v>
      </c>
      <c r="BM380" s="17" t="s">
        <v>500</v>
      </c>
    </row>
    <row r="381" spans="2:47" s="1" customFormat="1" ht="12">
      <c r="B381" s="38"/>
      <c r="C381" s="39"/>
      <c r="D381" s="215" t="s">
        <v>142</v>
      </c>
      <c r="E381" s="39"/>
      <c r="F381" s="216" t="s">
        <v>489</v>
      </c>
      <c r="G381" s="39"/>
      <c r="H381" s="39"/>
      <c r="I381" s="130"/>
      <c r="J381" s="39"/>
      <c r="K381" s="39"/>
      <c r="L381" s="43"/>
      <c r="M381" s="217"/>
      <c r="N381" s="79"/>
      <c r="O381" s="79"/>
      <c r="P381" s="79"/>
      <c r="Q381" s="79"/>
      <c r="R381" s="79"/>
      <c r="S381" s="79"/>
      <c r="T381" s="80"/>
      <c r="AT381" s="17" t="s">
        <v>142</v>
      </c>
      <c r="AU381" s="17" t="s">
        <v>87</v>
      </c>
    </row>
    <row r="382" spans="2:51" s="11" customFormat="1" ht="12">
      <c r="B382" s="218"/>
      <c r="C382" s="219"/>
      <c r="D382" s="215" t="s">
        <v>144</v>
      </c>
      <c r="E382" s="220" t="s">
        <v>27</v>
      </c>
      <c r="F382" s="221" t="s">
        <v>501</v>
      </c>
      <c r="G382" s="219"/>
      <c r="H382" s="222">
        <v>0.32</v>
      </c>
      <c r="I382" s="223"/>
      <c r="J382" s="219"/>
      <c r="K382" s="219"/>
      <c r="L382" s="224"/>
      <c r="M382" s="225"/>
      <c r="N382" s="226"/>
      <c r="O382" s="226"/>
      <c r="P382" s="226"/>
      <c r="Q382" s="226"/>
      <c r="R382" s="226"/>
      <c r="S382" s="226"/>
      <c r="T382" s="227"/>
      <c r="AT382" s="228" t="s">
        <v>144</v>
      </c>
      <c r="AU382" s="228" t="s">
        <v>87</v>
      </c>
      <c r="AV382" s="11" t="s">
        <v>87</v>
      </c>
      <c r="AW382" s="11" t="s">
        <v>36</v>
      </c>
      <c r="AX382" s="11" t="s">
        <v>77</v>
      </c>
      <c r="AY382" s="228" t="s">
        <v>133</v>
      </c>
    </row>
    <row r="383" spans="2:51" s="11" customFormat="1" ht="12">
      <c r="B383" s="218"/>
      <c r="C383" s="219"/>
      <c r="D383" s="215" t="s">
        <v>144</v>
      </c>
      <c r="E383" s="220" t="s">
        <v>27</v>
      </c>
      <c r="F383" s="221" t="s">
        <v>502</v>
      </c>
      <c r="G383" s="219"/>
      <c r="H383" s="222">
        <v>2.54</v>
      </c>
      <c r="I383" s="223"/>
      <c r="J383" s="219"/>
      <c r="K383" s="219"/>
      <c r="L383" s="224"/>
      <c r="M383" s="225"/>
      <c r="N383" s="226"/>
      <c r="O383" s="226"/>
      <c r="P383" s="226"/>
      <c r="Q383" s="226"/>
      <c r="R383" s="226"/>
      <c r="S383" s="226"/>
      <c r="T383" s="227"/>
      <c r="AT383" s="228" t="s">
        <v>144</v>
      </c>
      <c r="AU383" s="228" t="s">
        <v>87</v>
      </c>
      <c r="AV383" s="11" t="s">
        <v>87</v>
      </c>
      <c r="AW383" s="11" t="s">
        <v>36</v>
      </c>
      <c r="AX383" s="11" t="s">
        <v>77</v>
      </c>
      <c r="AY383" s="228" t="s">
        <v>133</v>
      </c>
    </row>
    <row r="384" spans="2:51" s="11" customFormat="1" ht="12">
      <c r="B384" s="218"/>
      <c r="C384" s="219"/>
      <c r="D384" s="215" t="s">
        <v>144</v>
      </c>
      <c r="E384" s="220" t="s">
        <v>27</v>
      </c>
      <c r="F384" s="221" t="s">
        <v>502</v>
      </c>
      <c r="G384" s="219"/>
      <c r="H384" s="222">
        <v>2.54</v>
      </c>
      <c r="I384" s="223"/>
      <c r="J384" s="219"/>
      <c r="K384" s="219"/>
      <c r="L384" s="224"/>
      <c r="M384" s="225"/>
      <c r="N384" s="226"/>
      <c r="O384" s="226"/>
      <c r="P384" s="226"/>
      <c r="Q384" s="226"/>
      <c r="R384" s="226"/>
      <c r="S384" s="226"/>
      <c r="T384" s="227"/>
      <c r="AT384" s="228" t="s">
        <v>144</v>
      </c>
      <c r="AU384" s="228" t="s">
        <v>87</v>
      </c>
      <c r="AV384" s="11" t="s">
        <v>87</v>
      </c>
      <c r="AW384" s="11" t="s">
        <v>36</v>
      </c>
      <c r="AX384" s="11" t="s">
        <v>77</v>
      </c>
      <c r="AY384" s="228" t="s">
        <v>133</v>
      </c>
    </row>
    <row r="385" spans="2:51" s="12" customFormat="1" ht="12">
      <c r="B385" s="229"/>
      <c r="C385" s="230"/>
      <c r="D385" s="215" t="s">
        <v>144</v>
      </c>
      <c r="E385" s="231" t="s">
        <v>27</v>
      </c>
      <c r="F385" s="232" t="s">
        <v>503</v>
      </c>
      <c r="G385" s="230"/>
      <c r="H385" s="231" t="s">
        <v>27</v>
      </c>
      <c r="I385" s="233"/>
      <c r="J385" s="230"/>
      <c r="K385" s="230"/>
      <c r="L385" s="234"/>
      <c r="M385" s="235"/>
      <c r="N385" s="236"/>
      <c r="O385" s="236"/>
      <c r="P385" s="236"/>
      <c r="Q385" s="236"/>
      <c r="R385" s="236"/>
      <c r="S385" s="236"/>
      <c r="T385" s="237"/>
      <c r="AT385" s="238" t="s">
        <v>144</v>
      </c>
      <c r="AU385" s="238" t="s">
        <v>87</v>
      </c>
      <c r="AV385" s="12" t="s">
        <v>85</v>
      </c>
      <c r="AW385" s="12" t="s">
        <v>36</v>
      </c>
      <c r="AX385" s="12" t="s">
        <v>77</v>
      </c>
      <c r="AY385" s="238" t="s">
        <v>133</v>
      </c>
    </row>
    <row r="386" spans="2:51" s="13" customFormat="1" ht="12">
      <c r="B386" s="239"/>
      <c r="C386" s="240"/>
      <c r="D386" s="215" t="s">
        <v>144</v>
      </c>
      <c r="E386" s="241" t="s">
        <v>27</v>
      </c>
      <c r="F386" s="242" t="s">
        <v>147</v>
      </c>
      <c r="G386" s="240"/>
      <c r="H386" s="243">
        <v>5.4</v>
      </c>
      <c r="I386" s="244"/>
      <c r="J386" s="240"/>
      <c r="K386" s="240"/>
      <c r="L386" s="245"/>
      <c r="M386" s="246"/>
      <c r="N386" s="247"/>
      <c r="O386" s="247"/>
      <c r="P386" s="247"/>
      <c r="Q386" s="247"/>
      <c r="R386" s="247"/>
      <c r="S386" s="247"/>
      <c r="T386" s="248"/>
      <c r="AT386" s="249" t="s">
        <v>144</v>
      </c>
      <c r="AU386" s="249" t="s">
        <v>87</v>
      </c>
      <c r="AV386" s="13" t="s">
        <v>140</v>
      </c>
      <c r="AW386" s="13" t="s">
        <v>36</v>
      </c>
      <c r="AX386" s="13" t="s">
        <v>85</v>
      </c>
      <c r="AY386" s="249" t="s">
        <v>133</v>
      </c>
    </row>
    <row r="387" spans="2:65" s="1" customFormat="1" ht="22.5" customHeight="1">
      <c r="B387" s="38"/>
      <c r="C387" s="204" t="s">
        <v>504</v>
      </c>
      <c r="D387" s="204" t="s">
        <v>135</v>
      </c>
      <c r="E387" s="205" t="s">
        <v>505</v>
      </c>
      <c r="F387" s="206" t="s">
        <v>494</v>
      </c>
      <c r="G387" s="207" t="s">
        <v>234</v>
      </c>
      <c r="H387" s="208">
        <v>75.6</v>
      </c>
      <c r="I387" s="209"/>
      <c r="J387" s="208">
        <f>ROUND(I387*H387,2)</f>
        <v>0</v>
      </c>
      <c r="K387" s="206" t="s">
        <v>139</v>
      </c>
      <c r="L387" s="43"/>
      <c r="M387" s="210" t="s">
        <v>27</v>
      </c>
      <c r="N387" s="211" t="s">
        <v>48</v>
      </c>
      <c r="O387" s="79"/>
      <c r="P387" s="212">
        <f>O387*H387</f>
        <v>0</v>
      </c>
      <c r="Q387" s="212">
        <v>0</v>
      </c>
      <c r="R387" s="212">
        <f>Q387*H387</f>
        <v>0</v>
      </c>
      <c r="S387" s="212">
        <v>0</v>
      </c>
      <c r="T387" s="213">
        <f>S387*H387</f>
        <v>0</v>
      </c>
      <c r="AR387" s="17" t="s">
        <v>140</v>
      </c>
      <c r="AT387" s="17" t="s">
        <v>135</v>
      </c>
      <c r="AU387" s="17" t="s">
        <v>87</v>
      </c>
      <c r="AY387" s="17" t="s">
        <v>133</v>
      </c>
      <c r="BE387" s="214">
        <f>IF(N387="základní",J387,0)</f>
        <v>0</v>
      </c>
      <c r="BF387" s="214">
        <f>IF(N387="snížená",J387,0)</f>
        <v>0</v>
      </c>
      <c r="BG387" s="214">
        <f>IF(N387="zákl. přenesená",J387,0)</f>
        <v>0</v>
      </c>
      <c r="BH387" s="214">
        <f>IF(N387="sníž. přenesená",J387,0)</f>
        <v>0</v>
      </c>
      <c r="BI387" s="214">
        <f>IF(N387="nulová",J387,0)</f>
        <v>0</v>
      </c>
      <c r="BJ387" s="17" t="s">
        <v>85</v>
      </c>
      <c r="BK387" s="214">
        <f>ROUND(I387*H387,2)</f>
        <v>0</v>
      </c>
      <c r="BL387" s="17" t="s">
        <v>140</v>
      </c>
      <c r="BM387" s="17" t="s">
        <v>506</v>
      </c>
    </row>
    <row r="388" spans="2:47" s="1" customFormat="1" ht="12">
      <c r="B388" s="38"/>
      <c r="C388" s="39"/>
      <c r="D388" s="215" t="s">
        <v>142</v>
      </c>
      <c r="E388" s="39"/>
      <c r="F388" s="216" t="s">
        <v>489</v>
      </c>
      <c r="G388" s="39"/>
      <c r="H388" s="39"/>
      <c r="I388" s="130"/>
      <c r="J388" s="39"/>
      <c r="K388" s="39"/>
      <c r="L388" s="43"/>
      <c r="M388" s="217"/>
      <c r="N388" s="79"/>
      <c r="O388" s="79"/>
      <c r="P388" s="79"/>
      <c r="Q388" s="79"/>
      <c r="R388" s="79"/>
      <c r="S388" s="79"/>
      <c r="T388" s="80"/>
      <c r="AT388" s="17" t="s">
        <v>142</v>
      </c>
      <c r="AU388" s="17" t="s">
        <v>87</v>
      </c>
    </row>
    <row r="389" spans="2:51" s="11" customFormat="1" ht="12">
      <c r="B389" s="218"/>
      <c r="C389" s="219"/>
      <c r="D389" s="215" t="s">
        <v>144</v>
      </c>
      <c r="E389" s="220" t="s">
        <v>27</v>
      </c>
      <c r="F389" s="221" t="s">
        <v>507</v>
      </c>
      <c r="G389" s="219"/>
      <c r="H389" s="222">
        <v>75.6</v>
      </c>
      <c r="I389" s="223"/>
      <c r="J389" s="219"/>
      <c r="K389" s="219"/>
      <c r="L389" s="224"/>
      <c r="M389" s="225"/>
      <c r="N389" s="226"/>
      <c r="O389" s="226"/>
      <c r="P389" s="226"/>
      <c r="Q389" s="226"/>
      <c r="R389" s="226"/>
      <c r="S389" s="226"/>
      <c r="T389" s="227"/>
      <c r="AT389" s="228" t="s">
        <v>144</v>
      </c>
      <c r="AU389" s="228" t="s">
        <v>87</v>
      </c>
      <c r="AV389" s="11" t="s">
        <v>87</v>
      </c>
      <c r="AW389" s="11" t="s">
        <v>36</v>
      </c>
      <c r="AX389" s="11" t="s">
        <v>77</v>
      </c>
      <c r="AY389" s="228" t="s">
        <v>133</v>
      </c>
    </row>
    <row r="390" spans="2:51" s="13" customFormat="1" ht="12">
      <c r="B390" s="239"/>
      <c r="C390" s="240"/>
      <c r="D390" s="215" t="s">
        <v>144</v>
      </c>
      <c r="E390" s="241" t="s">
        <v>27</v>
      </c>
      <c r="F390" s="242" t="s">
        <v>147</v>
      </c>
      <c r="G390" s="240"/>
      <c r="H390" s="243">
        <v>75.6</v>
      </c>
      <c r="I390" s="244"/>
      <c r="J390" s="240"/>
      <c r="K390" s="240"/>
      <c r="L390" s="245"/>
      <c r="M390" s="246"/>
      <c r="N390" s="247"/>
      <c r="O390" s="247"/>
      <c r="P390" s="247"/>
      <c r="Q390" s="247"/>
      <c r="R390" s="247"/>
      <c r="S390" s="247"/>
      <c r="T390" s="248"/>
      <c r="AT390" s="249" t="s">
        <v>144</v>
      </c>
      <c r="AU390" s="249" t="s">
        <v>87</v>
      </c>
      <c r="AV390" s="13" t="s">
        <v>140</v>
      </c>
      <c r="AW390" s="13" t="s">
        <v>36</v>
      </c>
      <c r="AX390" s="13" t="s">
        <v>85</v>
      </c>
      <c r="AY390" s="249" t="s">
        <v>133</v>
      </c>
    </row>
    <row r="391" spans="2:65" s="1" customFormat="1" ht="16.5" customHeight="1">
      <c r="B391" s="38"/>
      <c r="C391" s="204" t="s">
        <v>508</v>
      </c>
      <c r="D391" s="204" t="s">
        <v>135</v>
      </c>
      <c r="E391" s="205" t="s">
        <v>509</v>
      </c>
      <c r="F391" s="206" t="s">
        <v>510</v>
      </c>
      <c r="G391" s="207" t="s">
        <v>234</v>
      </c>
      <c r="H391" s="208">
        <v>237.93</v>
      </c>
      <c r="I391" s="209"/>
      <c r="J391" s="208">
        <f>ROUND(I391*H391,2)</f>
        <v>0</v>
      </c>
      <c r="K391" s="206" t="s">
        <v>139</v>
      </c>
      <c r="L391" s="43"/>
      <c r="M391" s="210" t="s">
        <v>27</v>
      </c>
      <c r="N391" s="211" t="s">
        <v>48</v>
      </c>
      <c r="O391" s="79"/>
      <c r="P391" s="212">
        <f>O391*H391</f>
        <v>0</v>
      </c>
      <c r="Q391" s="212">
        <v>0</v>
      </c>
      <c r="R391" s="212">
        <f>Q391*H391</f>
        <v>0</v>
      </c>
      <c r="S391" s="212">
        <v>0</v>
      </c>
      <c r="T391" s="213">
        <f>S391*H391</f>
        <v>0</v>
      </c>
      <c r="AR391" s="17" t="s">
        <v>140</v>
      </c>
      <c r="AT391" s="17" t="s">
        <v>135</v>
      </c>
      <c r="AU391" s="17" t="s">
        <v>87</v>
      </c>
      <c r="AY391" s="17" t="s">
        <v>133</v>
      </c>
      <c r="BE391" s="214">
        <f>IF(N391="základní",J391,0)</f>
        <v>0</v>
      </c>
      <c r="BF391" s="214">
        <f>IF(N391="snížená",J391,0)</f>
        <v>0</v>
      </c>
      <c r="BG391" s="214">
        <f>IF(N391="zákl. přenesená",J391,0)</f>
        <v>0</v>
      </c>
      <c r="BH391" s="214">
        <f>IF(N391="sníž. přenesená",J391,0)</f>
        <v>0</v>
      </c>
      <c r="BI391" s="214">
        <f>IF(N391="nulová",J391,0)</f>
        <v>0</v>
      </c>
      <c r="BJ391" s="17" t="s">
        <v>85</v>
      </c>
      <c r="BK391" s="214">
        <f>ROUND(I391*H391,2)</f>
        <v>0</v>
      </c>
      <c r="BL391" s="17" t="s">
        <v>140</v>
      </c>
      <c r="BM391" s="17" t="s">
        <v>511</v>
      </c>
    </row>
    <row r="392" spans="2:47" s="1" customFormat="1" ht="12">
      <c r="B392" s="38"/>
      <c r="C392" s="39"/>
      <c r="D392" s="215" t="s">
        <v>142</v>
      </c>
      <c r="E392" s="39"/>
      <c r="F392" s="216" t="s">
        <v>512</v>
      </c>
      <c r="G392" s="39"/>
      <c r="H392" s="39"/>
      <c r="I392" s="130"/>
      <c r="J392" s="39"/>
      <c r="K392" s="39"/>
      <c r="L392" s="43"/>
      <c r="M392" s="217"/>
      <c r="N392" s="79"/>
      <c r="O392" s="79"/>
      <c r="P392" s="79"/>
      <c r="Q392" s="79"/>
      <c r="R392" s="79"/>
      <c r="S392" s="79"/>
      <c r="T392" s="80"/>
      <c r="AT392" s="17" t="s">
        <v>142</v>
      </c>
      <c r="AU392" s="17" t="s">
        <v>87</v>
      </c>
    </row>
    <row r="393" spans="2:51" s="11" customFormat="1" ht="12">
      <c r="B393" s="218"/>
      <c r="C393" s="219"/>
      <c r="D393" s="215" t="s">
        <v>144</v>
      </c>
      <c r="E393" s="220" t="s">
        <v>27</v>
      </c>
      <c r="F393" s="221" t="s">
        <v>513</v>
      </c>
      <c r="G393" s="219"/>
      <c r="H393" s="222">
        <v>237.93</v>
      </c>
      <c r="I393" s="223"/>
      <c r="J393" s="219"/>
      <c r="K393" s="219"/>
      <c r="L393" s="224"/>
      <c r="M393" s="225"/>
      <c r="N393" s="226"/>
      <c r="O393" s="226"/>
      <c r="P393" s="226"/>
      <c r="Q393" s="226"/>
      <c r="R393" s="226"/>
      <c r="S393" s="226"/>
      <c r="T393" s="227"/>
      <c r="AT393" s="228" t="s">
        <v>144</v>
      </c>
      <c r="AU393" s="228" t="s">
        <v>87</v>
      </c>
      <c r="AV393" s="11" t="s">
        <v>87</v>
      </c>
      <c r="AW393" s="11" t="s">
        <v>36</v>
      </c>
      <c r="AX393" s="11" t="s">
        <v>77</v>
      </c>
      <c r="AY393" s="228" t="s">
        <v>133</v>
      </c>
    </row>
    <row r="394" spans="2:51" s="13" customFormat="1" ht="12">
      <c r="B394" s="239"/>
      <c r="C394" s="240"/>
      <c r="D394" s="215" t="s">
        <v>144</v>
      </c>
      <c r="E394" s="241" t="s">
        <v>27</v>
      </c>
      <c r="F394" s="242" t="s">
        <v>147</v>
      </c>
      <c r="G394" s="240"/>
      <c r="H394" s="243">
        <v>237.93</v>
      </c>
      <c r="I394" s="244"/>
      <c r="J394" s="240"/>
      <c r="K394" s="240"/>
      <c r="L394" s="245"/>
      <c r="M394" s="246"/>
      <c r="N394" s="247"/>
      <c r="O394" s="247"/>
      <c r="P394" s="247"/>
      <c r="Q394" s="247"/>
      <c r="R394" s="247"/>
      <c r="S394" s="247"/>
      <c r="T394" s="248"/>
      <c r="AT394" s="249" t="s">
        <v>144</v>
      </c>
      <c r="AU394" s="249" t="s">
        <v>87</v>
      </c>
      <c r="AV394" s="13" t="s">
        <v>140</v>
      </c>
      <c r="AW394" s="13" t="s">
        <v>36</v>
      </c>
      <c r="AX394" s="13" t="s">
        <v>85</v>
      </c>
      <c r="AY394" s="249" t="s">
        <v>133</v>
      </c>
    </row>
    <row r="395" spans="2:65" s="1" customFormat="1" ht="16.5" customHeight="1">
      <c r="B395" s="38"/>
      <c r="C395" s="204" t="s">
        <v>514</v>
      </c>
      <c r="D395" s="204" t="s">
        <v>135</v>
      </c>
      <c r="E395" s="205" t="s">
        <v>515</v>
      </c>
      <c r="F395" s="206" t="s">
        <v>516</v>
      </c>
      <c r="G395" s="207" t="s">
        <v>234</v>
      </c>
      <c r="H395" s="208">
        <v>5.4</v>
      </c>
      <c r="I395" s="209"/>
      <c r="J395" s="208">
        <f>ROUND(I395*H395,2)</f>
        <v>0</v>
      </c>
      <c r="K395" s="206" t="s">
        <v>139</v>
      </c>
      <c r="L395" s="43"/>
      <c r="M395" s="210" t="s">
        <v>27</v>
      </c>
      <c r="N395" s="211" t="s">
        <v>48</v>
      </c>
      <c r="O395" s="79"/>
      <c r="P395" s="212">
        <f>O395*H395</f>
        <v>0</v>
      </c>
      <c r="Q395" s="212">
        <v>0</v>
      </c>
      <c r="R395" s="212">
        <f>Q395*H395</f>
        <v>0</v>
      </c>
      <c r="S395" s="212">
        <v>0</v>
      </c>
      <c r="T395" s="213">
        <f>S395*H395</f>
        <v>0</v>
      </c>
      <c r="AR395" s="17" t="s">
        <v>140</v>
      </c>
      <c r="AT395" s="17" t="s">
        <v>135</v>
      </c>
      <c r="AU395" s="17" t="s">
        <v>87</v>
      </c>
      <c r="AY395" s="17" t="s">
        <v>133</v>
      </c>
      <c r="BE395" s="214">
        <f>IF(N395="základní",J395,0)</f>
        <v>0</v>
      </c>
      <c r="BF395" s="214">
        <f>IF(N395="snížená",J395,0)</f>
        <v>0</v>
      </c>
      <c r="BG395" s="214">
        <f>IF(N395="zákl. přenesená",J395,0)</f>
        <v>0</v>
      </c>
      <c r="BH395" s="214">
        <f>IF(N395="sníž. přenesená",J395,0)</f>
        <v>0</v>
      </c>
      <c r="BI395" s="214">
        <f>IF(N395="nulová",J395,0)</f>
        <v>0</v>
      </c>
      <c r="BJ395" s="17" t="s">
        <v>85</v>
      </c>
      <c r="BK395" s="214">
        <f>ROUND(I395*H395,2)</f>
        <v>0</v>
      </c>
      <c r="BL395" s="17" t="s">
        <v>140</v>
      </c>
      <c r="BM395" s="17" t="s">
        <v>517</v>
      </c>
    </row>
    <row r="396" spans="2:47" s="1" customFormat="1" ht="12">
      <c r="B396" s="38"/>
      <c r="C396" s="39"/>
      <c r="D396" s="215" t="s">
        <v>142</v>
      </c>
      <c r="E396" s="39"/>
      <c r="F396" s="216" t="s">
        <v>512</v>
      </c>
      <c r="G396" s="39"/>
      <c r="H396" s="39"/>
      <c r="I396" s="130"/>
      <c r="J396" s="39"/>
      <c r="K396" s="39"/>
      <c r="L396" s="43"/>
      <c r="M396" s="217"/>
      <c r="N396" s="79"/>
      <c r="O396" s="79"/>
      <c r="P396" s="79"/>
      <c r="Q396" s="79"/>
      <c r="R396" s="79"/>
      <c r="S396" s="79"/>
      <c r="T396" s="80"/>
      <c r="AT396" s="17" t="s">
        <v>142</v>
      </c>
      <c r="AU396" s="17" t="s">
        <v>87</v>
      </c>
    </row>
    <row r="397" spans="2:51" s="11" customFormat="1" ht="12">
      <c r="B397" s="218"/>
      <c r="C397" s="219"/>
      <c r="D397" s="215" t="s">
        <v>144</v>
      </c>
      <c r="E397" s="220" t="s">
        <v>27</v>
      </c>
      <c r="F397" s="221" t="s">
        <v>518</v>
      </c>
      <c r="G397" s="219"/>
      <c r="H397" s="222">
        <v>5.4</v>
      </c>
      <c r="I397" s="223"/>
      <c r="J397" s="219"/>
      <c r="K397" s="219"/>
      <c r="L397" s="224"/>
      <c r="M397" s="225"/>
      <c r="N397" s="226"/>
      <c r="O397" s="226"/>
      <c r="P397" s="226"/>
      <c r="Q397" s="226"/>
      <c r="R397" s="226"/>
      <c r="S397" s="226"/>
      <c r="T397" s="227"/>
      <c r="AT397" s="228" t="s">
        <v>144</v>
      </c>
      <c r="AU397" s="228" t="s">
        <v>87</v>
      </c>
      <c r="AV397" s="11" t="s">
        <v>87</v>
      </c>
      <c r="AW397" s="11" t="s">
        <v>36</v>
      </c>
      <c r="AX397" s="11" t="s">
        <v>77</v>
      </c>
      <c r="AY397" s="228" t="s">
        <v>133</v>
      </c>
    </row>
    <row r="398" spans="2:51" s="13" customFormat="1" ht="12">
      <c r="B398" s="239"/>
      <c r="C398" s="240"/>
      <c r="D398" s="215" t="s">
        <v>144</v>
      </c>
      <c r="E398" s="241" t="s">
        <v>27</v>
      </c>
      <c r="F398" s="242" t="s">
        <v>147</v>
      </c>
      <c r="G398" s="240"/>
      <c r="H398" s="243">
        <v>5.4</v>
      </c>
      <c r="I398" s="244"/>
      <c r="J398" s="240"/>
      <c r="K398" s="240"/>
      <c r="L398" s="245"/>
      <c r="M398" s="246"/>
      <c r="N398" s="247"/>
      <c r="O398" s="247"/>
      <c r="P398" s="247"/>
      <c r="Q398" s="247"/>
      <c r="R398" s="247"/>
      <c r="S398" s="247"/>
      <c r="T398" s="248"/>
      <c r="AT398" s="249" t="s">
        <v>144</v>
      </c>
      <c r="AU398" s="249" t="s">
        <v>87</v>
      </c>
      <c r="AV398" s="13" t="s">
        <v>140</v>
      </c>
      <c r="AW398" s="13" t="s">
        <v>36</v>
      </c>
      <c r="AX398" s="13" t="s">
        <v>85</v>
      </c>
      <c r="AY398" s="249" t="s">
        <v>133</v>
      </c>
    </row>
    <row r="399" spans="2:65" s="1" customFormat="1" ht="22.5" customHeight="1">
      <c r="B399" s="38"/>
      <c r="C399" s="204" t="s">
        <v>519</v>
      </c>
      <c r="D399" s="204" t="s">
        <v>135</v>
      </c>
      <c r="E399" s="205" t="s">
        <v>520</v>
      </c>
      <c r="F399" s="206" t="s">
        <v>521</v>
      </c>
      <c r="G399" s="207" t="s">
        <v>234</v>
      </c>
      <c r="H399" s="208">
        <v>5.4</v>
      </c>
      <c r="I399" s="209"/>
      <c r="J399" s="208">
        <f>ROUND(I399*H399,2)</f>
        <v>0</v>
      </c>
      <c r="K399" s="206" t="s">
        <v>139</v>
      </c>
      <c r="L399" s="43"/>
      <c r="M399" s="210" t="s">
        <v>27</v>
      </c>
      <c r="N399" s="211" t="s">
        <v>48</v>
      </c>
      <c r="O399" s="79"/>
      <c r="P399" s="212">
        <f>O399*H399</f>
        <v>0</v>
      </c>
      <c r="Q399" s="212">
        <v>0</v>
      </c>
      <c r="R399" s="212">
        <f>Q399*H399</f>
        <v>0</v>
      </c>
      <c r="S399" s="212">
        <v>0</v>
      </c>
      <c r="T399" s="213">
        <f>S399*H399</f>
        <v>0</v>
      </c>
      <c r="AR399" s="17" t="s">
        <v>140</v>
      </c>
      <c r="AT399" s="17" t="s">
        <v>135</v>
      </c>
      <c r="AU399" s="17" t="s">
        <v>87</v>
      </c>
      <c r="AY399" s="17" t="s">
        <v>133</v>
      </c>
      <c r="BE399" s="214">
        <f>IF(N399="základní",J399,0)</f>
        <v>0</v>
      </c>
      <c r="BF399" s="214">
        <f>IF(N399="snížená",J399,0)</f>
        <v>0</v>
      </c>
      <c r="BG399" s="214">
        <f>IF(N399="zákl. přenesená",J399,0)</f>
        <v>0</v>
      </c>
      <c r="BH399" s="214">
        <f>IF(N399="sníž. přenesená",J399,0)</f>
        <v>0</v>
      </c>
      <c r="BI399" s="214">
        <f>IF(N399="nulová",J399,0)</f>
        <v>0</v>
      </c>
      <c r="BJ399" s="17" t="s">
        <v>85</v>
      </c>
      <c r="BK399" s="214">
        <f>ROUND(I399*H399,2)</f>
        <v>0</v>
      </c>
      <c r="BL399" s="17" t="s">
        <v>140</v>
      </c>
      <c r="BM399" s="17" t="s">
        <v>522</v>
      </c>
    </row>
    <row r="400" spans="2:47" s="1" customFormat="1" ht="12">
      <c r="B400" s="38"/>
      <c r="C400" s="39"/>
      <c r="D400" s="215" t="s">
        <v>142</v>
      </c>
      <c r="E400" s="39"/>
      <c r="F400" s="216" t="s">
        <v>523</v>
      </c>
      <c r="G400" s="39"/>
      <c r="H400" s="39"/>
      <c r="I400" s="130"/>
      <c r="J400" s="39"/>
      <c r="K400" s="39"/>
      <c r="L400" s="43"/>
      <c r="M400" s="217"/>
      <c r="N400" s="79"/>
      <c r="O400" s="79"/>
      <c r="P400" s="79"/>
      <c r="Q400" s="79"/>
      <c r="R400" s="79"/>
      <c r="S400" s="79"/>
      <c r="T400" s="80"/>
      <c r="AT400" s="17" t="s">
        <v>142</v>
      </c>
      <c r="AU400" s="17" t="s">
        <v>87</v>
      </c>
    </row>
    <row r="401" spans="2:51" s="11" customFormat="1" ht="12">
      <c r="B401" s="218"/>
      <c r="C401" s="219"/>
      <c r="D401" s="215" t="s">
        <v>144</v>
      </c>
      <c r="E401" s="220" t="s">
        <v>27</v>
      </c>
      <c r="F401" s="221" t="s">
        <v>518</v>
      </c>
      <c r="G401" s="219"/>
      <c r="H401" s="222">
        <v>5.4</v>
      </c>
      <c r="I401" s="223"/>
      <c r="J401" s="219"/>
      <c r="K401" s="219"/>
      <c r="L401" s="224"/>
      <c r="M401" s="225"/>
      <c r="N401" s="226"/>
      <c r="O401" s="226"/>
      <c r="P401" s="226"/>
      <c r="Q401" s="226"/>
      <c r="R401" s="226"/>
      <c r="S401" s="226"/>
      <c r="T401" s="227"/>
      <c r="AT401" s="228" t="s">
        <v>144</v>
      </c>
      <c r="AU401" s="228" t="s">
        <v>87</v>
      </c>
      <c r="AV401" s="11" t="s">
        <v>87</v>
      </c>
      <c r="AW401" s="11" t="s">
        <v>36</v>
      </c>
      <c r="AX401" s="11" t="s">
        <v>77</v>
      </c>
      <c r="AY401" s="228" t="s">
        <v>133</v>
      </c>
    </row>
    <row r="402" spans="2:51" s="12" customFormat="1" ht="12">
      <c r="B402" s="229"/>
      <c r="C402" s="230"/>
      <c r="D402" s="215" t="s">
        <v>144</v>
      </c>
      <c r="E402" s="231" t="s">
        <v>27</v>
      </c>
      <c r="F402" s="232" t="s">
        <v>503</v>
      </c>
      <c r="G402" s="230"/>
      <c r="H402" s="231" t="s">
        <v>27</v>
      </c>
      <c r="I402" s="233"/>
      <c r="J402" s="230"/>
      <c r="K402" s="230"/>
      <c r="L402" s="234"/>
      <c r="M402" s="235"/>
      <c r="N402" s="236"/>
      <c r="O402" s="236"/>
      <c r="P402" s="236"/>
      <c r="Q402" s="236"/>
      <c r="R402" s="236"/>
      <c r="S402" s="236"/>
      <c r="T402" s="237"/>
      <c r="AT402" s="238" t="s">
        <v>144</v>
      </c>
      <c r="AU402" s="238" t="s">
        <v>87</v>
      </c>
      <c r="AV402" s="12" t="s">
        <v>85</v>
      </c>
      <c r="AW402" s="12" t="s">
        <v>36</v>
      </c>
      <c r="AX402" s="12" t="s">
        <v>77</v>
      </c>
      <c r="AY402" s="238" t="s">
        <v>133</v>
      </c>
    </row>
    <row r="403" spans="2:51" s="13" customFormat="1" ht="12">
      <c r="B403" s="239"/>
      <c r="C403" s="240"/>
      <c r="D403" s="215" t="s">
        <v>144</v>
      </c>
      <c r="E403" s="241" t="s">
        <v>27</v>
      </c>
      <c r="F403" s="242" t="s">
        <v>147</v>
      </c>
      <c r="G403" s="240"/>
      <c r="H403" s="243">
        <v>5.4</v>
      </c>
      <c r="I403" s="244"/>
      <c r="J403" s="240"/>
      <c r="K403" s="240"/>
      <c r="L403" s="245"/>
      <c r="M403" s="246"/>
      <c r="N403" s="247"/>
      <c r="O403" s="247"/>
      <c r="P403" s="247"/>
      <c r="Q403" s="247"/>
      <c r="R403" s="247"/>
      <c r="S403" s="247"/>
      <c r="T403" s="248"/>
      <c r="AT403" s="249" t="s">
        <v>144</v>
      </c>
      <c r="AU403" s="249" t="s">
        <v>87</v>
      </c>
      <c r="AV403" s="13" t="s">
        <v>140</v>
      </c>
      <c r="AW403" s="13" t="s">
        <v>36</v>
      </c>
      <c r="AX403" s="13" t="s">
        <v>85</v>
      </c>
      <c r="AY403" s="249" t="s">
        <v>133</v>
      </c>
    </row>
    <row r="404" spans="2:65" s="1" customFormat="1" ht="22.5" customHeight="1">
      <c r="B404" s="38"/>
      <c r="C404" s="204" t="s">
        <v>524</v>
      </c>
      <c r="D404" s="204" t="s">
        <v>135</v>
      </c>
      <c r="E404" s="205" t="s">
        <v>525</v>
      </c>
      <c r="F404" s="206" t="s">
        <v>244</v>
      </c>
      <c r="G404" s="207" t="s">
        <v>234</v>
      </c>
      <c r="H404" s="208">
        <v>103.29</v>
      </c>
      <c r="I404" s="209"/>
      <c r="J404" s="208">
        <f>ROUND(I404*H404,2)</f>
        <v>0</v>
      </c>
      <c r="K404" s="206" t="s">
        <v>139</v>
      </c>
      <c r="L404" s="43"/>
      <c r="M404" s="210" t="s">
        <v>27</v>
      </c>
      <c r="N404" s="211" t="s">
        <v>48</v>
      </c>
      <c r="O404" s="79"/>
      <c r="P404" s="212">
        <f>O404*H404</f>
        <v>0</v>
      </c>
      <c r="Q404" s="212">
        <v>0</v>
      </c>
      <c r="R404" s="212">
        <f>Q404*H404</f>
        <v>0</v>
      </c>
      <c r="S404" s="212">
        <v>0</v>
      </c>
      <c r="T404" s="213">
        <f>S404*H404</f>
        <v>0</v>
      </c>
      <c r="AR404" s="17" t="s">
        <v>140</v>
      </c>
      <c r="AT404" s="17" t="s">
        <v>135</v>
      </c>
      <c r="AU404" s="17" t="s">
        <v>87</v>
      </c>
      <c r="AY404" s="17" t="s">
        <v>133</v>
      </c>
      <c r="BE404" s="214">
        <f>IF(N404="základní",J404,0)</f>
        <v>0</v>
      </c>
      <c r="BF404" s="214">
        <f>IF(N404="snížená",J404,0)</f>
        <v>0</v>
      </c>
      <c r="BG404" s="214">
        <f>IF(N404="zákl. přenesená",J404,0)</f>
        <v>0</v>
      </c>
      <c r="BH404" s="214">
        <f>IF(N404="sníž. přenesená",J404,0)</f>
        <v>0</v>
      </c>
      <c r="BI404" s="214">
        <f>IF(N404="nulová",J404,0)</f>
        <v>0</v>
      </c>
      <c r="BJ404" s="17" t="s">
        <v>85</v>
      </c>
      <c r="BK404" s="214">
        <f>ROUND(I404*H404,2)</f>
        <v>0</v>
      </c>
      <c r="BL404" s="17" t="s">
        <v>140</v>
      </c>
      <c r="BM404" s="17" t="s">
        <v>526</v>
      </c>
    </row>
    <row r="405" spans="2:47" s="1" customFormat="1" ht="12">
      <c r="B405" s="38"/>
      <c r="C405" s="39"/>
      <c r="D405" s="215" t="s">
        <v>142</v>
      </c>
      <c r="E405" s="39"/>
      <c r="F405" s="216" t="s">
        <v>523</v>
      </c>
      <c r="G405" s="39"/>
      <c r="H405" s="39"/>
      <c r="I405" s="130"/>
      <c r="J405" s="39"/>
      <c r="K405" s="39"/>
      <c r="L405" s="43"/>
      <c r="M405" s="217"/>
      <c r="N405" s="79"/>
      <c r="O405" s="79"/>
      <c r="P405" s="79"/>
      <c r="Q405" s="79"/>
      <c r="R405" s="79"/>
      <c r="S405" s="79"/>
      <c r="T405" s="80"/>
      <c r="AT405" s="17" t="s">
        <v>142</v>
      </c>
      <c r="AU405" s="17" t="s">
        <v>87</v>
      </c>
    </row>
    <row r="406" spans="2:51" s="11" customFormat="1" ht="12">
      <c r="B406" s="218"/>
      <c r="C406" s="219"/>
      <c r="D406" s="215" t="s">
        <v>144</v>
      </c>
      <c r="E406" s="220" t="s">
        <v>27</v>
      </c>
      <c r="F406" s="221" t="s">
        <v>527</v>
      </c>
      <c r="G406" s="219"/>
      <c r="H406" s="222">
        <v>103.29</v>
      </c>
      <c r="I406" s="223"/>
      <c r="J406" s="219"/>
      <c r="K406" s="219"/>
      <c r="L406" s="224"/>
      <c r="M406" s="225"/>
      <c r="N406" s="226"/>
      <c r="O406" s="226"/>
      <c r="P406" s="226"/>
      <c r="Q406" s="226"/>
      <c r="R406" s="226"/>
      <c r="S406" s="226"/>
      <c r="T406" s="227"/>
      <c r="AT406" s="228" t="s">
        <v>144</v>
      </c>
      <c r="AU406" s="228" t="s">
        <v>87</v>
      </c>
      <c r="AV406" s="11" t="s">
        <v>87</v>
      </c>
      <c r="AW406" s="11" t="s">
        <v>36</v>
      </c>
      <c r="AX406" s="11" t="s">
        <v>77</v>
      </c>
      <c r="AY406" s="228" t="s">
        <v>133</v>
      </c>
    </row>
    <row r="407" spans="2:51" s="13" customFormat="1" ht="12">
      <c r="B407" s="239"/>
      <c r="C407" s="240"/>
      <c r="D407" s="215" t="s">
        <v>144</v>
      </c>
      <c r="E407" s="241" t="s">
        <v>27</v>
      </c>
      <c r="F407" s="242" t="s">
        <v>147</v>
      </c>
      <c r="G407" s="240"/>
      <c r="H407" s="243">
        <v>103.29</v>
      </c>
      <c r="I407" s="244"/>
      <c r="J407" s="240"/>
      <c r="K407" s="240"/>
      <c r="L407" s="245"/>
      <c r="M407" s="246"/>
      <c r="N407" s="247"/>
      <c r="O407" s="247"/>
      <c r="P407" s="247"/>
      <c r="Q407" s="247"/>
      <c r="R407" s="247"/>
      <c r="S407" s="247"/>
      <c r="T407" s="248"/>
      <c r="AT407" s="249" t="s">
        <v>144</v>
      </c>
      <c r="AU407" s="249" t="s">
        <v>87</v>
      </c>
      <c r="AV407" s="13" t="s">
        <v>140</v>
      </c>
      <c r="AW407" s="13" t="s">
        <v>36</v>
      </c>
      <c r="AX407" s="13" t="s">
        <v>85</v>
      </c>
      <c r="AY407" s="249" t="s">
        <v>133</v>
      </c>
    </row>
    <row r="408" spans="2:63" s="10" customFormat="1" ht="22.8" customHeight="1">
      <c r="B408" s="188"/>
      <c r="C408" s="189"/>
      <c r="D408" s="190" t="s">
        <v>76</v>
      </c>
      <c r="E408" s="202" t="s">
        <v>528</v>
      </c>
      <c r="F408" s="202" t="s">
        <v>529</v>
      </c>
      <c r="G408" s="189"/>
      <c r="H408" s="189"/>
      <c r="I408" s="192"/>
      <c r="J408" s="203">
        <f>BK408</f>
        <v>0</v>
      </c>
      <c r="K408" s="189"/>
      <c r="L408" s="194"/>
      <c r="M408" s="195"/>
      <c r="N408" s="196"/>
      <c r="O408" s="196"/>
      <c r="P408" s="197">
        <f>SUM(P409:P410)</f>
        <v>0</v>
      </c>
      <c r="Q408" s="196"/>
      <c r="R408" s="197">
        <f>SUM(R409:R410)</f>
        <v>0</v>
      </c>
      <c r="S408" s="196"/>
      <c r="T408" s="198">
        <f>SUM(T409:T410)</f>
        <v>0</v>
      </c>
      <c r="AR408" s="199" t="s">
        <v>85</v>
      </c>
      <c r="AT408" s="200" t="s">
        <v>76</v>
      </c>
      <c r="AU408" s="200" t="s">
        <v>85</v>
      </c>
      <c r="AY408" s="199" t="s">
        <v>133</v>
      </c>
      <c r="BK408" s="201">
        <f>SUM(BK409:BK410)</f>
        <v>0</v>
      </c>
    </row>
    <row r="409" spans="2:65" s="1" customFormat="1" ht="22.5" customHeight="1">
      <c r="B409" s="38"/>
      <c r="C409" s="204" t="s">
        <v>530</v>
      </c>
      <c r="D409" s="204" t="s">
        <v>135</v>
      </c>
      <c r="E409" s="205" t="s">
        <v>531</v>
      </c>
      <c r="F409" s="206" t="s">
        <v>532</v>
      </c>
      <c r="G409" s="207" t="s">
        <v>234</v>
      </c>
      <c r="H409" s="208">
        <v>530.78</v>
      </c>
      <c r="I409" s="209"/>
      <c r="J409" s="208">
        <f>ROUND(I409*H409,2)</f>
        <v>0</v>
      </c>
      <c r="K409" s="206" t="s">
        <v>139</v>
      </c>
      <c r="L409" s="43"/>
      <c r="M409" s="210" t="s">
        <v>27</v>
      </c>
      <c r="N409" s="211" t="s">
        <v>48</v>
      </c>
      <c r="O409" s="79"/>
      <c r="P409" s="212">
        <f>O409*H409</f>
        <v>0</v>
      </c>
      <c r="Q409" s="212">
        <v>0</v>
      </c>
      <c r="R409" s="212">
        <f>Q409*H409</f>
        <v>0</v>
      </c>
      <c r="S409" s="212">
        <v>0</v>
      </c>
      <c r="T409" s="213">
        <f>S409*H409</f>
        <v>0</v>
      </c>
      <c r="AR409" s="17" t="s">
        <v>140</v>
      </c>
      <c r="AT409" s="17" t="s">
        <v>135</v>
      </c>
      <c r="AU409" s="17" t="s">
        <v>87</v>
      </c>
      <c r="AY409" s="17" t="s">
        <v>133</v>
      </c>
      <c r="BE409" s="214">
        <f>IF(N409="základní",J409,0)</f>
        <v>0</v>
      </c>
      <c r="BF409" s="214">
        <f>IF(N409="snížená",J409,0)</f>
        <v>0</v>
      </c>
      <c r="BG409" s="214">
        <f>IF(N409="zákl. přenesená",J409,0)</f>
        <v>0</v>
      </c>
      <c r="BH409" s="214">
        <f>IF(N409="sníž. přenesená",J409,0)</f>
        <v>0</v>
      </c>
      <c r="BI409" s="214">
        <f>IF(N409="nulová",J409,0)</f>
        <v>0</v>
      </c>
      <c r="BJ409" s="17" t="s">
        <v>85</v>
      </c>
      <c r="BK409" s="214">
        <f>ROUND(I409*H409,2)</f>
        <v>0</v>
      </c>
      <c r="BL409" s="17" t="s">
        <v>140</v>
      </c>
      <c r="BM409" s="17" t="s">
        <v>533</v>
      </c>
    </row>
    <row r="410" spans="2:47" s="1" customFormat="1" ht="12">
      <c r="B410" s="38"/>
      <c r="C410" s="39"/>
      <c r="D410" s="215" t="s">
        <v>142</v>
      </c>
      <c r="E410" s="39"/>
      <c r="F410" s="216" t="s">
        <v>534</v>
      </c>
      <c r="G410" s="39"/>
      <c r="H410" s="39"/>
      <c r="I410" s="130"/>
      <c r="J410" s="39"/>
      <c r="K410" s="39"/>
      <c r="L410" s="43"/>
      <c r="M410" s="259"/>
      <c r="N410" s="260"/>
      <c r="O410" s="260"/>
      <c r="P410" s="260"/>
      <c r="Q410" s="260"/>
      <c r="R410" s="260"/>
      <c r="S410" s="260"/>
      <c r="T410" s="261"/>
      <c r="AT410" s="17" t="s">
        <v>142</v>
      </c>
      <c r="AU410" s="17" t="s">
        <v>87</v>
      </c>
    </row>
    <row r="411" spans="2:12" s="1" customFormat="1" ht="6.95" customHeight="1">
      <c r="B411" s="57"/>
      <c r="C411" s="58"/>
      <c r="D411" s="58"/>
      <c r="E411" s="58"/>
      <c r="F411" s="58"/>
      <c r="G411" s="58"/>
      <c r="H411" s="58"/>
      <c r="I411" s="154"/>
      <c r="J411" s="58"/>
      <c r="K411" s="58"/>
      <c r="L411" s="43"/>
    </row>
  </sheetData>
  <sheetProtection password="CC35" sheet="1" objects="1" scenarios="1" formatColumns="0" formatRows="0" autoFilter="0"/>
  <autoFilter ref="C86:K41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535</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ROUND((SUM(BE84:BE199)),2)</f>
        <v>0</v>
      </c>
      <c r="I33" s="143">
        <v>0.21</v>
      </c>
      <c r="J33" s="142">
        <f>ROUND(((SUM(BE84:BE199))*I33),2)</f>
        <v>0</v>
      </c>
      <c r="L33" s="43"/>
    </row>
    <row r="34" spans="2:12" s="1" customFormat="1" ht="14.4" customHeight="1">
      <c r="B34" s="43"/>
      <c r="E34" s="128" t="s">
        <v>49</v>
      </c>
      <c r="F34" s="142">
        <f>ROUND((SUM(BF84:BF199)),2)</f>
        <v>0</v>
      </c>
      <c r="I34" s="143">
        <v>0.15</v>
      </c>
      <c r="J34" s="142">
        <f>ROUND(((SUM(BF84:BF199))*I34),2)</f>
        <v>0</v>
      </c>
      <c r="L34" s="43"/>
    </row>
    <row r="35" spans="2:12" s="1" customFormat="1" ht="14.4" customHeight="1" hidden="1">
      <c r="B35" s="43"/>
      <c r="E35" s="128" t="s">
        <v>50</v>
      </c>
      <c r="F35" s="142">
        <f>ROUND((SUM(BG84:BG199)),2)</f>
        <v>0</v>
      </c>
      <c r="I35" s="143">
        <v>0.21</v>
      </c>
      <c r="J35" s="142">
        <f>0</f>
        <v>0</v>
      </c>
      <c r="L35" s="43"/>
    </row>
    <row r="36" spans="2:12" s="1" customFormat="1" ht="14.4" customHeight="1" hidden="1">
      <c r="B36" s="43"/>
      <c r="E36" s="128" t="s">
        <v>51</v>
      </c>
      <c r="F36" s="142">
        <f>ROUND((SUM(BH84:BH199)),2)</f>
        <v>0</v>
      </c>
      <c r="I36" s="143">
        <v>0.15</v>
      </c>
      <c r="J36" s="142">
        <f>0</f>
        <v>0</v>
      </c>
      <c r="L36" s="43"/>
    </row>
    <row r="37" spans="2:12" s="1" customFormat="1" ht="14.4" customHeight="1" hidden="1">
      <c r="B37" s="43"/>
      <c r="E37" s="128" t="s">
        <v>52</v>
      </c>
      <c r="F37" s="142">
        <f>ROUND((SUM(BI84:BI199)),2)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SK81H02 - Dělící ostrůvek ,chodník</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J84</f>
        <v>0</v>
      </c>
      <c r="K59" s="39"/>
      <c r="L59" s="43"/>
      <c r="AU59" s="17" t="s">
        <v>109</v>
      </c>
    </row>
    <row r="60" spans="2:12" s="7" customFormat="1" ht="24.95" customHeight="1">
      <c r="B60" s="164"/>
      <c r="C60" s="165"/>
      <c r="D60" s="166" t="s">
        <v>110</v>
      </c>
      <c r="E60" s="167"/>
      <c r="F60" s="167"/>
      <c r="G60" s="167"/>
      <c r="H60" s="167"/>
      <c r="I60" s="168"/>
      <c r="J60" s="169">
        <f>J85</f>
        <v>0</v>
      </c>
      <c r="K60" s="165"/>
      <c r="L60" s="170"/>
    </row>
    <row r="61" spans="2:12" s="8" customFormat="1" ht="19.9" customHeight="1">
      <c r="B61" s="171"/>
      <c r="C61" s="172"/>
      <c r="D61" s="173" t="s">
        <v>111</v>
      </c>
      <c r="E61" s="174"/>
      <c r="F61" s="174"/>
      <c r="G61" s="174"/>
      <c r="H61" s="174"/>
      <c r="I61" s="175"/>
      <c r="J61" s="176">
        <f>J86</f>
        <v>0</v>
      </c>
      <c r="K61" s="172"/>
      <c r="L61" s="177"/>
    </row>
    <row r="62" spans="2:12" s="8" customFormat="1" ht="19.9" customHeight="1">
      <c r="B62" s="171"/>
      <c r="C62" s="172"/>
      <c r="D62" s="173" t="s">
        <v>113</v>
      </c>
      <c r="E62" s="174"/>
      <c r="F62" s="174"/>
      <c r="G62" s="174"/>
      <c r="H62" s="174"/>
      <c r="I62" s="175"/>
      <c r="J62" s="176">
        <f>J116</f>
        <v>0</v>
      </c>
      <c r="K62" s="172"/>
      <c r="L62" s="177"/>
    </row>
    <row r="63" spans="2:12" s="8" customFormat="1" ht="19.9" customHeight="1">
      <c r="B63" s="171"/>
      <c r="C63" s="172"/>
      <c r="D63" s="173" t="s">
        <v>115</v>
      </c>
      <c r="E63" s="174"/>
      <c r="F63" s="174"/>
      <c r="G63" s="174"/>
      <c r="H63" s="174"/>
      <c r="I63" s="175"/>
      <c r="J63" s="176">
        <f>J159</f>
        <v>0</v>
      </c>
      <c r="K63" s="172"/>
      <c r="L63" s="177"/>
    </row>
    <row r="64" spans="2:12" s="8" customFormat="1" ht="19.9" customHeight="1">
      <c r="B64" s="171"/>
      <c r="C64" s="172"/>
      <c r="D64" s="173" t="s">
        <v>117</v>
      </c>
      <c r="E64" s="174"/>
      <c r="F64" s="174"/>
      <c r="G64" s="174"/>
      <c r="H64" s="174"/>
      <c r="I64" s="175"/>
      <c r="J64" s="176">
        <f>J198</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15</v>
      </c>
      <c r="D73" s="39"/>
      <c r="E73" s="39"/>
      <c r="F73" s="39"/>
      <c r="G73" s="39"/>
      <c r="H73" s="39"/>
      <c r="I73" s="130"/>
      <c r="J73" s="39"/>
      <c r="K73" s="39"/>
      <c r="L73" s="43"/>
    </row>
    <row r="74" spans="2:12" s="1" customFormat="1" ht="16.5" customHeight="1">
      <c r="B74" s="38"/>
      <c r="C74" s="39"/>
      <c r="D74" s="39"/>
      <c r="E74" s="158" t="str">
        <f>E7</f>
        <v>III-2031 Vejprnice - intravilánová brána</v>
      </c>
      <c r="F74" s="32"/>
      <c r="G74" s="32"/>
      <c r="H74" s="32"/>
      <c r="I74" s="130"/>
      <c r="J74" s="39"/>
      <c r="K74" s="39"/>
      <c r="L74" s="43"/>
    </row>
    <row r="75" spans="2:12" s="1" customFormat="1" ht="12" customHeight="1">
      <c r="B75" s="38"/>
      <c r="C75" s="32" t="s">
        <v>104</v>
      </c>
      <c r="D75" s="39"/>
      <c r="E75" s="39"/>
      <c r="F75" s="39"/>
      <c r="G75" s="39"/>
      <c r="H75" s="39"/>
      <c r="I75" s="130"/>
      <c r="J75" s="39"/>
      <c r="K75" s="39"/>
      <c r="L75" s="43"/>
    </row>
    <row r="76" spans="2:12" s="1" customFormat="1" ht="16.5" customHeight="1">
      <c r="B76" s="38"/>
      <c r="C76" s="39"/>
      <c r="D76" s="39"/>
      <c r="E76" s="64" t="str">
        <f>E9</f>
        <v>SK81H02 - Dělící ostrůvek ,chodník</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 xml:space="preserve"> </v>
      </c>
      <c r="G78" s="39"/>
      <c r="H78" s="39"/>
      <c r="I78" s="132" t="s">
        <v>23</v>
      </c>
      <c r="J78" s="67" t="str">
        <f>IF(J12="","",J12)</f>
        <v>11. 1. 2019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SÚS Plzeňského kraje</v>
      </c>
      <c r="G80" s="39"/>
      <c r="H80" s="39"/>
      <c r="I80" s="132" t="s">
        <v>32</v>
      </c>
      <c r="J80" s="36" t="str">
        <f>E21</f>
        <v>Projekční kancelář Ing.Škubalová</v>
      </c>
      <c r="K80" s="39"/>
      <c r="L80" s="43"/>
    </row>
    <row r="81" spans="2:12" s="1" customFormat="1" ht="13.65" customHeight="1">
      <c r="B81" s="38"/>
      <c r="C81" s="32" t="s">
        <v>30</v>
      </c>
      <c r="D81" s="39"/>
      <c r="E81" s="39"/>
      <c r="F81" s="27" t="str">
        <f>IF(E18="","",E18)</f>
        <v>Vyplň údaj</v>
      </c>
      <c r="G81" s="39"/>
      <c r="H81" s="39"/>
      <c r="I81" s="132" t="s">
        <v>37</v>
      </c>
      <c r="J81" s="36" t="str">
        <f>E24</f>
        <v>Straka</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62</v>
      </c>
      <c r="E83" s="180" t="s">
        <v>58</v>
      </c>
      <c r="F83" s="180" t="s">
        <v>59</v>
      </c>
      <c r="G83" s="180" t="s">
        <v>120</v>
      </c>
      <c r="H83" s="180" t="s">
        <v>121</v>
      </c>
      <c r="I83" s="181" t="s">
        <v>122</v>
      </c>
      <c r="J83" s="180" t="s">
        <v>108</v>
      </c>
      <c r="K83" s="182" t="s">
        <v>123</v>
      </c>
      <c r="L83" s="183"/>
      <c r="M83" s="87" t="s">
        <v>27</v>
      </c>
      <c r="N83" s="88" t="s">
        <v>47</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f>
        <v>0</v>
      </c>
      <c r="Q84" s="91"/>
      <c r="R84" s="185">
        <f>R85</f>
        <v>23.451853</v>
      </c>
      <c r="S84" s="91"/>
      <c r="T84" s="186">
        <f>T85</f>
        <v>0</v>
      </c>
      <c r="AT84" s="17" t="s">
        <v>76</v>
      </c>
      <c r="AU84" s="17" t="s">
        <v>109</v>
      </c>
      <c r="BK84" s="187">
        <f>BK85</f>
        <v>0</v>
      </c>
    </row>
    <row r="85" spans="2:63" s="10" customFormat="1" ht="25.9" customHeight="1">
      <c r="B85" s="188"/>
      <c r="C85" s="189"/>
      <c r="D85" s="190" t="s">
        <v>76</v>
      </c>
      <c r="E85" s="191" t="s">
        <v>131</v>
      </c>
      <c r="F85" s="191" t="s">
        <v>132</v>
      </c>
      <c r="G85" s="189"/>
      <c r="H85" s="189"/>
      <c r="I85" s="192"/>
      <c r="J85" s="193">
        <f>BK85</f>
        <v>0</v>
      </c>
      <c r="K85" s="189"/>
      <c r="L85" s="194"/>
      <c r="M85" s="195"/>
      <c r="N85" s="196"/>
      <c r="O85" s="196"/>
      <c r="P85" s="197">
        <f>P86+P116+P159+P198</f>
        <v>0</v>
      </c>
      <c r="Q85" s="196"/>
      <c r="R85" s="197">
        <f>R86+R116+R159+R198</f>
        <v>23.451853</v>
      </c>
      <c r="S85" s="196"/>
      <c r="T85" s="198">
        <f>T86+T116+T159+T198</f>
        <v>0</v>
      </c>
      <c r="AR85" s="199" t="s">
        <v>85</v>
      </c>
      <c r="AT85" s="200" t="s">
        <v>76</v>
      </c>
      <c r="AU85" s="200" t="s">
        <v>77</v>
      </c>
      <c r="AY85" s="199" t="s">
        <v>133</v>
      </c>
      <c r="BK85" s="201">
        <f>BK86+BK116+BK159+BK198</f>
        <v>0</v>
      </c>
    </row>
    <row r="86" spans="2:63" s="10" customFormat="1" ht="22.8" customHeight="1">
      <c r="B86" s="188"/>
      <c r="C86" s="189"/>
      <c r="D86" s="190" t="s">
        <v>76</v>
      </c>
      <c r="E86" s="202" t="s">
        <v>85</v>
      </c>
      <c r="F86" s="202" t="s">
        <v>134</v>
      </c>
      <c r="G86" s="189"/>
      <c r="H86" s="189"/>
      <c r="I86" s="192"/>
      <c r="J86" s="203">
        <f>BK86</f>
        <v>0</v>
      </c>
      <c r="K86" s="189"/>
      <c r="L86" s="194"/>
      <c r="M86" s="195"/>
      <c r="N86" s="196"/>
      <c r="O86" s="196"/>
      <c r="P86" s="197">
        <f>SUM(P87:P115)</f>
        <v>0</v>
      </c>
      <c r="Q86" s="196"/>
      <c r="R86" s="197">
        <f>SUM(R87:R115)</f>
        <v>0</v>
      </c>
      <c r="S86" s="196"/>
      <c r="T86" s="198">
        <f>SUM(T87:T115)</f>
        <v>0</v>
      </c>
      <c r="AR86" s="199" t="s">
        <v>85</v>
      </c>
      <c r="AT86" s="200" t="s">
        <v>76</v>
      </c>
      <c r="AU86" s="200" t="s">
        <v>85</v>
      </c>
      <c r="AY86" s="199" t="s">
        <v>133</v>
      </c>
      <c r="BK86" s="201">
        <f>SUM(BK87:BK115)</f>
        <v>0</v>
      </c>
    </row>
    <row r="87" spans="2:65" s="1" customFormat="1" ht="22.5" customHeight="1">
      <c r="B87" s="38"/>
      <c r="C87" s="204" t="s">
        <v>85</v>
      </c>
      <c r="D87" s="204" t="s">
        <v>135</v>
      </c>
      <c r="E87" s="205" t="s">
        <v>536</v>
      </c>
      <c r="F87" s="206" t="s">
        <v>537</v>
      </c>
      <c r="G87" s="207" t="s">
        <v>192</v>
      </c>
      <c r="H87" s="208">
        <v>9.63</v>
      </c>
      <c r="I87" s="209"/>
      <c r="J87" s="208">
        <f>ROUND(I87*H87,2)</f>
        <v>0</v>
      </c>
      <c r="K87" s="206" t="s">
        <v>139</v>
      </c>
      <c r="L87" s="43"/>
      <c r="M87" s="210" t="s">
        <v>27</v>
      </c>
      <c r="N87" s="211" t="s">
        <v>48</v>
      </c>
      <c r="O87" s="79"/>
      <c r="P87" s="212">
        <f>O87*H87</f>
        <v>0</v>
      </c>
      <c r="Q87" s="212">
        <v>0</v>
      </c>
      <c r="R87" s="212">
        <f>Q87*H87</f>
        <v>0</v>
      </c>
      <c r="S87" s="212">
        <v>0</v>
      </c>
      <c r="T87" s="213">
        <f>S87*H87</f>
        <v>0</v>
      </c>
      <c r="AR87" s="17" t="s">
        <v>140</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140</v>
      </c>
      <c r="BM87" s="17" t="s">
        <v>538</v>
      </c>
    </row>
    <row r="88" spans="2:47" s="1" customFormat="1" ht="12">
      <c r="B88" s="38"/>
      <c r="C88" s="39"/>
      <c r="D88" s="215" t="s">
        <v>142</v>
      </c>
      <c r="E88" s="39"/>
      <c r="F88" s="216" t="s">
        <v>194</v>
      </c>
      <c r="G88" s="39"/>
      <c r="H88" s="39"/>
      <c r="I88" s="130"/>
      <c r="J88" s="39"/>
      <c r="K88" s="39"/>
      <c r="L88" s="43"/>
      <c r="M88" s="217"/>
      <c r="N88" s="79"/>
      <c r="O88" s="79"/>
      <c r="P88" s="79"/>
      <c r="Q88" s="79"/>
      <c r="R88" s="79"/>
      <c r="S88" s="79"/>
      <c r="T88" s="80"/>
      <c r="AT88" s="17" t="s">
        <v>142</v>
      </c>
      <c r="AU88" s="17" t="s">
        <v>87</v>
      </c>
    </row>
    <row r="89" spans="2:51" s="11" customFormat="1" ht="12">
      <c r="B89" s="218"/>
      <c r="C89" s="219"/>
      <c r="D89" s="215" t="s">
        <v>144</v>
      </c>
      <c r="E89" s="220" t="s">
        <v>27</v>
      </c>
      <c r="F89" s="221" t="s">
        <v>539</v>
      </c>
      <c r="G89" s="219"/>
      <c r="H89" s="222">
        <v>2.21</v>
      </c>
      <c r="I89" s="223"/>
      <c r="J89" s="219"/>
      <c r="K89" s="219"/>
      <c r="L89" s="224"/>
      <c r="M89" s="225"/>
      <c r="N89" s="226"/>
      <c r="O89" s="226"/>
      <c r="P89" s="226"/>
      <c r="Q89" s="226"/>
      <c r="R89" s="226"/>
      <c r="S89" s="226"/>
      <c r="T89" s="227"/>
      <c r="AT89" s="228" t="s">
        <v>144</v>
      </c>
      <c r="AU89" s="228" t="s">
        <v>87</v>
      </c>
      <c r="AV89" s="11" t="s">
        <v>87</v>
      </c>
      <c r="AW89" s="11" t="s">
        <v>36</v>
      </c>
      <c r="AX89" s="11" t="s">
        <v>77</v>
      </c>
      <c r="AY89" s="228" t="s">
        <v>133</v>
      </c>
    </row>
    <row r="90" spans="2:51" s="11" customFormat="1" ht="12">
      <c r="B90" s="218"/>
      <c r="C90" s="219"/>
      <c r="D90" s="215" t="s">
        <v>144</v>
      </c>
      <c r="E90" s="220" t="s">
        <v>27</v>
      </c>
      <c r="F90" s="221" t="s">
        <v>540</v>
      </c>
      <c r="G90" s="219"/>
      <c r="H90" s="222">
        <v>7.42</v>
      </c>
      <c r="I90" s="223"/>
      <c r="J90" s="219"/>
      <c r="K90" s="219"/>
      <c r="L90" s="224"/>
      <c r="M90" s="225"/>
      <c r="N90" s="226"/>
      <c r="O90" s="226"/>
      <c r="P90" s="226"/>
      <c r="Q90" s="226"/>
      <c r="R90" s="226"/>
      <c r="S90" s="226"/>
      <c r="T90" s="227"/>
      <c r="AT90" s="228" t="s">
        <v>144</v>
      </c>
      <c r="AU90" s="228" t="s">
        <v>87</v>
      </c>
      <c r="AV90" s="11" t="s">
        <v>87</v>
      </c>
      <c r="AW90" s="11" t="s">
        <v>36</v>
      </c>
      <c r="AX90" s="11" t="s">
        <v>77</v>
      </c>
      <c r="AY90" s="228" t="s">
        <v>133</v>
      </c>
    </row>
    <row r="91" spans="2:51" s="12" customFormat="1" ht="12">
      <c r="B91" s="229"/>
      <c r="C91" s="230"/>
      <c r="D91" s="215" t="s">
        <v>144</v>
      </c>
      <c r="E91" s="231" t="s">
        <v>27</v>
      </c>
      <c r="F91" s="232" t="s">
        <v>160</v>
      </c>
      <c r="G91" s="230"/>
      <c r="H91" s="231" t="s">
        <v>27</v>
      </c>
      <c r="I91" s="233"/>
      <c r="J91" s="230"/>
      <c r="K91" s="230"/>
      <c r="L91" s="234"/>
      <c r="M91" s="235"/>
      <c r="N91" s="236"/>
      <c r="O91" s="236"/>
      <c r="P91" s="236"/>
      <c r="Q91" s="236"/>
      <c r="R91" s="236"/>
      <c r="S91" s="236"/>
      <c r="T91" s="237"/>
      <c r="AT91" s="238" t="s">
        <v>144</v>
      </c>
      <c r="AU91" s="238" t="s">
        <v>87</v>
      </c>
      <c r="AV91" s="12" t="s">
        <v>85</v>
      </c>
      <c r="AW91" s="12" t="s">
        <v>36</v>
      </c>
      <c r="AX91" s="12" t="s">
        <v>77</v>
      </c>
      <c r="AY91" s="238" t="s">
        <v>133</v>
      </c>
    </row>
    <row r="92" spans="2:51" s="13" customFormat="1" ht="12">
      <c r="B92" s="239"/>
      <c r="C92" s="240"/>
      <c r="D92" s="215" t="s">
        <v>144</v>
      </c>
      <c r="E92" s="241" t="s">
        <v>27</v>
      </c>
      <c r="F92" s="242" t="s">
        <v>147</v>
      </c>
      <c r="G92" s="240"/>
      <c r="H92" s="243">
        <v>9.629999999999999</v>
      </c>
      <c r="I92" s="244"/>
      <c r="J92" s="240"/>
      <c r="K92" s="240"/>
      <c r="L92" s="245"/>
      <c r="M92" s="246"/>
      <c r="N92" s="247"/>
      <c r="O92" s="247"/>
      <c r="P92" s="247"/>
      <c r="Q92" s="247"/>
      <c r="R92" s="247"/>
      <c r="S92" s="247"/>
      <c r="T92" s="248"/>
      <c r="AT92" s="249" t="s">
        <v>144</v>
      </c>
      <c r="AU92" s="249" t="s">
        <v>87</v>
      </c>
      <c r="AV92" s="13" t="s">
        <v>140</v>
      </c>
      <c r="AW92" s="13" t="s">
        <v>36</v>
      </c>
      <c r="AX92" s="13" t="s">
        <v>85</v>
      </c>
      <c r="AY92" s="249" t="s">
        <v>133</v>
      </c>
    </row>
    <row r="93" spans="2:65" s="1" customFormat="1" ht="22.5" customHeight="1">
      <c r="B93" s="38"/>
      <c r="C93" s="204" t="s">
        <v>87</v>
      </c>
      <c r="D93" s="204" t="s">
        <v>135</v>
      </c>
      <c r="E93" s="205" t="s">
        <v>199</v>
      </c>
      <c r="F93" s="206" t="s">
        <v>200</v>
      </c>
      <c r="G93" s="207" t="s">
        <v>192</v>
      </c>
      <c r="H93" s="208">
        <v>4.82</v>
      </c>
      <c r="I93" s="209"/>
      <c r="J93" s="208">
        <f>ROUND(I93*H93,2)</f>
        <v>0</v>
      </c>
      <c r="K93" s="206" t="s">
        <v>139</v>
      </c>
      <c r="L93" s="43"/>
      <c r="M93" s="210" t="s">
        <v>27</v>
      </c>
      <c r="N93" s="211" t="s">
        <v>48</v>
      </c>
      <c r="O93" s="79"/>
      <c r="P93" s="212">
        <f>O93*H93</f>
        <v>0</v>
      </c>
      <c r="Q93" s="212">
        <v>0</v>
      </c>
      <c r="R93" s="212">
        <f>Q93*H93</f>
        <v>0</v>
      </c>
      <c r="S93" s="212">
        <v>0</v>
      </c>
      <c r="T93" s="213">
        <f>S93*H93</f>
        <v>0</v>
      </c>
      <c r="AR93" s="17" t="s">
        <v>140</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140</v>
      </c>
      <c r="BM93" s="17" t="s">
        <v>541</v>
      </c>
    </row>
    <row r="94" spans="2:47" s="1" customFormat="1" ht="12">
      <c r="B94" s="38"/>
      <c r="C94" s="39"/>
      <c r="D94" s="215" t="s">
        <v>142</v>
      </c>
      <c r="E94" s="39"/>
      <c r="F94" s="216" t="s">
        <v>194</v>
      </c>
      <c r="G94" s="39"/>
      <c r="H94" s="39"/>
      <c r="I94" s="130"/>
      <c r="J94" s="39"/>
      <c r="K94" s="39"/>
      <c r="L94" s="43"/>
      <c r="M94" s="217"/>
      <c r="N94" s="79"/>
      <c r="O94" s="79"/>
      <c r="P94" s="79"/>
      <c r="Q94" s="79"/>
      <c r="R94" s="79"/>
      <c r="S94" s="79"/>
      <c r="T94" s="80"/>
      <c r="AT94" s="17" t="s">
        <v>142</v>
      </c>
      <c r="AU94" s="17" t="s">
        <v>87</v>
      </c>
    </row>
    <row r="95" spans="2:51" s="11" customFormat="1" ht="12">
      <c r="B95" s="218"/>
      <c r="C95" s="219"/>
      <c r="D95" s="215" t="s">
        <v>144</v>
      </c>
      <c r="E95" s="220" t="s">
        <v>27</v>
      </c>
      <c r="F95" s="221" t="s">
        <v>542</v>
      </c>
      <c r="G95" s="219"/>
      <c r="H95" s="222">
        <v>4.82</v>
      </c>
      <c r="I95" s="223"/>
      <c r="J95" s="219"/>
      <c r="K95" s="219"/>
      <c r="L95" s="224"/>
      <c r="M95" s="225"/>
      <c r="N95" s="226"/>
      <c r="O95" s="226"/>
      <c r="P95" s="226"/>
      <c r="Q95" s="226"/>
      <c r="R95" s="226"/>
      <c r="S95" s="226"/>
      <c r="T95" s="227"/>
      <c r="AT95" s="228" t="s">
        <v>144</v>
      </c>
      <c r="AU95" s="228" t="s">
        <v>87</v>
      </c>
      <c r="AV95" s="11" t="s">
        <v>87</v>
      </c>
      <c r="AW95" s="11" t="s">
        <v>36</v>
      </c>
      <c r="AX95" s="11" t="s">
        <v>77</v>
      </c>
      <c r="AY95" s="228" t="s">
        <v>133</v>
      </c>
    </row>
    <row r="96" spans="2:51" s="13" customFormat="1" ht="12">
      <c r="B96" s="239"/>
      <c r="C96" s="240"/>
      <c r="D96" s="215" t="s">
        <v>144</v>
      </c>
      <c r="E96" s="241" t="s">
        <v>27</v>
      </c>
      <c r="F96" s="242" t="s">
        <v>147</v>
      </c>
      <c r="G96" s="240"/>
      <c r="H96" s="243">
        <v>4.82</v>
      </c>
      <c r="I96" s="244"/>
      <c r="J96" s="240"/>
      <c r="K96" s="240"/>
      <c r="L96" s="245"/>
      <c r="M96" s="246"/>
      <c r="N96" s="247"/>
      <c r="O96" s="247"/>
      <c r="P96" s="247"/>
      <c r="Q96" s="247"/>
      <c r="R96" s="247"/>
      <c r="S96" s="247"/>
      <c r="T96" s="248"/>
      <c r="AT96" s="249" t="s">
        <v>144</v>
      </c>
      <c r="AU96" s="249" t="s">
        <v>87</v>
      </c>
      <c r="AV96" s="13" t="s">
        <v>140</v>
      </c>
      <c r="AW96" s="13" t="s">
        <v>36</v>
      </c>
      <c r="AX96" s="13" t="s">
        <v>85</v>
      </c>
      <c r="AY96" s="249" t="s">
        <v>133</v>
      </c>
    </row>
    <row r="97" spans="2:65" s="1" customFormat="1" ht="22.5" customHeight="1">
      <c r="B97" s="38"/>
      <c r="C97" s="204" t="s">
        <v>154</v>
      </c>
      <c r="D97" s="204" t="s">
        <v>135</v>
      </c>
      <c r="E97" s="205" t="s">
        <v>215</v>
      </c>
      <c r="F97" s="206" t="s">
        <v>216</v>
      </c>
      <c r="G97" s="207" t="s">
        <v>192</v>
      </c>
      <c r="H97" s="208">
        <v>9.63</v>
      </c>
      <c r="I97" s="209"/>
      <c r="J97" s="208">
        <f>ROUND(I97*H97,2)</f>
        <v>0</v>
      </c>
      <c r="K97" s="206" t="s">
        <v>139</v>
      </c>
      <c r="L97" s="43"/>
      <c r="M97" s="210" t="s">
        <v>27</v>
      </c>
      <c r="N97" s="211" t="s">
        <v>48</v>
      </c>
      <c r="O97" s="79"/>
      <c r="P97" s="212">
        <f>O97*H97</f>
        <v>0</v>
      </c>
      <c r="Q97" s="212">
        <v>0</v>
      </c>
      <c r="R97" s="212">
        <f>Q97*H97</f>
        <v>0</v>
      </c>
      <c r="S97" s="212">
        <v>0</v>
      </c>
      <c r="T97" s="213">
        <f>S97*H97</f>
        <v>0</v>
      </c>
      <c r="AR97" s="17" t="s">
        <v>140</v>
      </c>
      <c r="AT97" s="17" t="s">
        <v>135</v>
      </c>
      <c r="AU97" s="17" t="s">
        <v>87</v>
      </c>
      <c r="AY97" s="17" t="s">
        <v>133</v>
      </c>
      <c r="BE97" s="214">
        <f>IF(N97="základní",J97,0)</f>
        <v>0</v>
      </c>
      <c r="BF97" s="214">
        <f>IF(N97="snížená",J97,0)</f>
        <v>0</v>
      </c>
      <c r="BG97" s="214">
        <f>IF(N97="zákl. přenesená",J97,0)</f>
        <v>0</v>
      </c>
      <c r="BH97" s="214">
        <f>IF(N97="sníž. přenesená",J97,0)</f>
        <v>0</v>
      </c>
      <c r="BI97" s="214">
        <f>IF(N97="nulová",J97,0)</f>
        <v>0</v>
      </c>
      <c r="BJ97" s="17" t="s">
        <v>85</v>
      </c>
      <c r="BK97" s="214">
        <f>ROUND(I97*H97,2)</f>
        <v>0</v>
      </c>
      <c r="BL97" s="17" t="s">
        <v>140</v>
      </c>
      <c r="BM97" s="17" t="s">
        <v>543</v>
      </c>
    </row>
    <row r="98" spans="2:47" s="1" customFormat="1" ht="12">
      <c r="B98" s="38"/>
      <c r="C98" s="39"/>
      <c r="D98" s="215" t="s">
        <v>142</v>
      </c>
      <c r="E98" s="39"/>
      <c r="F98" s="216" t="s">
        <v>218</v>
      </c>
      <c r="G98" s="39"/>
      <c r="H98" s="39"/>
      <c r="I98" s="130"/>
      <c r="J98" s="39"/>
      <c r="K98" s="39"/>
      <c r="L98" s="43"/>
      <c r="M98" s="217"/>
      <c r="N98" s="79"/>
      <c r="O98" s="79"/>
      <c r="P98" s="79"/>
      <c r="Q98" s="79"/>
      <c r="R98" s="79"/>
      <c r="S98" s="79"/>
      <c r="T98" s="80"/>
      <c r="AT98" s="17" t="s">
        <v>142</v>
      </c>
      <c r="AU98" s="17" t="s">
        <v>87</v>
      </c>
    </row>
    <row r="99" spans="2:51" s="11" customFormat="1" ht="12">
      <c r="B99" s="218"/>
      <c r="C99" s="219"/>
      <c r="D99" s="215" t="s">
        <v>144</v>
      </c>
      <c r="E99" s="220" t="s">
        <v>27</v>
      </c>
      <c r="F99" s="221" t="s">
        <v>544</v>
      </c>
      <c r="G99" s="219"/>
      <c r="H99" s="222">
        <v>9.63</v>
      </c>
      <c r="I99" s="223"/>
      <c r="J99" s="219"/>
      <c r="K99" s="219"/>
      <c r="L99" s="224"/>
      <c r="M99" s="225"/>
      <c r="N99" s="226"/>
      <c r="O99" s="226"/>
      <c r="P99" s="226"/>
      <c r="Q99" s="226"/>
      <c r="R99" s="226"/>
      <c r="S99" s="226"/>
      <c r="T99" s="227"/>
      <c r="AT99" s="228" t="s">
        <v>144</v>
      </c>
      <c r="AU99" s="228" t="s">
        <v>87</v>
      </c>
      <c r="AV99" s="11" t="s">
        <v>87</v>
      </c>
      <c r="AW99" s="11" t="s">
        <v>36</v>
      </c>
      <c r="AX99" s="11" t="s">
        <v>77</v>
      </c>
      <c r="AY99" s="228" t="s">
        <v>133</v>
      </c>
    </row>
    <row r="100" spans="2:51" s="13" customFormat="1" ht="12">
      <c r="B100" s="239"/>
      <c r="C100" s="240"/>
      <c r="D100" s="215" t="s">
        <v>144</v>
      </c>
      <c r="E100" s="241" t="s">
        <v>27</v>
      </c>
      <c r="F100" s="242" t="s">
        <v>147</v>
      </c>
      <c r="G100" s="240"/>
      <c r="H100" s="243">
        <v>9.63</v>
      </c>
      <c r="I100" s="244"/>
      <c r="J100" s="240"/>
      <c r="K100" s="240"/>
      <c r="L100" s="245"/>
      <c r="M100" s="246"/>
      <c r="N100" s="247"/>
      <c r="O100" s="247"/>
      <c r="P100" s="247"/>
      <c r="Q100" s="247"/>
      <c r="R100" s="247"/>
      <c r="S100" s="247"/>
      <c r="T100" s="248"/>
      <c r="AT100" s="249" t="s">
        <v>144</v>
      </c>
      <c r="AU100" s="249" t="s">
        <v>87</v>
      </c>
      <c r="AV100" s="13" t="s">
        <v>140</v>
      </c>
      <c r="AW100" s="13" t="s">
        <v>36</v>
      </c>
      <c r="AX100" s="13" t="s">
        <v>85</v>
      </c>
      <c r="AY100" s="249" t="s">
        <v>133</v>
      </c>
    </row>
    <row r="101" spans="2:65" s="1" customFormat="1" ht="22.5" customHeight="1">
      <c r="B101" s="38"/>
      <c r="C101" s="204" t="s">
        <v>140</v>
      </c>
      <c r="D101" s="204" t="s">
        <v>135</v>
      </c>
      <c r="E101" s="205" t="s">
        <v>220</v>
      </c>
      <c r="F101" s="206" t="s">
        <v>221</v>
      </c>
      <c r="G101" s="207" t="s">
        <v>192</v>
      </c>
      <c r="H101" s="208">
        <v>48.15</v>
      </c>
      <c r="I101" s="209"/>
      <c r="J101" s="208">
        <f>ROUND(I101*H101,2)</f>
        <v>0</v>
      </c>
      <c r="K101" s="206" t="s">
        <v>139</v>
      </c>
      <c r="L101" s="43"/>
      <c r="M101" s="210" t="s">
        <v>27</v>
      </c>
      <c r="N101" s="211" t="s">
        <v>48</v>
      </c>
      <c r="O101" s="79"/>
      <c r="P101" s="212">
        <f>O101*H101</f>
        <v>0</v>
      </c>
      <c r="Q101" s="212">
        <v>0</v>
      </c>
      <c r="R101" s="212">
        <f>Q101*H101</f>
        <v>0</v>
      </c>
      <c r="S101" s="212">
        <v>0</v>
      </c>
      <c r="T101" s="213">
        <f>S101*H101</f>
        <v>0</v>
      </c>
      <c r="AR101" s="17" t="s">
        <v>140</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140</v>
      </c>
      <c r="BM101" s="17" t="s">
        <v>545</v>
      </c>
    </row>
    <row r="102" spans="2:47" s="1" customFormat="1" ht="12">
      <c r="B102" s="38"/>
      <c r="C102" s="39"/>
      <c r="D102" s="215" t="s">
        <v>142</v>
      </c>
      <c r="E102" s="39"/>
      <c r="F102" s="216" t="s">
        <v>218</v>
      </c>
      <c r="G102" s="39"/>
      <c r="H102" s="39"/>
      <c r="I102" s="130"/>
      <c r="J102" s="39"/>
      <c r="K102" s="39"/>
      <c r="L102" s="43"/>
      <c r="M102" s="217"/>
      <c r="N102" s="79"/>
      <c r="O102" s="79"/>
      <c r="P102" s="79"/>
      <c r="Q102" s="79"/>
      <c r="R102" s="79"/>
      <c r="S102" s="79"/>
      <c r="T102" s="80"/>
      <c r="AT102" s="17" t="s">
        <v>142</v>
      </c>
      <c r="AU102" s="17" t="s">
        <v>87</v>
      </c>
    </row>
    <row r="103" spans="2:51" s="11" customFormat="1" ht="12">
      <c r="B103" s="218"/>
      <c r="C103" s="219"/>
      <c r="D103" s="215" t="s">
        <v>144</v>
      </c>
      <c r="E103" s="220" t="s">
        <v>27</v>
      </c>
      <c r="F103" s="221" t="s">
        <v>546</v>
      </c>
      <c r="G103" s="219"/>
      <c r="H103" s="222">
        <v>48.15</v>
      </c>
      <c r="I103" s="223"/>
      <c r="J103" s="219"/>
      <c r="K103" s="219"/>
      <c r="L103" s="224"/>
      <c r="M103" s="225"/>
      <c r="N103" s="226"/>
      <c r="O103" s="226"/>
      <c r="P103" s="226"/>
      <c r="Q103" s="226"/>
      <c r="R103" s="226"/>
      <c r="S103" s="226"/>
      <c r="T103" s="227"/>
      <c r="AT103" s="228" t="s">
        <v>144</v>
      </c>
      <c r="AU103" s="228" t="s">
        <v>87</v>
      </c>
      <c r="AV103" s="11" t="s">
        <v>87</v>
      </c>
      <c r="AW103" s="11" t="s">
        <v>36</v>
      </c>
      <c r="AX103" s="11" t="s">
        <v>77</v>
      </c>
      <c r="AY103" s="228" t="s">
        <v>133</v>
      </c>
    </row>
    <row r="104" spans="2:51" s="13" customFormat="1" ht="12">
      <c r="B104" s="239"/>
      <c r="C104" s="240"/>
      <c r="D104" s="215" t="s">
        <v>144</v>
      </c>
      <c r="E104" s="241" t="s">
        <v>27</v>
      </c>
      <c r="F104" s="242" t="s">
        <v>147</v>
      </c>
      <c r="G104" s="240"/>
      <c r="H104" s="243">
        <v>48.15</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16.5" customHeight="1">
      <c r="B105" s="38"/>
      <c r="C105" s="204" t="s">
        <v>166</v>
      </c>
      <c r="D105" s="204" t="s">
        <v>135</v>
      </c>
      <c r="E105" s="205" t="s">
        <v>238</v>
      </c>
      <c r="F105" s="206" t="s">
        <v>239</v>
      </c>
      <c r="G105" s="207" t="s">
        <v>192</v>
      </c>
      <c r="H105" s="208">
        <v>9.63</v>
      </c>
      <c r="I105" s="209"/>
      <c r="J105" s="208">
        <f>ROUND(I105*H105,2)</f>
        <v>0</v>
      </c>
      <c r="K105" s="206" t="s">
        <v>139</v>
      </c>
      <c r="L105" s="43"/>
      <c r="M105" s="210" t="s">
        <v>27</v>
      </c>
      <c r="N105" s="211" t="s">
        <v>48</v>
      </c>
      <c r="O105" s="79"/>
      <c r="P105" s="212">
        <f>O105*H105</f>
        <v>0</v>
      </c>
      <c r="Q105" s="212">
        <v>0</v>
      </c>
      <c r="R105" s="212">
        <f>Q105*H105</f>
        <v>0</v>
      </c>
      <c r="S105" s="212">
        <v>0</v>
      </c>
      <c r="T105" s="213">
        <f>S105*H105</f>
        <v>0</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547</v>
      </c>
    </row>
    <row r="106" spans="2:47" s="1" customFormat="1" ht="12">
      <c r="B106" s="38"/>
      <c r="C106" s="39"/>
      <c r="D106" s="215" t="s">
        <v>142</v>
      </c>
      <c r="E106" s="39"/>
      <c r="F106" s="216" t="s">
        <v>241</v>
      </c>
      <c r="G106" s="39"/>
      <c r="H106" s="39"/>
      <c r="I106" s="130"/>
      <c r="J106" s="39"/>
      <c r="K106" s="39"/>
      <c r="L106" s="43"/>
      <c r="M106" s="217"/>
      <c r="N106" s="79"/>
      <c r="O106" s="79"/>
      <c r="P106" s="79"/>
      <c r="Q106" s="79"/>
      <c r="R106" s="79"/>
      <c r="S106" s="79"/>
      <c r="T106" s="80"/>
      <c r="AT106" s="17" t="s">
        <v>142</v>
      </c>
      <c r="AU106" s="17" t="s">
        <v>87</v>
      </c>
    </row>
    <row r="107" spans="2:65" s="1" customFormat="1" ht="22.5" customHeight="1">
      <c r="B107" s="38"/>
      <c r="C107" s="204" t="s">
        <v>170</v>
      </c>
      <c r="D107" s="204" t="s">
        <v>135</v>
      </c>
      <c r="E107" s="205" t="s">
        <v>243</v>
      </c>
      <c r="F107" s="206" t="s">
        <v>244</v>
      </c>
      <c r="G107" s="207" t="s">
        <v>234</v>
      </c>
      <c r="H107" s="208">
        <v>17.33</v>
      </c>
      <c r="I107" s="209"/>
      <c r="J107" s="208">
        <f>ROUND(I107*H107,2)</f>
        <v>0</v>
      </c>
      <c r="K107" s="206" t="s">
        <v>139</v>
      </c>
      <c r="L107" s="43"/>
      <c r="M107" s="210" t="s">
        <v>27</v>
      </c>
      <c r="N107" s="211" t="s">
        <v>48</v>
      </c>
      <c r="O107" s="79"/>
      <c r="P107" s="212">
        <f>O107*H107</f>
        <v>0</v>
      </c>
      <c r="Q107" s="212">
        <v>0</v>
      </c>
      <c r="R107" s="212">
        <f>Q107*H107</f>
        <v>0</v>
      </c>
      <c r="S107" s="212">
        <v>0</v>
      </c>
      <c r="T107" s="213">
        <f>S107*H107</f>
        <v>0</v>
      </c>
      <c r="AR107" s="17" t="s">
        <v>140</v>
      </c>
      <c r="AT107" s="17" t="s">
        <v>135</v>
      </c>
      <c r="AU107" s="17" t="s">
        <v>87</v>
      </c>
      <c r="AY107" s="17" t="s">
        <v>133</v>
      </c>
      <c r="BE107" s="214">
        <f>IF(N107="základní",J107,0)</f>
        <v>0</v>
      </c>
      <c r="BF107" s="214">
        <f>IF(N107="snížená",J107,0)</f>
        <v>0</v>
      </c>
      <c r="BG107" s="214">
        <f>IF(N107="zákl. přenesená",J107,0)</f>
        <v>0</v>
      </c>
      <c r="BH107" s="214">
        <f>IF(N107="sníž. přenesená",J107,0)</f>
        <v>0</v>
      </c>
      <c r="BI107" s="214">
        <f>IF(N107="nulová",J107,0)</f>
        <v>0</v>
      </c>
      <c r="BJ107" s="17" t="s">
        <v>85</v>
      </c>
      <c r="BK107" s="214">
        <f>ROUND(I107*H107,2)</f>
        <v>0</v>
      </c>
      <c r="BL107" s="17" t="s">
        <v>140</v>
      </c>
      <c r="BM107" s="17" t="s">
        <v>548</v>
      </c>
    </row>
    <row r="108" spans="2:47" s="1" customFormat="1" ht="12">
      <c r="B108" s="38"/>
      <c r="C108" s="39"/>
      <c r="D108" s="215" t="s">
        <v>142</v>
      </c>
      <c r="E108" s="39"/>
      <c r="F108" s="216" t="s">
        <v>246</v>
      </c>
      <c r="G108" s="39"/>
      <c r="H108" s="39"/>
      <c r="I108" s="130"/>
      <c r="J108" s="39"/>
      <c r="K108" s="39"/>
      <c r="L108" s="43"/>
      <c r="M108" s="217"/>
      <c r="N108" s="79"/>
      <c r="O108" s="79"/>
      <c r="P108" s="79"/>
      <c r="Q108" s="79"/>
      <c r="R108" s="79"/>
      <c r="S108" s="79"/>
      <c r="T108" s="80"/>
      <c r="AT108" s="17" t="s">
        <v>142</v>
      </c>
      <c r="AU108" s="17" t="s">
        <v>87</v>
      </c>
    </row>
    <row r="109" spans="2:51" s="11" customFormat="1" ht="12">
      <c r="B109" s="218"/>
      <c r="C109" s="219"/>
      <c r="D109" s="215" t="s">
        <v>144</v>
      </c>
      <c r="E109" s="220" t="s">
        <v>27</v>
      </c>
      <c r="F109" s="221" t="s">
        <v>549</v>
      </c>
      <c r="G109" s="219"/>
      <c r="H109" s="222">
        <v>17.33</v>
      </c>
      <c r="I109" s="223"/>
      <c r="J109" s="219"/>
      <c r="K109" s="219"/>
      <c r="L109" s="224"/>
      <c r="M109" s="225"/>
      <c r="N109" s="226"/>
      <c r="O109" s="226"/>
      <c r="P109" s="226"/>
      <c r="Q109" s="226"/>
      <c r="R109" s="226"/>
      <c r="S109" s="226"/>
      <c r="T109" s="227"/>
      <c r="AT109" s="228" t="s">
        <v>144</v>
      </c>
      <c r="AU109" s="228" t="s">
        <v>87</v>
      </c>
      <c r="AV109" s="11" t="s">
        <v>87</v>
      </c>
      <c r="AW109" s="11" t="s">
        <v>36</v>
      </c>
      <c r="AX109" s="11" t="s">
        <v>77</v>
      </c>
      <c r="AY109" s="228" t="s">
        <v>133</v>
      </c>
    </row>
    <row r="110" spans="2:51" s="13" customFormat="1" ht="12">
      <c r="B110" s="239"/>
      <c r="C110" s="240"/>
      <c r="D110" s="215" t="s">
        <v>144</v>
      </c>
      <c r="E110" s="241" t="s">
        <v>27</v>
      </c>
      <c r="F110" s="242" t="s">
        <v>147</v>
      </c>
      <c r="G110" s="240"/>
      <c r="H110" s="243">
        <v>17.33</v>
      </c>
      <c r="I110" s="244"/>
      <c r="J110" s="240"/>
      <c r="K110" s="240"/>
      <c r="L110" s="245"/>
      <c r="M110" s="246"/>
      <c r="N110" s="247"/>
      <c r="O110" s="247"/>
      <c r="P110" s="247"/>
      <c r="Q110" s="247"/>
      <c r="R110" s="247"/>
      <c r="S110" s="247"/>
      <c r="T110" s="248"/>
      <c r="AT110" s="249" t="s">
        <v>144</v>
      </c>
      <c r="AU110" s="249" t="s">
        <v>87</v>
      </c>
      <c r="AV110" s="13" t="s">
        <v>140</v>
      </c>
      <c r="AW110" s="13" t="s">
        <v>36</v>
      </c>
      <c r="AX110" s="13" t="s">
        <v>85</v>
      </c>
      <c r="AY110" s="249" t="s">
        <v>133</v>
      </c>
    </row>
    <row r="111" spans="2:65" s="1" customFormat="1" ht="16.5" customHeight="1">
      <c r="B111" s="38"/>
      <c r="C111" s="204" t="s">
        <v>174</v>
      </c>
      <c r="D111" s="204" t="s">
        <v>135</v>
      </c>
      <c r="E111" s="205" t="s">
        <v>267</v>
      </c>
      <c r="F111" s="206" t="s">
        <v>268</v>
      </c>
      <c r="G111" s="207" t="s">
        <v>138</v>
      </c>
      <c r="H111" s="208">
        <v>26.14</v>
      </c>
      <c r="I111" s="209"/>
      <c r="J111" s="208">
        <f>ROUND(I111*H111,2)</f>
        <v>0</v>
      </c>
      <c r="K111" s="206" t="s">
        <v>139</v>
      </c>
      <c r="L111" s="43"/>
      <c r="M111" s="210" t="s">
        <v>27</v>
      </c>
      <c r="N111" s="211" t="s">
        <v>48</v>
      </c>
      <c r="O111" s="79"/>
      <c r="P111" s="212">
        <f>O111*H111</f>
        <v>0</v>
      </c>
      <c r="Q111" s="212">
        <v>0</v>
      </c>
      <c r="R111" s="212">
        <f>Q111*H111</f>
        <v>0</v>
      </c>
      <c r="S111" s="212">
        <v>0</v>
      </c>
      <c r="T111" s="213">
        <f>S111*H111</f>
        <v>0</v>
      </c>
      <c r="AR111" s="17" t="s">
        <v>140</v>
      </c>
      <c r="AT111" s="17" t="s">
        <v>135</v>
      </c>
      <c r="AU111" s="17" t="s">
        <v>87</v>
      </c>
      <c r="AY111" s="17" t="s">
        <v>133</v>
      </c>
      <c r="BE111" s="214">
        <f>IF(N111="základní",J111,0)</f>
        <v>0</v>
      </c>
      <c r="BF111" s="214">
        <f>IF(N111="snížená",J111,0)</f>
        <v>0</v>
      </c>
      <c r="BG111" s="214">
        <f>IF(N111="zákl. přenesená",J111,0)</f>
        <v>0</v>
      </c>
      <c r="BH111" s="214">
        <f>IF(N111="sníž. přenesená",J111,0)</f>
        <v>0</v>
      </c>
      <c r="BI111" s="214">
        <f>IF(N111="nulová",J111,0)</f>
        <v>0</v>
      </c>
      <c r="BJ111" s="17" t="s">
        <v>85</v>
      </c>
      <c r="BK111" s="214">
        <f>ROUND(I111*H111,2)</f>
        <v>0</v>
      </c>
      <c r="BL111" s="17" t="s">
        <v>140</v>
      </c>
      <c r="BM111" s="17" t="s">
        <v>550</v>
      </c>
    </row>
    <row r="112" spans="2:47" s="1" customFormat="1" ht="12">
      <c r="B112" s="38"/>
      <c r="C112" s="39"/>
      <c r="D112" s="215" t="s">
        <v>142</v>
      </c>
      <c r="E112" s="39"/>
      <c r="F112" s="216" t="s">
        <v>270</v>
      </c>
      <c r="G112" s="39"/>
      <c r="H112" s="39"/>
      <c r="I112" s="130"/>
      <c r="J112" s="39"/>
      <c r="K112" s="39"/>
      <c r="L112" s="43"/>
      <c r="M112" s="217"/>
      <c r="N112" s="79"/>
      <c r="O112" s="79"/>
      <c r="P112" s="79"/>
      <c r="Q112" s="79"/>
      <c r="R112" s="79"/>
      <c r="S112" s="79"/>
      <c r="T112" s="80"/>
      <c r="AT112" s="17" t="s">
        <v>142</v>
      </c>
      <c r="AU112" s="17" t="s">
        <v>87</v>
      </c>
    </row>
    <row r="113" spans="2:51" s="11" customFormat="1" ht="12">
      <c r="B113" s="218"/>
      <c r="C113" s="219"/>
      <c r="D113" s="215" t="s">
        <v>144</v>
      </c>
      <c r="E113" s="220" t="s">
        <v>27</v>
      </c>
      <c r="F113" s="221" t="s">
        <v>551</v>
      </c>
      <c r="G113" s="219"/>
      <c r="H113" s="222">
        <v>26.14</v>
      </c>
      <c r="I113" s="223"/>
      <c r="J113" s="219"/>
      <c r="K113" s="219"/>
      <c r="L113" s="224"/>
      <c r="M113" s="225"/>
      <c r="N113" s="226"/>
      <c r="O113" s="226"/>
      <c r="P113" s="226"/>
      <c r="Q113" s="226"/>
      <c r="R113" s="226"/>
      <c r="S113" s="226"/>
      <c r="T113" s="227"/>
      <c r="AT113" s="228" t="s">
        <v>144</v>
      </c>
      <c r="AU113" s="228" t="s">
        <v>87</v>
      </c>
      <c r="AV113" s="11" t="s">
        <v>87</v>
      </c>
      <c r="AW113" s="11" t="s">
        <v>36</v>
      </c>
      <c r="AX113" s="11" t="s">
        <v>77</v>
      </c>
      <c r="AY113" s="228" t="s">
        <v>133</v>
      </c>
    </row>
    <row r="114" spans="2:51" s="12" customFormat="1" ht="12">
      <c r="B114" s="229"/>
      <c r="C114" s="230"/>
      <c r="D114" s="215" t="s">
        <v>144</v>
      </c>
      <c r="E114" s="231" t="s">
        <v>27</v>
      </c>
      <c r="F114" s="232" t="s">
        <v>160</v>
      </c>
      <c r="G114" s="230"/>
      <c r="H114" s="231" t="s">
        <v>27</v>
      </c>
      <c r="I114" s="233"/>
      <c r="J114" s="230"/>
      <c r="K114" s="230"/>
      <c r="L114" s="234"/>
      <c r="M114" s="235"/>
      <c r="N114" s="236"/>
      <c r="O114" s="236"/>
      <c r="P114" s="236"/>
      <c r="Q114" s="236"/>
      <c r="R114" s="236"/>
      <c r="S114" s="236"/>
      <c r="T114" s="237"/>
      <c r="AT114" s="238" t="s">
        <v>144</v>
      </c>
      <c r="AU114" s="238" t="s">
        <v>87</v>
      </c>
      <c r="AV114" s="12" t="s">
        <v>85</v>
      </c>
      <c r="AW114" s="12" t="s">
        <v>36</v>
      </c>
      <c r="AX114" s="12" t="s">
        <v>77</v>
      </c>
      <c r="AY114" s="238" t="s">
        <v>133</v>
      </c>
    </row>
    <row r="115" spans="2:51" s="13" customFormat="1" ht="12">
      <c r="B115" s="239"/>
      <c r="C115" s="240"/>
      <c r="D115" s="215" t="s">
        <v>144</v>
      </c>
      <c r="E115" s="241" t="s">
        <v>27</v>
      </c>
      <c r="F115" s="242" t="s">
        <v>147</v>
      </c>
      <c r="G115" s="240"/>
      <c r="H115" s="243">
        <v>26.14</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3" s="10" customFormat="1" ht="22.8" customHeight="1">
      <c r="B116" s="188"/>
      <c r="C116" s="189"/>
      <c r="D116" s="190" t="s">
        <v>76</v>
      </c>
      <c r="E116" s="202" t="s">
        <v>166</v>
      </c>
      <c r="F116" s="202" t="s">
        <v>291</v>
      </c>
      <c r="G116" s="189"/>
      <c r="H116" s="189"/>
      <c r="I116" s="192"/>
      <c r="J116" s="203">
        <f>BK116</f>
        <v>0</v>
      </c>
      <c r="K116" s="189"/>
      <c r="L116" s="194"/>
      <c r="M116" s="195"/>
      <c r="N116" s="196"/>
      <c r="O116" s="196"/>
      <c r="P116" s="197">
        <f>SUM(P117:P158)</f>
        <v>0</v>
      </c>
      <c r="Q116" s="196"/>
      <c r="R116" s="197">
        <f>SUM(R117:R158)</f>
        <v>11.121405200000002</v>
      </c>
      <c r="S116" s="196"/>
      <c r="T116" s="198">
        <f>SUM(T117:T158)</f>
        <v>0</v>
      </c>
      <c r="AR116" s="199" t="s">
        <v>85</v>
      </c>
      <c r="AT116" s="200" t="s">
        <v>76</v>
      </c>
      <c r="AU116" s="200" t="s">
        <v>85</v>
      </c>
      <c r="AY116" s="199" t="s">
        <v>133</v>
      </c>
      <c r="BK116" s="201">
        <f>SUM(BK117:BK158)</f>
        <v>0</v>
      </c>
    </row>
    <row r="117" spans="2:65" s="1" customFormat="1" ht="16.5" customHeight="1">
      <c r="B117" s="38"/>
      <c r="C117" s="204" t="s">
        <v>181</v>
      </c>
      <c r="D117" s="204" t="s">
        <v>135</v>
      </c>
      <c r="E117" s="205" t="s">
        <v>552</v>
      </c>
      <c r="F117" s="206" t="s">
        <v>553</v>
      </c>
      <c r="G117" s="207" t="s">
        <v>138</v>
      </c>
      <c r="H117" s="208">
        <v>22.65</v>
      </c>
      <c r="I117" s="209"/>
      <c r="J117" s="208">
        <f>ROUND(I117*H117,2)</f>
        <v>0</v>
      </c>
      <c r="K117" s="206" t="s">
        <v>139</v>
      </c>
      <c r="L117" s="43"/>
      <c r="M117" s="210" t="s">
        <v>27</v>
      </c>
      <c r="N117" s="211" t="s">
        <v>48</v>
      </c>
      <c r="O117" s="79"/>
      <c r="P117" s="212">
        <f>O117*H117</f>
        <v>0</v>
      </c>
      <c r="Q117" s="212">
        <v>0</v>
      </c>
      <c r="R117" s="212">
        <f>Q117*H117</f>
        <v>0</v>
      </c>
      <c r="S117" s="212">
        <v>0</v>
      </c>
      <c r="T117" s="213">
        <f>S117*H117</f>
        <v>0</v>
      </c>
      <c r="AR117" s="17" t="s">
        <v>140</v>
      </c>
      <c r="AT117" s="17" t="s">
        <v>135</v>
      </c>
      <c r="AU117" s="17" t="s">
        <v>87</v>
      </c>
      <c r="AY117" s="17" t="s">
        <v>133</v>
      </c>
      <c r="BE117" s="214">
        <f>IF(N117="základní",J117,0)</f>
        <v>0</v>
      </c>
      <c r="BF117" s="214">
        <f>IF(N117="snížená",J117,0)</f>
        <v>0</v>
      </c>
      <c r="BG117" s="214">
        <f>IF(N117="zákl. přenesená",J117,0)</f>
        <v>0</v>
      </c>
      <c r="BH117" s="214">
        <f>IF(N117="sníž. přenesená",J117,0)</f>
        <v>0</v>
      </c>
      <c r="BI117" s="214">
        <f>IF(N117="nulová",J117,0)</f>
        <v>0</v>
      </c>
      <c r="BJ117" s="17" t="s">
        <v>85</v>
      </c>
      <c r="BK117" s="214">
        <f>ROUND(I117*H117,2)</f>
        <v>0</v>
      </c>
      <c r="BL117" s="17" t="s">
        <v>140</v>
      </c>
      <c r="BM117" s="17" t="s">
        <v>554</v>
      </c>
    </row>
    <row r="118" spans="2:51" s="11" customFormat="1" ht="12">
      <c r="B118" s="218"/>
      <c r="C118" s="219"/>
      <c r="D118" s="215" t="s">
        <v>144</v>
      </c>
      <c r="E118" s="220" t="s">
        <v>27</v>
      </c>
      <c r="F118" s="221" t="s">
        <v>555</v>
      </c>
      <c r="G118" s="219"/>
      <c r="H118" s="222">
        <v>22.65</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2" customFormat="1" ht="12">
      <c r="B119" s="229"/>
      <c r="C119" s="230"/>
      <c r="D119" s="215" t="s">
        <v>144</v>
      </c>
      <c r="E119" s="231" t="s">
        <v>27</v>
      </c>
      <c r="F119" s="232" t="s">
        <v>556</v>
      </c>
      <c r="G119" s="230"/>
      <c r="H119" s="231" t="s">
        <v>27</v>
      </c>
      <c r="I119" s="233"/>
      <c r="J119" s="230"/>
      <c r="K119" s="230"/>
      <c r="L119" s="234"/>
      <c r="M119" s="235"/>
      <c r="N119" s="236"/>
      <c r="O119" s="236"/>
      <c r="P119" s="236"/>
      <c r="Q119" s="236"/>
      <c r="R119" s="236"/>
      <c r="S119" s="236"/>
      <c r="T119" s="237"/>
      <c r="AT119" s="238" t="s">
        <v>144</v>
      </c>
      <c r="AU119" s="238" t="s">
        <v>87</v>
      </c>
      <c r="AV119" s="12" t="s">
        <v>85</v>
      </c>
      <c r="AW119" s="12" t="s">
        <v>36</v>
      </c>
      <c r="AX119" s="12" t="s">
        <v>77</v>
      </c>
      <c r="AY119" s="238" t="s">
        <v>133</v>
      </c>
    </row>
    <row r="120" spans="2:51" s="13" customFormat="1" ht="12">
      <c r="B120" s="239"/>
      <c r="C120" s="240"/>
      <c r="D120" s="215" t="s">
        <v>144</v>
      </c>
      <c r="E120" s="241" t="s">
        <v>27</v>
      </c>
      <c r="F120" s="242" t="s">
        <v>147</v>
      </c>
      <c r="G120" s="240"/>
      <c r="H120" s="243">
        <v>22.65</v>
      </c>
      <c r="I120" s="244"/>
      <c r="J120" s="240"/>
      <c r="K120" s="240"/>
      <c r="L120" s="245"/>
      <c r="M120" s="246"/>
      <c r="N120" s="247"/>
      <c r="O120" s="247"/>
      <c r="P120" s="247"/>
      <c r="Q120" s="247"/>
      <c r="R120" s="247"/>
      <c r="S120" s="247"/>
      <c r="T120" s="248"/>
      <c r="AT120" s="249" t="s">
        <v>144</v>
      </c>
      <c r="AU120" s="249" t="s">
        <v>87</v>
      </c>
      <c r="AV120" s="13" t="s">
        <v>140</v>
      </c>
      <c r="AW120" s="13" t="s">
        <v>36</v>
      </c>
      <c r="AX120" s="13" t="s">
        <v>85</v>
      </c>
      <c r="AY120" s="249" t="s">
        <v>133</v>
      </c>
    </row>
    <row r="121" spans="2:65" s="1" customFormat="1" ht="16.5" customHeight="1">
      <c r="B121" s="38"/>
      <c r="C121" s="204" t="s">
        <v>185</v>
      </c>
      <c r="D121" s="204" t="s">
        <v>135</v>
      </c>
      <c r="E121" s="205" t="s">
        <v>557</v>
      </c>
      <c r="F121" s="206" t="s">
        <v>558</v>
      </c>
      <c r="G121" s="207" t="s">
        <v>138</v>
      </c>
      <c r="H121" s="208">
        <v>26.14</v>
      </c>
      <c r="I121" s="209"/>
      <c r="J121" s="208">
        <f>ROUND(I121*H121,2)</f>
        <v>0</v>
      </c>
      <c r="K121" s="206" t="s">
        <v>139</v>
      </c>
      <c r="L121" s="43"/>
      <c r="M121" s="210" t="s">
        <v>27</v>
      </c>
      <c r="N121" s="211" t="s">
        <v>48</v>
      </c>
      <c r="O121" s="79"/>
      <c r="P121" s="212">
        <f>O121*H121</f>
        <v>0</v>
      </c>
      <c r="Q121" s="212">
        <v>0</v>
      </c>
      <c r="R121" s="212">
        <f>Q121*H121</f>
        <v>0</v>
      </c>
      <c r="S121" s="212">
        <v>0</v>
      </c>
      <c r="T121" s="213">
        <f>S121*H121</f>
        <v>0</v>
      </c>
      <c r="AR121" s="17" t="s">
        <v>140</v>
      </c>
      <c r="AT121" s="17" t="s">
        <v>135</v>
      </c>
      <c r="AU121" s="17" t="s">
        <v>87</v>
      </c>
      <c r="AY121" s="17" t="s">
        <v>133</v>
      </c>
      <c r="BE121" s="214">
        <f>IF(N121="základní",J121,0)</f>
        <v>0</v>
      </c>
      <c r="BF121" s="214">
        <f>IF(N121="snížená",J121,0)</f>
        <v>0</v>
      </c>
      <c r="BG121" s="214">
        <f>IF(N121="zákl. přenesená",J121,0)</f>
        <v>0</v>
      </c>
      <c r="BH121" s="214">
        <f>IF(N121="sníž. přenesená",J121,0)</f>
        <v>0</v>
      </c>
      <c r="BI121" s="214">
        <f>IF(N121="nulová",J121,0)</f>
        <v>0</v>
      </c>
      <c r="BJ121" s="17" t="s">
        <v>85</v>
      </c>
      <c r="BK121" s="214">
        <f>ROUND(I121*H121,2)</f>
        <v>0</v>
      </c>
      <c r="BL121" s="17" t="s">
        <v>140</v>
      </c>
      <c r="BM121" s="17" t="s">
        <v>559</v>
      </c>
    </row>
    <row r="122" spans="2:51" s="11" customFormat="1" ht="12">
      <c r="B122" s="218"/>
      <c r="C122" s="219"/>
      <c r="D122" s="215" t="s">
        <v>144</v>
      </c>
      <c r="E122" s="220" t="s">
        <v>27</v>
      </c>
      <c r="F122" s="221" t="s">
        <v>551</v>
      </c>
      <c r="G122" s="219"/>
      <c r="H122" s="222">
        <v>26.14</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2" customFormat="1" ht="12">
      <c r="B123" s="229"/>
      <c r="C123" s="230"/>
      <c r="D123" s="215" t="s">
        <v>144</v>
      </c>
      <c r="E123" s="231" t="s">
        <v>27</v>
      </c>
      <c r="F123" s="232" t="s">
        <v>560</v>
      </c>
      <c r="G123" s="230"/>
      <c r="H123" s="231" t="s">
        <v>27</v>
      </c>
      <c r="I123" s="233"/>
      <c r="J123" s="230"/>
      <c r="K123" s="230"/>
      <c r="L123" s="234"/>
      <c r="M123" s="235"/>
      <c r="N123" s="236"/>
      <c r="O123" s="236"/>
      <c r="P123" s="236"/>
      <c r="Q123" s="236"/>
      <c r="R123" s="236"/>
      <c r="S123" s="236"/>
      <c r="T123" s="237"/>
      <c r="AT123" s="238" t="s">
        <v>144</v>
      </c>
      <c r="AU123" s="238" t="s">
        <v>87</v>
      </c>
      <c r="AV123" s="12" t="s">
        <v>85</v>
      </c>
      <c r="AW123" s="12" t="s">
        <v>36</v>
      </c>
      <c r="AX123" s="12" t="s">
        <v>77</v>
      </c>
      <c r="AY123" s="238" t="s">
        <v>133</v>
      </c>
    </row>
    <row r="124" spans="2:51" s="13" customFormat="1" ht="12">
      <c r="B124" s="239"/>
      <c r="C124" s="240"/>
      <c r="D124" s="215" t="s">
        <v>144</v>
      </c>
      <c r="E124" s="241" t="s">
        <v>27</v>
      </c>
      <c r="F124" s="242" t="s">
        <v>147</v>
      </c>
      <c r="G124" s="240"/>
      <c r="H124" s="243">
        <v>26.14</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16.5" customHeight="1">
      <c r="B125" s="38"/>
      <c r="C125" s="204" t="s">
        <v>189</v>
      </c>
      <c r="D125" s="204" t="s">
        <v>135</v>
      </c>
      <c r="E125" s="205" t="s">
        <v>561</v>
      </c>
      <c r="F125" s="206" t="s">
        <v>562</v>
      </c>
      <c r="G125" s="207" t="s">
        <v>138</v>
      </c>
      <c r="H125" s="208">
        <v>22.65</v>
      </c>
      <c r="I125" s="209"/>
      <c r="J125" s="208">
        <f>ROUND(I125*H125,2)</f>
        <v>0</v>
      </c>
      <c r="K125" s="206" t="s">
        <v>139</v>
      </c>
      <c r="L125" s="43"/>
      <c r="M125" s="210" t="s">
        <v>27</v>
      </c>
      <c r="N125" s="211" t="s">
        <v>48</v>
      </c>
      <c r="O125" s="79"/>
      <c r="P125" s="212">
        <f>O125*H125</f>
        <v>0</v>
      </c>
      <c r="Q125" s="212">
        <v>0</v>
      </c>
      <c r="R125" s="212">
        <f>Q125*H125</f>
        <v>0</v>
      </c>
      <c r="S125" s="212">
        <v>0</v>
      </c>
      <c r="T125" s="213">
        <f>S125*H125</f>
        <v>0</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563</v>
      </c>
    </row>
    <row r="126" spans="2:51" s="11" customFormat="1" ht="12">
      <c r="B126" s="218"/>
      <c r="C126" s="219"/>
      <c r="D126" s="215" t="s">
        <v>144</v>
      </c>
      <c r="E126" s="220" t="s">
        <v>27</v>
      </c>
      <c r="F126" s="221" t="s">
        <v>555</v>
      </c>
      <c r="G126" s="219"/>
      <c r="H126" s="222">
        <v>22.65</v>
      </c>
      <c r="I126" s="223"/>
      <c r="J126" s="219"/>
      <c r="K126" s="219"/>
      <c r="L126" s="224"/>
      <c r="M126" s="225"/>
      <c r="N126" s="226"/>
      <c r="O126" s="226"/>
      <c r="P126" s="226"/>
      <c r="Q126" s="226"/>
      <c r="R126" s="226"/>
      <c r="S126" s="226"/>
      <c r="T126" s="227"/>
      <c r="AT126" s="228" t="s">
        <v>144</v>
      </c>
      <c r="AU126" s="228" t="s">
        <v>87</v>
      </c>
      <c r="AV126" s="11" t="s">
        <v>87</v>
      </c>
      <c r="AW126" s="11" t="s">
        <v>36</v>
      </c>
      <c r="AX126" s="11" t="s">
        <v>77</v>
      </c>
      <c r="AY126" s="228" t="s">
        <v>133</v>
      </c>
    </row>
    <row r="127" spans="2:51" s="12" customFormat="1" ht="12">
      <c r="B127" s="229"/>
      <c r="C127" s="230"/>
      <c r="D127" s="215" t="s">
        <v>144</v>
      </c>
      <c r="E127" s="231" t="s">
        <v>27</v>
      </c>
      <c r="F127" s="232" t="s">
        <v>564</v>
      </c>
      <c r="G127" s="230"/>
      <c r="H127" s="231" t="s">
        <v>27</v>
      </c>
      <c r="I127" s="233"/>
      <c r="J127" s="230"/>
      <c r="K127" s="230"/>
      <c r="L127" s="234"/>
      <c r="M127" s="235"/>
      <c r="N127" s="236"/>
      <c r="O127" s="236"/>
      <c r="P127" s="236"/>
      <c r="Q127" s="236"/>
      <c r="R127" s="236"/>
      <c r="S127" s="236"/>
      <c r="T127" s="237"/>
      <c r="AT127" s="238" t="s">
        <v>144</v>
      </c>
      <c r="AU127" s="238" t="s">
        <v>87</v>
      </c>
      <c r="AV127" s="12" t="s">
        <v>85</v>
      </c>
      <c r="AW127" s="12" t="s">
        <v>36</v>
      </c>
      <c r="AX127" s="12" t="s">
        <v>77</v>
      </c>
      <c r="AY127" s="238" t="s">
        <v>133</v>
      </c>
    </row>
    <row r="128" spans="2:51" s="13" customFormat="1" ht="12">
      <c r="B128" s="239"/>
      <c r="C128" s="240"/>
      <c r="D128" s="215" t="s">
        <v>144</v>
      </c>
      <c r="E128" s="241" t="s">
        <v>27</v>
      </c>
      <c r="F128" s="242" t="s">
        <v>147</v>
      </c>
      <c r="G128" s="240"/>
      <c r="H128" s="243">
        <v>22.65</v>
      </c>
      <c r="I128" s="244"/>
      <c r="J128" s="240"/>
      <c r="K128" s="240"/>
      <c r="L128" s="245"/>
      <c r="M128" s="246"/>
      <c r="N128" s="247"/>
      <c r="O128" s="247"/>
      <c r="P128" s="247"/>
      <c r="Q128" s="247"/>
      <c r="R128" s="247"/>
      <c r="S128" s="247"/>
      <c r="T128" s="248"/>
      <c r="AT128" s="249" t="s">
        <v>144</v>
      </c>
      <c r="AU128" s="249" t="s">
        <v>87</v>
      </c>
      <c r="AV128" s="13" t="s">
        <v>140</v>
      </c>
      <c r="AW128" s="13" t="s">
        <v>36</v>
      </c>
      <c r="AX128" s="13" t="s">
        <v>85</v>
      </c>
      <c r="AY128" s="249" t="s">
        <v>133</v>
      </c>
    </row>
    <row r="129" spans="2:65" s="1" customFormat="1" ht="22.5" customHeight="1">
      <c r="B129" s="38"/>
      <c r="C129" s="204" t="s">
        <v>198</v>
      </c>
      <c r="D129" s="204" t="s">
        <v>135</v>
      </c>
      <c r="E129" s="205" t="s">
        <v>565</v>
      </c>
      <c r="F129" s="206" t="s">
        <v>566</v>
      </c>
      <c r="G129" s="207" t="s">
        <v>138</v>
      </c>
      <c r="H129" s="208">
        <v>17.84</v>
      </c>
      <c r="I129" s="209"/>
      <c r="J129" s="208">
        <f>ROUND(I129*H129,2)</f>
        <v>0</v>
      </c>
      <c r="K129" s="206" t="s">
        <v>139</v>
      </c>
      <c r="L129" s="43"/>
      <c r="M129" s="210" t="s">
        <v>27</v>
      </c>
      <c r="N129" s="211" t="s">
        <v>48</v>
      </c>
      <c r="O129" s="79"/>
      <c r="P129" s="212">
        <f>O129*H129</f>
        <v>0</v>
      </c>
      <c r="Q129" s="212">
        <v>0.1837</v>
      </c>
      <c r="R129" s="212">
        <f>Q129*H129</f>
        <v>3.277208</v>
      </c>
      <c r="S129" s="212">
        <v>0</v>
      </c>
      <c r="T129" s="213">
        <f>S129*H129</f>
        <v>0</v>
      </c>
      <c r="AR129" s="17" t="s">
        <v>140</v>
      </c>
      <c r="AT129" s="17" t="s">
        <v>135</v>
      </c>
      <c r="AU129" s="17" t="s">
        <v>87</v>
      </c>
      <c r="AY129" s="17" t="s">
        <v>133</v>
      </c>
      <c r="BE129" s="214">
        <f>IF(N129="základní",J129,0)</f>
        <v>0</v>
      </c>
      <c r="BF129" s="214">
        <f>IF(N129="snížená",J129,0)</f>
        <v>0</v>
      </c>
      <c r="BG129" s="214">
        <f>IF(N129="zákl. přenesená",J129,0)</f>
        <v>0</v>
      </c>
      <c r="BH129" s="214">
        <f>IF(N129="sníž. přenesená",J129,0)</f>
        <v>0</v>
      </c>
      <c r="BI129" s="214">
        <f>IF(N129="nulová",J129,0)</f>
        <v>0</v>
      </c>
      <c r="BJ129" s="17" t="s">
        <v>85</v>
      </c>
      <c r="BK129" s="214">
        <f>ROUND(I129*H129,2)</f>
        <v>0</v>
      </c>
      <c r="BL129" s="17" t="s">
        <v>140</v>
      </c>
      <c r="BM129" s="17" t="s">
        <v>567</v>
      </c>
    </row>
    <row r="130" spans="2:47" s="1" customFormat="1" ht="12">
      <c r="B130" s="38"/>
      <c r="C130" s="39"/>
      <c r="D130" s="215" t="s">
        <v>142</v>
      </c>
      <c r="E130" s="39"/>
      <c r="F130" s="216" t="s">
        <v>568</v>
      </c>
      <c r="G130" s="39"/>
      <c r="H130" s="39"/>
      <c r="I130" s="130"/>
      <c r="J130" s="39"/>
      <c r="K130" s="39"/>
      <c r="L130" s="43"/>
      <c r="M130" s="217"/>
      <c r="N130" s="79"/>
      <c r="O130" s="79"/>
      <c r="P130" s="79"/>
      <c r="Q130" s="79"/>
      <c r="R130" s="79"/>
      <c r="S130" s="79"/>
      <c r="T130" s="80"/>
      <c r="AT130" s="17" t="s">
        <v>142</v>
      </c>
      <c r="AU130" s="17" t="s">
        <v>87</v>
      </c>
    </row>
    <row r="131" spans="2:51" s="11" customFormat="1" ht="12">
      <c r="B131" s="218"/>
      <c r="C131" s="219"/>
      <c r="D131" s="215" t="s">
        <v>144</v>
      </c>
      <c r="E131" s="220" t="s">
        <v>27</v>
      </c>
      <c r="F131" s="221" t="s">
        <v>569</v>
      </c>
      <c r="G131" s="219"/>
      <c r="H131" s="222">
        <v>17.84</v>
      </c>
      <c r="I131" s="223"/>
      <c r="J131" s="219"/>
      <c r="K131" s="219"/>
      <c r="L131" s="224"/>
      <c r="M131" s="225"/>
      <c r="N131" s="226"/>
      <c r="O131" s="226"/>
      <c r="P131" s="226"/>
      <c r="Q131" s="226"/>
      <c r="R131" s="226"/>
      <c r="S131" s="226"/>
      <c r="T131" s="227"/>
      <c r="AT131" s="228" t="s">
        <v>144</v>
      </c>
      <c r="AU131" s="228" t="s">
        <v>87</v>
      </c>
      <c r="AV131" s="11" t="s">
        <v>87</v>
      </c>
      <c r="AW131" s="11" t="s">
        <v>36</v>
      </c>
      <c r="AX131" s="11" t="s">
        <v>77</v>
      </c>
      <c r="AY131" s="228" t="s">
        <v>133</v>
      </c>
    </row>
    <row r="132" spans="2:51" s="12" customFormat="1" ht="12">
      <c r="B132" s="229"/>
      <c r="C132" s="230"/>
      <c r="D132" s="215" t="s">
        <v>144</v>
      </c>
      <c r="E132" s="231" t="s">
        <v>27</v>
      </c>
      <c r="F132" s="232" t="s">
        <v>160</v>
      </c>
      <c r="G132" s="230"/>
      <c r="H132" s="231" t="s">
        <v>27</v>
      </c>
      <c r="I132" s="233"/>
      <c r="J132" s="230"/>
      <c r="K132" s="230"/>
      <c r="L132" s="234"/>
      <c r="M132" s="235"/>
      <c r="N132" s="236"/>
      <c r="O132" s="236"/>
      <c r="P132" s="236"/>
      <c r="Q132" s="236"/>
      <c r="R132" s="236"/>
      <c r="S132" s="236"/>
      <c r="T132" s="237"/>
      <c r="AT132" s="238" t="s">
        <v>144</v>
      </c>
      <c r="AU132" s="238" t="s">
        <v>87</v>
      </c>
      <c r="AV132" s="12" t="s">
        <v>85</v>
      </c>
      <c r="AW132" s="12" t="s">
        <v>36</v>
      </c>
      <c r="AX132" s="12" t="s">
        <v>77</v>
      </c>
      <c r="AY132" s="238" t="s">
        <v>133</v>
      </c>
    </row>
    <row r="133" spans="2:51" s="13" customFormat="1" ht="12">
      <c r="B133" s="239"/>
      <c r="C133" s="240"/>
      <c r="D133" s="215" t="s">
        <v>144</v>
      </c>
      <c r="E133" s="241" t="s">
        <v>27</v>
      </c>
      <c r="F133" s="242" t="s">
        <v>147</v>
      </c>
      <c r="G133" s="240"/>
      <c r="H133" s="243">
        <v>17.84</v>
      </c>
      <c r="I133" s="244"/>
      <c r="J133" s="240"/>
      <c r="K133" s="240"/>
      <c r="L133" s="245"/>
      <c r="M133" s="246"/>
      <c r="N133" s="247"/>
      <c r="O133" s="247"/>
      <c r="P133" s="247"/>
      <c r="Q133" s="247"/>
      <c r="R133" s="247"/>
      <c r="S133" s="247"/>
      <c r="T133" s="248"/>
      <c r="AT133" s="249" t="s">
        <v>144</v>
      </c>
      <c r="AU133" s="249" t="s">
        <v>87</v>
      </c>
      <c r="AV133" s="13" t="s">
        <v>140</v>
      </c>
      <c r="AW133" s="13" t="s">
        <v>36</v>
      </c>
      <c r="AX133" s="13" t="s">
        <v>85</v>
      </c>
      <c r="AY133" s="249" t="s">
        <v>133</v>
      </c>
    </row>
    <row r="134" spans="2:65" s="1" customFormat="1" ht="16.5" customHeight="1">
      <c r="B134" s="38"/>
      <c r="C134" s="250" t="s">
        <v>145</v>
      </c>
      <c r="D134" s="250" t="s">
        <v>231</v>
      </c>
      <c r="E134" s="251" t="s">
        <v>570</v>
      </c>
      <c r="F134" s="252" t="s">
        <v>571</v>
      </c>
      <c r="G134" s="253" t="s">
        <v>138</v>
      </c>
      <c r="H134" s="254">
        <v>3.57</v>
      </c>
      <c r="I134" s="255"/>
      <c r="J134" s="254">
        <f>ROUND(I134*H134,2)</f>
        <v>0</v>
      </c>
      <c r="K134" s="252" t="s">
        <v>139</v>
      </c>
      <c r="L134" s="256"/>
      <c r="M134" s="257" t="s">
        <v>27</v>
      </c>
      <c r="N134" s="258" t="s">
        <v>48</v>
      </c>
      <c r="O134" s="79"/>
      <c r="P134" s="212">
        <f>O134*H134</f>
        <v>0</v>
      </c>
      <c r="Q134" s="212">
        <v>0.222</v>
      </c>
      <c r="R134" s="212">
        <f>Q134*H134</f>
        <v>0.79254</v>
      </c>
      <c r="S134" s="212">
        <v>0</v>
      </c>
      <c r="T134" s="213">
        <f>S134*H134</f>
        <v>0</v>
      </c>
      <c r="AR134" s="17" t="s">
        <v>181</v>
      </c>
      <c r="AT134" s="17" t="s">
        <v>231</v>
      </c>
      <c r="AU134" s="17" t="s">
        <v>87</v>
      </c>
      <c r="AY134" s="17" t="s">
        <v>133</v>
      </c>
      <c r="BE134" s="214">
        <f>IF(N134="základní",J134,0)</f>
        <v>0</v>
      </c>
      <c r="BF134" s="214">
        <f>IF(N134="snížená",J134,0)</f>
        <v>0</v>
      </c>
      <c r="BG134" s="214">
        <f>IF(N134="zákl. přenesená",J134,0)</f>
        <v>0</v>
      </c>
      <c r="BH134" s="214">
        <f>IF(N134="sníž. přenesená",J134,0)</f>
        <v>0</v>
      </c>
      <c r="BI134" s="214">
        <f>IF(N134="nulová",J134,0)</f>
        <v>0</v>
      </c>
      <c r="BJ134" s="17" t="s">
        <v>85</v>
      </c>
      <c r="BK134" s="214">
        <f>ROUND(I134*H134,2)</f>
        <v>0</v>
      </c>
      <c r="BL134" s="17" t="s">
        <v>140</v>
      </c>
      <c r="BM134" s="17" t="s">
        <v>572</v>
      </c>
    </row>
    <row r="135" spans="2:51" s="11" customFormat="1" ht="12">
      <c r="B135" s="218"/>
      <c r="C135" s="219"/>
      <c r="D135" s="215" t="s">
        <v>144</v>
      </c>
      <c r="E135" s="220" t="s">
        <v>27</v>
      </c>
      <c r="F135" s="221" t="s">
        <v>573</v>
      </c>
      <c r="G135" s="219"/>
      <c r="H135" s="222">
        <v>3.57</v>
      </c>
      <c r="I135" s="223"/>
      <c r="J135" s="219"/>
      <c r="K135" s="219"/>
      <c r="L135" s="224"/>
      <c r="M135" s="225"/>
      <c r="N135" s="226"/>
      <c r="O135" s="226"/>
      <c r="P135" s="226"/>
      <c r="Q135" s="226"/>
      <c r="R135" s="226"/>
      <c r="S135" s="226"/>
      <c r="T135" s="227"/>
      <c r="AT135" s="228" t="s">
        <v>144</v>
      </c>
      <c r="AU135" s="228" t="s">
        <v>87</v>
      </c>
      <c r="AV135" s="11" t="s">
        <v>87</v>
      </c>
      <c r="AW135" s="11" t="s">
        <v>36</v>
      </c>
      <c r="AX135" s="11" t="s">
        <v>77</v>
      </c>
      <c r="AY135" s="228" t="s">
        <v>133</v>
      </c>
    </row>
    <row r="136" spans="2:51" s="12" customFormat="1" ht="12">
      <c r="B136" s="229"/>
      <c r="C136" s="230"/>
      <c r="D136" s="215" t="s">
        <v>144</v>
      </c>
      <c r="E136" s="231" t="s">
        <v>27</v>
      </c>
      <c r="F136" s="232" t="s">
        <v>574</v>
      </c>
      <c r="G136" s="230"/>
      <c r="H136" s="231" t="s">
        <v>27</v>
      </c>
      <c r="I136" s="233"/>
      <c r="J136" s="230"/>
      <c r="K136" s="230"/>
      <c r="L136" s="234"/>
      <c r="M136" s="235"/>
      <c r="N136" s="236"/>
      <c r="O136" s="236"/>
      <c r="P136" s="236"/>
      <c r="Q136" s="236"/>
      <c r="R136" s="236"/>
      <c r="S136" s="236"/>
      <c r="T136" s="237"/>
      <c r="AT136" s="238" t="s">
        <v>144</v>
      </c>
      <c r="AU136" s="238" t="s">
        <v>87</v>
      </c>
      <c r="AV136" s="12" t="s">
        <v>85</v>
      </c>
      <c r="AW136" s="12" t="s">
        <v>36</v>
      </c>
      <c r="AX136" s="12" t="s">
        <v>77</v>
      </c>
      <c r="AY136" s="238" t="s">
        <v>133</v>
      </c>
    </row>
    <row r="137" spans="2:51" s="13" customFormat="1" ht="12">
      <c r="B137" s="239"/>
      <c r="C137" s="240"/>
      <c r="D137" s="215" t="s">
        <v>144</v>
      </c>
      <c r="E137" s="241" t="s">
        <v>27</v>
      </c>
      <c r="F137" s="242" t="s">
        <v>147</v>
      </c>
      <c r="G137" s="240"/>
      <c r="H137" s="243">
        <v>3.57</v>
      </c>
      <c r="I137" s="244"/>
      <c r="J137" s="240"/>
      <c r="K137" s="240"/>
      <c r="L137" s="245"/>
      <c r="M137" s="246"/>
      <c r="N137" s="247"/>
      <c r="O137" s="247"/>
      <c r="P137" s="247"/>
      <c r="Q137" s="247"/>
      <c r="R137" s="247"/>
      <c r="S137" s="247"/>
      <c r="T137" s="248"/>
      <c r="AT137" s="249" t="s">
        <v>144</v>
      </c>
      <c r="AU137" s="249" t="s">
        <v>87</v>
      </c>
      <c r="AV137" s="13" t="s">
        <v>140</v>
      </c>
      <c r="AW137" s="13" t="s">
        <v>36</v>
      </c>
      <c r="AX137" s="13" t="s">
        <v>85</v>
      </c>
      <c r="AY137" s="249" t="s">
        <v>133</v>
      </c>
    </row>
    <row r="138" spans="2:65" s="1" customFormat="1" ht="33.75" customHeight="1">
      <c r="B138" s="38"/>
      <c r="C138" s="204" t="s">
        <v>209</v>
      </c>
      <c r="D138" s="204" t="s">
        <v>135</v>
      </c>
      <c r="E138" s="205" t="s">
        <v>575</v>
      </c>
      <c r="F138" s="206" t="s">
        <v>576</v>
      </c>
      <c r="G138" s="207" t="s">
        <v>138</v>
      </c>
      <c r="H138" s="208">
        <v>24.57</v>
      </c>
      <c r="I138" s="209"/>
      <c r="J138" s="208">
        <f>ROUND(I138*H138,2)</f>
        <v>0</v>
      </c>
      <c r="K138" s="206" t="s">
        <v>139</v>
      </c>
      <c r="L138" s="43"/>
      <c r="M138" s="210" t="s">
        <v>27</v>
      </c>
      <c r="N138" s="211" t="s">
        <v>48</v>
      </c>
      <c r="O138" s="79"/>
      <c r="P138" s="212">
        <f>O138*H138</f>
        <v>0</v>
      </c>
      <c r="Q138" s="212">
        <v>0.08425</v>
      </c>
      <c r="R138" s="212">
        <f>Q138*H138</f>
        <v>2.0700225000000003</v>
      </c>
      <c r="S138" s="212">
        <v>0</v>
      </c>
      <c r="T138" s="213">
        <f>S138*H138</f>
        <v>0</v>
      </c>
      <c r="AR138" s="17" t="s">
        <v>140</v>
      </c>
      <c r="AT138" s="17" t="s">
        <v>135</v>
      </c>
      <c r="AU138" s="17" t="s">
        <v>87</v>
      </c>
      <c r="AY138" s="17" t="s">
        <v>133</v>
      </c>
      <c r="BE138" s="214">
        <f>IF(N138="základní",J138,0)</f>
        <v>0</v>
      </c>
      <c r="BF138" s="214">
        <f>IF(N138="snížená",J138,0)</f>
        <v>0</v>
      </c>
      <c r="BG138" s="214">
        <f>IF(N138="zákl. přenesená",J138,0)</f>
        <v>0</v>
      </c>
      <c r="BH138" s="214">
        <f>IF(N138="sníž. přenesená",J138,0)</f>
        <v>0</v>
      </c>
      <c r="BI138" s="214">
        <f>IF(N138="nulová",J138,0)</f>
        <v>0</v>
      </c>
      <c r="BJ138" s="17" t="s">
        <v>85</v>
      </c>
      <c r="BK138" s="214">
        <f>ROUND(I138*H138,2)</f>
        <v>0</v>
      </c>
      <c r="BL138" s="17" t="s">
        <v>140</v>
      </c>
      <c r="BM138" s="17" t="s">
        <v>577</v>
      </c>
    </row>
    <row r="139" spans="2:47" s="1" customFormat="1" ht="12">
      <c r="B139" s="38"/>
      <c r="C139" s="39"/>
      <c r="D139" s="215" t="s">
        <v>142</v>
      </c>
      <c r="E139" s="39"/>
      <c r="F139" s="216" t="s">
        <v>578</v>
      </c>
      <c r="G139" s="39"/>
      <c r="H139" s="39"/>
      <c r="I139" s="130"/>
      <c r="J139" s="39"/>
      <c r="K139" s="39"/>
      <c r="L139" s="43"/>
      <c r="M139" s="217"/>
      <c r="N139" s="79"/>
      <c r="O139" s="79"/>
      <c r="P139" s="79"/>
      <c r="Q139" s="79"/>
      <c r="R139" s="79"/>
      <c r="S139" s="79"/>
      <c r="T139" s="80"/>
      <c r="AT139" s="17" t="s">
        <v>142</v>
      </c>
      <c r="AU139" s="17" t="s">
        <v>87</v>
      </c>
    </row>
    <row r="140" spans="2:51" s="11" customFormat="1" ht="12">
      <c r="B140" s="218"/>
      <c r="C140" s="219"/>
      <c r="D140" s="215" t="s">
        <v>144</v>
      </c>
      <c r="E140" s="220" t="s">
        <v>27</v>
      </c>
      <c r="F140" s="221" t="s">
        <v>579</v>
      </c>
      <c r="G140" s="219"/>
      <c r="H140" s="222">
        <v>24.57</v>
      </c>
      <c r="I140" s="223"/>
      <c r="J140" s="219"/>
      <c r="K140" s="219"/>
      <c r="L140" s="224"/>
      <c r="M140" s="225"/>
      <c r="N140" s="226"/>
      <c r="O140" s="226"/>
      <c r="P140" s="226"/>
      <c r="Q140" s="226"/>
      <c r="R140" s="226"/>
      <c r="S140" s="226"/>
      <c r="T140" s="227"/>
      <c r="AT140" s="228" t="s">
        <v>144</v>
      </c>
      <c r="AU140" s="228" t="s">
        <v>87</v>
      </c>
      <c r="AV140" s="11" t="s">
        <v>87</v>
      </c>
      <c r="AW140" s="11" t="s">
        <v>36</v>
      </c>
      <c r="AX140" s="11" t="s">
        <v>77</v>
      </c>
      <c r="AY140" s="228" t="s">
        <v>133</v>
      </c>
    </row>
    <row r="141" spans="2:51" s="12" customFormat="1" ht="12">
      <c r="B141" s="229"/>
      <c r="C141" s="230"/>
      <c r="D141" s="215" t="s">
        <v>144</v>
      </c>
      <c r="E141" s="231" t="s">
        <v>27</v>
      </c>
      <c r="F141" s="232" t="s">
        <v>160</v>
      </c>
      <c r="G141" s="230"/>
      <c r="H141" s="231" t="s">
        <v>27</v>
      </c>
      <c r="I141" s="233"/>
      <c r="J141" s="230"/>
      <c r="K141" s="230"/>
      <c r="L141" s="234"/>
      <c r="M141" s="235"/>
      <c r="N141" s="236"/>
      <c r="O141" s="236"/>
      <c r="P141" s="236"/>
      <c r="Q141" s="236"/>
      <c r="R141" s="236"/>
      <c r="S141" s="236"/>
      <c r="T141" s="237"/>
      <c r="AT141" s="238" t="s">
        <v>144</v>
      </c>
      <c r="AU141" s="238" t="s">
        <v>87</v>
      </c>
      <c r="AV141" s="12" t="s">
        <v>85</v>
      </c>
      <c r="AW141" s="12" t="s">
        <v>36</v>
      </c>
      <c r="AX141" s="12" t="s">
        <v>77</v>
      </c>
      <c r="AY141" s="238" t="s">
        <v>133</v>
      </c>
    </row>
    <row r="142" spans="2:51" s="13" customFormat="1" ht="12">
      <c r="B142" s="239"/>
      <c r="C142" s="240"/>
      <c r="D142" s="215" t="s">
        <v>144</v>
      </c>
      <c r="E142" s="241" t="s">
        <v>27</v>
      </c>
      <c r="F142" s="242" t="s">
        <v>147</v>
      </c>
      <c r="G142" s="240"/>
      <c r="H142" s="243">
        <v>24.57</v>
      </c>
      <c r="I142" s="244"/>
      <c r="J142" s="240"/>
      <c r="K142" s="240"/>
      <c r="L142" s="245"/>
      <c r="M142" s="246"/>
      <c r="N142" s="247"/>
      <c r="O142" s="247"/>
      <c r="P142" s="247"/>
      <c r="Q142" s="247"/>
      <c r="R142" s="247"/>
      <c r="S142" s="247"/>
      <c r="T142" s="248"/>
      <c r="AT142" s="249" t="s">
        <v>144</v>
      </c>
      <c r="AU142" s="249" t="s">
        <v>87</v>
      </c>
      <c r="AV142" s="13" t="s">
        <v>140</v>
      </c>
      <c r="AW142" s="13" t="s">
        <v>36</v>
      </c>
      <c r="AX142" s="13" t="s">
        <v>85</v>
      </c>
      <c r="AY142" s="249" t="s">
        <v>133</v>
      </c>
    </row>
    <row r="143" spans="2:65" s="1" customFormat="1" ht="16.5" customHeight="1">
      <c r="B143" s="38"/>
      <c r="C143" s="250" t="s">
        <v>214</v>
      </c>
      <c r="D143" s="250" t="s">
        <v>231</v>
      </c>
      <c r="E143" s="251" t="s">
        <v>580</v>
      </c>
      <c r="F143" s="252" t="s">
        <v>581</v>
      </c>
      <c r="G143" s="253" t="s">
        <v>138</v>
      </c>
      <c r="H143" s="254">
        <v>24.82</v>
      </c>
      <c r="I143" s="255"/>
      <c r="J143" s="254">
        <f>ROUND(I143*H143,2)</f>
        <v>0</v>
      </c>
      <c r="K143" s="252" t="s">
        <v>27</v>
      </c>
      <c r="L143" s="256"/>
      <c r="M143" s="257" t="s">
        <v>27</v>
      </c>
      <c r="N143" s="258" t="s">
        <v>48</v>
      </c>
      <c r="O143" s="79"/>
      <c r="P143" s="212">
        <f>O143*H143</f>
        <v>0</v>
      </c>
      <c r="Q143" s="212">
        <v>0.113</v>
      </c>
      <c r="R143" s="212">
        <f>Q143*H143</f>
        <v>2.80466</v>
      </c>
      <c r="S143" s="212">
        <v>0</v>
      </c>
      <c r="T143" s="213">
        <f>S143*H143</f>
        <v>0</v>
      </c>
      <c r="AR143" s="17" t="s">
        <v>181</v>
      </c>
      <c r="AT143" s="17" t="s">
        <v>231</v>
      </c>
      <c r="AU143" s="17" t="s">
        <v>87</v>
      </c>
      <c r="AY143" s="17" t="s">
        <v>133</v>
      </c>
      <c r="BE143" s="214">
        <f>IF(N143="základní",J143,0)</f>
        <v>0</v>
      </c>
      <c r="BF143" s="214">
        <f>IF(N143="snížená",J143,0)</f>
        <v>0</v>
      </c>
      <c r="BG143" s="214">
        <f>IF(N143="zákl. přenesená",J143,0)</f>
        <v>0</v>
      </c>
      <c r="BH143" s="214">
        <f>IF(N143="sníž. přenesená",J143,0)</f>
        <v>0</v>
      </c>
      <c r="BI143" s="214">
        <f>IF(N143="nulová",J143,0)</f>
        <v>0</v>
      </c>
      <c r="BJ143" s="17" t="s">
        <v>85</v>
      </c>
      <c r="BK143" s="214">
        <f>ROUND(I143*H143,2)</f>
        <v>0</v>
      </c>
      <c r="BL143" s="17" t="s">
        <v>140</v>
      </c>
      <c r="BM143" s="17" t="s">
        <v>582</v>
      </c>
    </row>
    <row r="144" spans="2:51" s="11" customFormat="1" ht="12">
      <c r="B144" s="218"/>
      <c r="C144" s="219"/>
      <c r="D144" s="215" t="s">
        <v>144</v>
      </c>
      <c r="E144" s="219"/>
      <c r="F144" s="221" t="s">
        <v>583</v>
      </c>
      <c r="G144" s="219"/>
      <c r="H144" s="222">
        <v>24.82</v>
      </c>
      <c r="I144" s="223"/>
      <c r="J144" s="219"/>
      <c r="K144" s="219"/>
      <c r="L144" s="224"/>
      <c r="M144" s="225"/>
      <c r="N144" s="226"/>
      <c r="O144" s="226"/>
      <c r="P144" s="226"/>
      <c r="Q144" s="226"/>
      <c r="R144" s="226"/>
      <c r="S144" s="226"/>
      <c r="T144" s="227"/>
      <c r="AT144" s="228" t="s">
        <v>144</v>
      </c>
      <c r="AU144" s="228" t="s">
        <v>87</v>
      </c>
      <c r="AV144" s="11" t="s">
        <v>87</v>
      </c>
      <c r="AW144" s="11" t="s">
        <v>4</v>
      </c>
      <c r="AX144" s="11" t="s">
        <v>85</v>
      </c>
      <c r="AY144" s="228" t="s">
        <v>133</v>
      </c>
    </row>
    <row r="145" spans="2:65" s="1" customFormat="1" ht="33.75" customHeight="1">
      <c r="B145" s="38"/>
      <c r="C145" s="204" t="s">
        <v>8</v>
      </c>
      <c r="D145" s="204" t="s">
        <v>135</v>
      </c>
      <c r="E145" s="205" t="s">
        <v>575</v>
      </c>
      <c r="F145" s="206" t="s">
        <v>576</v>
      </c>
      <c r="G145" s="207" t="s">
        <v>138</v>
      </c>
      <c r="H145" s="208">
        <v>4.81</v>
      </c>
      <c r="I145" s="209"/>
      <c r="J145" s="208">
        <f>ROUND(I145*H145,2)</f>
        <v>0</v>
      </c>
      <c r="K145" s="206" t="s">
        <v>139</v>
      </c>
      <c r="L145" s="43"/>
      <c r="M145" s="210" t="s">
        <v>27</v>
      </c>
      <c r="N145" s="211" t="s">
        <v>48</v>
      </c>
      <c r="O145" s="79"/>
      <c r="P145" s="212">
        <f>O145*H145</f>
        <v>0</v>
      </c>
      <c r="Q145" s="212">
        <v>0.08425</v>
      </c>
      <c r="R145" s="212">
        <f>Q145*H145</f>
        <v>0.4052425</v>
      </c>
      <c r="S145" s="212">
        <v>0</v>
      </c>
      <c r="T145" s="213">
        <f>S145*H145</f>
        <v>0</v>
      </c>
      <c r="AR145" s="17" t="s">
        <v>140</v>
      </c>
      <c r="AT145" s="17" t="s">
        <v>135</v>
      </c>
      <c r="AU145" s="17" t="s">
        <v>87</v>
      </c>
      <c r="AY145" s="17" t="s">
        <v>133</v>
      </c>
      <c r="BE145" s="214">
        <f>IF(N145="základní",J145,0)</f>
        <v>0</v>
      </c>
      <c r="BF145" s="214">
        <f>IF(N145="snížená",J145,0)</f>
        <v>0</v>
      </c>
      <c r="BG145" s="214">
        <f>IF(N145="zákl. přenesená",J145,0)</f>
        <v>0</v>
      </c>
      <c r="BH145" s="214">
        <f>IF(N145="sníž. přenesená",J145,0)</f>
        <v>0</v>
      </c>
      <c r="BI145" s="214">
        <f>IF(N145="nulová",J145,0)</f>
        <v>0</v>
      </c>
      <c r="BJ145" s="17" t="s">
        <v>85</v>
      </c>
      <c r="BK145" s="214">
        <f>ROUND(I145*H145,2)</f>
        <v>0</v>
      </c>
      <c r="BL145" s="17" t="s">
        <v>140</v>
      </c>
      <c r="BM145" s="17" t="s">
        <v>584</v>
      </c>
    </row>
    <row r="146" spans="2:47" s="1" customFormat="1" ht="12">
      <c r="B146" s="38"/>
      <c r="C146" s="39"/>
      <c r="D146" s="215" t="s">
        <v>142</v>
      </c>
      <c r="E146" s="39"/>
      <c r="F146" s="216" t="s">
        <v>578</v>
      </c>
      <c r="G146" s="39"/>
      <c r="H146" s="39"/>
      <c r="I146" s="130"/>
      <c r="J146" s="39"/>
      <c r="K146" s="39"/>
      <c r="L146" s="43"/>
      <c r="M146" s="217"/>
      <c r="N146" s="79"/>
      <c r="O146" s="79"/>
      <c r="P146" s="79"/>
      <c r="Q146" s="79"/>
      <c r="R146" s="79"/>
      <c r="S146" s="79"/>
      <c r="T146" s="80"/>
      <c r="AT146" s="17" t="s">
        <v>142</v>
      </c>
      <c r="AU146" s="17" t="s">
        <v>87</v>
      </c>
    </row>
    <row r="147" spans="2:51" s="11" customFormat="1" ht="12">
      <c r="B147" s="218"/>
      <c r="C147" s="219"/>
      <c r="D147" s="215" t="s">
        <v>144</v>
      </c>
      <c r="E147" s="220" t="s">
        <v>27</v>
      </c>
      <c r="F147" s="221" t="s">
        <v>585</v>
      </c>
      <c r="G147" s="219"/>
      <c r="H147" s="222">
        <v>4.81</v>
      </c>
      <c r="I147" s="223"/>
      <c r="J147" s="219"/>
      <c r="K147" s="219"/>
      <c r="L147" s="224"/>
      <c r="M147" s="225"/>
      <c r="N147" s="226"/>
      <c r="O147" s="226"/>
      <c r="P147" s="226"/>
      <c r="Q147" s="226"/>
      <c r="R147" s="226"/>
      <c r="S147" s="226"/>
      <c r="T147" s="227"/>
      <c r="AT147" s="228" t="s">
        <v>144</v>
      </c>
      <c r="AU147" s="228" t="s">
        <v>87</v>
      </c>
      <c r="AV147" s="11" t="s">
        <v>87</v>
      </c>
      <c r="AW147" s="11" t="s">
        <v>36</v>
      </c>
      <c r="AX147" s="11" t="s">
        <v>77</v>
      </c>
      <c r="AY147" s="228" t="s">
        <v>133</v>
      </c>
    </row>
    <row r="148" spans="2:51" s="12" customFormat="1" ht="12">
      <c r="B148" s="229"/>
      <c r="C148" s="230"/>
      <c r="D148" s="215" t="s">
        <v>144</v>
      </c>
      <c r="E148" s="231" t="s">
        <v>27</v>
      </c>
      <c r="F148" s="232" t="s">
        <v>160</v>
      </c>
      <c r="G148" s="230"/>
      <c r="H148" s="231" t="s">
        <v>27</v>
      </c>
      <c r="I148" s="233"/>
      <c r="J148" s="230"/>
      <c r="K148" s="230"/>
      <c r="L148" s="234"/>
      <c r="M148" s="235"/>
      <c r="N148" s="236"/>
      <c r="O148" s="236"/>
      <c r="P148" s="236"/>
      <c r="Q148" s="236"/>
      <c r="R148" s="236"/>
      <c r="S148" s="236"/>
      <c r="T148" s="237"/>
      <c r="AT148" s="238" t="s">
        <v>144</v>
      </c>
      <c r="AU148" s="238" t="s">
        <v>87</v>
      </c>
      <c r="AV148" s="12" t="s">
        <v>85</v>
      </c>
      <c r="AW148" s="12" t="s">
        <v>36</v>
      </c>
      <c r="AX148" s="12" t="s">
        <v>77</v>
      </c>
      <c r="AY148" s="238" t="s">
        <v>133</v>
      </c>
    </row>
    <row r="149" spans="2:51" s="13" customFormat="1" ht="12">
      <c r="B149" s="239"/>
      <c r="C149" s="240"/>
      <c r="D149" s="215" t="s">
        <v>144</v>
      </c>
      <c r="E149" s="241" t="s">
        <v>27</v>
      </c>
      <c r="F149" s="242" t="s">
        <v>147</v>
      </c>
      <c r="G149" s="240"/>
      <c r="H149" s="243">
        <v>4.81</v>
      </c>
      <c r="I149" s="244"/>
      <c r="J149" s="240"/>
      <c r="K149" s="240"/>
      <c r="L149" s="245"/>
      <c r="M149" s="246"/>
      <c r="N149" s="247"/>
      <c r="O149" s="247"/>
      <c r="P149" s="247"/>
      <c r="Q149" s="247"/>
      <c r="R149" s="247"/>
      <c r="S149" s="247"/>
      <c r="T149" s="248"/>
      <c r="AT149" s="249" t="s">
        <v>144</v>
      </c>
      <c r="AU149" s="249" t="s">
        <v>87</v>
      </c>
      <c r="AV149" s="13" t="s">
        <v>140</v>
      </c>
      <c r="AW149" s="13" t="s">
        <v>36</v>
      </c>
      <c r="AX149" s="13" t="s">
        <v>85</v>
      </c>
      <c r="AY149" s="249" t="s">
        <v>133</v>
      </c>
    </row>
    <row r="150" spans="2:65" s="1" customFormat="1" ht="16.5" customHeight="1">
      <c r="B150" s="38"/>
      <c r="C150" s="250" t="s">
        <v>224</v>
      </c>
      <c r="D150" s="250" t="s">
        <v>231</v>
      </c>
      <c r="E150" s="251" t="s">
        <v>586</v>
      </c>
      <c r="F150" s="252" t="s">
        <v>587</v>
      </c>
      <c r="G150" s="253" t="s">
        <v>138</v>
      </c>
      <c r="H150" s="254">
        <v>4.86</v>
      </c>
      <c r="I150" s="255"/>
      <c r="J150" s="254">
        <f>ROUND(I150*H150,2)</f>
        <v>0</v>
      </c>
      <c r="K150" s="252" t="s">
        <v>139</v>
      </c>
      <c r="L150" s="256"/>
      <c r="M150" s="257" t="s">
        <v>27</v>
      </c>
      <c r="N150" s="258" t="s">
        <v>48</v>
      </c>
      <c r="O150" s="79"/>
      <c r="P150" s="212">
        <f>O150*H150</f>
        <v>0</v>
      </c>
      <c r="Q150" s="212">
        <v>0.131</v>
      </c>
      <c r="R150" s="212">
        <f>Q150*H150</f>
        <v>0.6366600000000001</v>
      </c>
      <c r="S150" s="212">
        <v>0</v>
      </c>
      <c r="T150" s="213">
        <f>S150*H150</f>
        <v>0</v>
      </c>
      <c r="AR150" s="17" t="s">
        <v>181</v>
      </c>
      <c r="AT150" s="17" t="s">
        <v>231</v>
      </c>
      <c r="AU150" s="17" t="s">
        <v>87</v>
      </c>
      <c r="AY150" s="17" t="s">
        <v>133</v>
      </c>
      <c r="BE150" s="214">
        <f>IF(N150="základní",J150,0)</f>
        <v>0</v>
      </c>
      <c r="BF150" s="214">
        <f>IF(N150="snížená",J150,0)</f>
        <v>0</v>
      </c>
      <c r="BG150" s="214">
        <f>IF(N150="zákl. přenesená",J150,0)</f>
        <v>0</v>
      </c>
      <c r="BH150" s="214">
        <f>IF(N150="sníž. přenesená",J150,0)</f>
        <v>0</v>
      </c>
      <c r="BI150" s="214">
        <f>IF(N150="nulová",J150,0)</f>
        <v>0</v>
      </c>
      <c r="BJ150" s="17" t="s">
        <v>85</v>
      </c>
      <c r="BK150" s="214">
        <f>ROUND(I150*H150,2)</f>
        <v>0</v>
      </c>
      <c r="BL150" s="17" t="s">
        <v>140</v>
      </c>
      <c r="BM150" s="17" t="s">
        <v>588</v>
      </c>
    </row>
    <row r="151" spans="2:51" s="11" customFormat="1" ht="12">
      <c r="B151" s="218"/>
      <c r="C151" s="219"/>
      <c r="D151" s="215" t="s">
        <v>144</v>
      </c>
      <c r="E151" s="219"/>
      <c r="F151" s="221" t="s">
        <v>589</v>
      </c>
      <c r="G151" s="219"/>
      <c r="H151" s="222">
        <v>4.86</v>
      </c>
      <c r="I151" s="223"/>
      <c r="J151" s="219"/>
      <c r="K151" s="219"/>
      <c r="L151" s="224"/>
      <c r="M151" s="225"/>
      <c r="N151" s="226"/>
      <c r="O151" s="226"/>
      <c r="P151" s="226"/>
      <c r="Q151" s="226"/>
      <c r="R151" s="226"/>
      <c r="S151" s="226"/>
      <c r="T151" s="227"/>
      <c r="AT151" s="228" t="s">
        <v>144</v>
      </c>
      <c r="AU151" s="228" t="s">
        <v>87</v>
      </c>
      <c r="AV151" s="11" t="s">
        <v>87</v>
      </c>
      <c r="AW151" s="11" t="s">
        <v>4</v>
      </c>
      <c r="AX151" s="11" t="s">
        <v>85</v>
      </c>
      <c r="AY151" s="228" t="s">
        <v>133</v>
      </c>
    </row>
    <row r="152" spans="2:65" s="1" customFormat="1" ht="33.75" customHeight="1">
      <c r="B152" s="38"/>
      <c r="C152" s="204" t="s">
        <v>230</v>
      </c>
      <c r="D152" s="204" t="s">
        <v>135</v>
      </c>
      <c r="E152" s="205" t="s">
        <v>590</v>
      </c>
      <c r="F152" s="206" t="s">
        <v>591</v>
      </c>
      <c r="G152" s="207" t="s">
        <v>138</v>
      </c>
      <c r="H152" s="208">
        <v>4.81</v>
      </c>
      <c r="I152" s="209"/>
      <c r="J152" s="208">
        <f>ROUND(I152*H152,2)</f>
        <v>0</v>
      </c>
      <c r="K152" s="206" t="s">
        <v>139</v>
      </c>
      <c r="L152" s="43"/>
      <c r="M152" s="210" t="s">
        <v>27</v>
      </c>
      <c r="N152" s="211" t="s">
        <v>48</v>
      </c>
      <c r="O152" s="79"/>
      <c r="P152" s="212">
        <f>O152*H152</f>
        <v>0</v>
      </c>
      <c r="Q152" s="212">
        <v>0.10362</v>
      </c>
      <c r="R152" s="212">
        <f>Q152*H152</f>
        <v>0.49841219999999997</v>
      </c>
      <c r="S152" s="212">
        <v>0</v>
      </c>
      <c r="T152" s="213">
        <f>S152*H152</f>
        <v>0</v>
      </c>
      <c r="AR152" s="17" t="s">
        <v>140</v>
      </c>
      <c r="AT152" s="17" t="s">
        <v>135</v>
      </c>
      <c r="AU152" s="17" t="s">
        <v>87</v>
      </c>
      <c r="AY152" s="17" t="s">
        <v>133</v>
      </c>
      <c r="BE152" s="214">
        <f>IF(N152="základní",J152,0)</f>
        <v>0</v>
      </c>
      <c r="BF152" s="214">
        <f>IF(N152="snížená",J152,0)</f>
        <v>0</v>
      </c>
      <c r="BG152" s="214">
        <f>IF(N152="zákl. přenesená",J152,0)</f>
        <v>0</v>
      </c>
      <c r="BH152" s="214">
        <f>IF(N152="sníž. přenesená",J152,0)</f>
        <v>0</v>
      </c>
      <c r="BI152" s="214">
        <f>IF(N152="nulová",J152,0)</f>
        <v>0</v>
      </c>
      <c r="BJ152" s="17" t="s">
        <v>85</v>
      </c>
      <c r="BK152" s="214">
        <f>ROUND(I152*H152,2)</f>
        <v>0</v>
      </c>
      <c r="BL152" s="17" t="s">
        <v>140</v>
      </c>
      <c r="BM152" s="17" t="s">
        <v>592</v>
      </c>
    </row>
    <row r="153" spans="2:47" s="1" customFormat="1" ht="12">
      <c r="B153" s="38"/>
      <c r="C153" s="39"/>
      <c r="D153" s="215" t="s">
        <v>142</v>
      </c>
      <c r="E153" s="39"/>
      <c r="F153" s="216" t="s">
        <v>593</v>
      </c>
      <c r="G153" s="39"/>
      <c r="H153" s="39"/>
      <c r="I153" s="130"/>
      <c r="J153" s="39"/>
      <c r="K153" s="39"/>
      <c r="L153" s="43"/>
      <c r="M153" s="217"/>
      <c r="N153" s="79"/>
      <c r="O153" s="79"/>
      <c r="P153" s="79"/>
      <c r="Q153" s="79"/>
      <c r="R153" s="79"/>
      <c r="S153" s="79"/>
      <c r="T153" s="80"/>
      <c r="AT153" s="17" t="s">
        <v>142</v>
      </c>
      <c r="AU153" s="17" t="s">
        <v>87</v>
      </c>
    </row>
    <row r="154" spans="2:51" s="11" customFormat="1" ht="12">
      <c r="B154" s="218"/>
      <c r="C154" s="219"/>
      <c r="D154" s="215" t="s">
        <v>144</v>
      </c>
      <c r="E154" s="220" t="s">
        <v>27</v>
      </c>
      <c r="F154" s="221" t="s">
        <v>585</v>
      </c>
      <c r="G154" s="219"/>
      <c r="H154" s="222">
        <v>4.81</v>
      </c>
      <c r="I154" s="223"/>
      <c r="J154" s="219"/>
      <c r="K154" s="219"/>
      <c r="L154" s="224"/>
      <c r="M154" s="225"/>
      <c r="N154" s="226"/>
      <c r="O154" s="226"/>
      <c r="P154" s="226"/>
      <c r="Q154" s="226"/>
      <c r="R154" s="226"/>
      <c r="S154" s="226"/>
      <c r="T154" s="227"/>
      <c r="AT154" s="228" t="s">
        <v>144</v>
      </c>
      <c r="AU154" s="228" t="s">
        <v>87</v>
      </c>
      <c r="AV154" s="11" t="s">
        <v>87</v>
      </c>
      <c r="AW154" s="11" t="s">
        <v>36</v>
      </c>
      <c r="AX154" s="11" t="s">
        <v>77</v>
      </c>
      <c r="AY154" s="228" t="s">
        <v>133</v>
      </c>
    </row>
    <row r="155" spans="2:51" s="12" customFormat="1" ht="12">
      <c r="B155" s="229"/>
      <c r="C155" s="230"/>
      <c r="D155" s="215" t="s">
        <v>144</v>
      </c>
      <c r="E155" s="231" t="s">
        <v>27</v>
      </c>
      <c r="F155" s="232" t="s">
        <v>160</v>
      </c>
      <c r="G155" s="230"/>
      <c r="H155" s="231" t="s">
        <v>27</v>
      </c>
      <c r="I155" s="233"/>
      <c r="J155" s="230"/>
      <c r="K155" s="230"/>
      <c r="L155" s="234"/>
      <c r="M155" s="235"/>
      <c r="N155" s="236"/>
      <c r="O155" s="236"/>
      <c r="P155" s="236"/>
      <c r="Q155" s="236"/>
      <c r="R155" s="236"/>
      <c r="S155" s="236"/>
      <c r="T155" s="237"/>
      <c r="AT155" s="238" t="s">
        <v>144</v>
      </c>
      <c r="AU155" s="238" t="s">
        <v>87</v>
      </c>
      <c r="AV155" s="12" t="s">
        <v>85</v>
      </c>
      <c r="AW155" s="12" t="s">
        <v>36</v>
      </c>
      <c r="AX155" s="12" t="s">
        <v>77</v>
      </c>
      <c r="AY155" s="238" t="s">
        <v>133</v>
      </c>
    </row>
    <row r="156" spans="2:51" s="13" customFormat="1" ht="12">
      <c r="B156" s="239"/>
      <c r="C156" s="240"/>
      <c r="D156" s="215" t="s">
        <v>144</v>
      </c>
      <c r="E156" s="241" t="s">
        <v>27</v>
      </c>
      <c r="F156" s="242" t="s">
        <v>147</v>
      </c>
      <c r="G156" s="240"/>
      <c r="H156" s="243">
        <v>4.81</v>
      </c>
      <c r="I156" s="244"/>
      <c r="J156" s="240"/>
      <c r="K156" s="240"/>
      <c r="L156" s="245"/>
      <c r="M156" s="246"/>
      <c r="N156" s="247"/>
      <c r="O156" s="247"/>
      <c r="P156" s="247"/>
      <c r="Q156" s="247"/>
      <c r="R156" s="247"/>
      <c r="S156" s="247"/>
      <c r="T156" s="248"/>
      <c r="AT156" s="249" t="s">
        <v>144</v>
      </c>
      <c r="AU156" s="249" t="s">
        <v>87</v>
      </c>
      <c r="AV156" s="13" t="s">
        <v>140</v>
      </c>
      <c r="AW156" s="13" t="s">
        <v>36</v>
      </c>
      <c r="AX156" s="13" t="s">
        <v>85</v>
      </c>
      <c r="AY156" s="249" t="s">
        <v>133</v>
      </c>
    </row>
    <row r="157" spans="2:65" s="1" customFormat="1" ht="16.5" customHeight="1">
      <c r="B157" s="38"/>
      <c r="C157" s="250" t="s">
        <v>237</v>
      </c>
      <c r="D157" s="250" t="s">
        <v>231</v>
      </c>
      <c r="E157" s="251" t="s">
        <v>594</v>
      </c>
      <c r="F157" s="252" t="s">
        <v>595</v>
      </c>
      <c r="G157" s="253" t="s">
        <v>138</v>
      </c>
      <c r="H157" s="254">
        <v>4.86</v>
      </c>
      <c r="I157" s="255"/>
      <c r="J157" s="254">
        <f>ROUND(I157*H157,2)</f>
        <v>0</v>
      </c>
      <c r="K157" s="252" t="s">
        <v>27</v>
      </c>
      <c r="L157" s="256"/>
      <c r="M157" s="257" t="s">
        <v>27</v>
      </c>
      <c r="N157" s="258" t="s">
        <v>48</v>
      </c>
      <c r="O157" s="79"/>
      <c r="P157" s="212">
        <f>O157*H157</f>
        <v>0</v>
      </c>
      <c r="Q157" s="212">
        <v>0.131</v>
      </c>
      <c r="R157" s="212">
        <f>Q157*H157</f>
        <v>0.6366600000000001</v>
      </c>
      <c r="S157" s="212">
        <v>0</v>
      </c>
      <c r="T157" s="213">
        <f>S157*H157</f>
        <v>0</v>
      </c>
      <c r="AR157" s="17" t="s">
        <v>181</v>
      </c>
      <c r="AT157" s="17" t="s">
        <v>231</v>
      </c>
      <c r="AU157" s="17" t="s">
        <v>87</v>
      </c>
      <c r="AY157" s="17" t="s">
        <v>133</v>
      </c>
      <c r="BE157" s="214">
        <f>IF(N157="základní",J157,0)</f>
        <v>0</v>
      </c>
      <c r="BF157" s="214">
        <f>IF(N157="snížená",J157,0)</f>
        <v>0</v>
      </c>
      <c r="BG157" s="214">
        <f>IF(N157="zákl. přenesená",J157,0)</f>
        <v>0</v>
      </c>
      <c r="BH157" s="214">
        <f>IF(N157="sníž. přenesená",J157,0)</f>
        <v>0</v>
      </c>
      <c r="BI157" s="214">
        <f>IF(N157="nulová",J157,0)</f>
        <v>0</v>
      </c>
      <c r="BJ157" s="17" t="s">
        <v>85</v>
      </c>
      <c r="BK157" s="214">
        <f>ROUND(I157*H157,2)</f>
        <v>0</v>
      </c>
      <c r="BL157" s="17" t="s">
        <v>140</v>
      </c>
      <c r="BM157" s="17" t="s">
        <v>596</v>
      </c>
    </row>
    <row r="158" spans="2:51" s="11" customFormat="1" ht="12">
      <c r="B158" s="218"/>
      <c r="C158" s="219"/>
      <c r="D158" s="215" t="s">
        <v>144</v>
      </c>
      <c r="E158" s="219"/>
      <c r="F158" s="221" t="s">
        <v>589</v>
      </c>
      <c r="G158" s="219"/>
      <c r="H158" s="222">
        <v>4.86</v>
      </c>
      <c r="I158" s="223"/>
      <c r="J158" s="219"/>
      <c r="K158" s="219"/>
      <c r="L158" s="224"/>
      <c r="M158" s="225"/>
      <c r="N158" s="226"/>
      <c r="O158" s="226"/>
      <c r="P158" s="226"/>
      <c r="Q158" s="226"/>
      <c r="R158" s="226"/>
      <c r="S158" s="226"/>
      <c r="T158" s="227"/>
      <c r="AT158" s="228" t="s">
        <v>144</v>
      </c>
      <c r="AU158" s="228" t="s">
        <v>87</v>
      </c>
      <c r="AV158" s="11" t="s">
        <v>87</v>
      </c>
      <c r="AW158" s="11" t="s">
        <v>4</v>
      </c>
      <c r="AX158" s="11" t="s">
        <v>85</v>
      </c>
      <c r="AY158" s="228" t="s">
        <v>133</v>
      </c>
    </row>
    <row r="159" spans="2:63" s="10" customFormat="1" ht="22.8" customHeight="1">
      <c r="B159" s="188"/>
      <c r="C159" s="189"/>
      <c r="D159" s="190" t="s">
        <v>76</v>
      </c>
      <c r="E159" s="202" t="s">
        <v>185</v>
      </c>
      <c r="F159" s="202" t="s">
        <v>413</v>
      </c>
      <c r="G159" s="189"/>
      <c r="H159" s="189"/>
      <c r="I159" s="192"/>
      <c r="J159" s="203">
        <f>BK159</f>
        <v>0</v>
      </c>
      <c r="K159" s="189"/>
      <c r="L159" s="194"/>
      <c r="M159" s="195"/>
      <c r="N159" s="196"/>
      <c r="O159" s="196"/>
      <c r="P159" s="197">
        <f>SUM(P160:P197)</f>
        <v>0</v>
      </c>
      <c r="Q159" s="196"/>
      <c r="R159" s="197">
        <f>SUM(R160:R197)</f>
        <v>12.330447799999998</v>
      </c>
      <c r="S159" s="196"/>
      <c r="T159" s="198">
        <f>SUM(T160:T197)</f>
        <v>0</v>
      </c>
      <c r="AR159" s="199" t="s">
        <v>85</v>
      </c>
      <c r="AT159" s="200" t="s">
        <v>76</v>
      </c>
      <c r="AU159" s="200" t="s">
        <v>85</v>
      </c>
      <c r="AY159" s="199" t="s">
        <v>133</v>
      </c>
      <c r="BK159" s="201">
        <f>SUM(BK160:BK197)</f>
        <v>0</v>
      </c>
    </row>
    <row r="160" spans="2:65" s="1" customFormat="1" ht="16.5" customHeight="1">
      <c r="B160" s="38"/>
      <c r="C160" s="204" t="s">
        <v>242</v>
      </c>
      <c r="D160" s="204" t="s">
        <v>135</v>
      </c>
      <c r="E160" s="205" t="s">
        <v>597</v>
      </c>
      <c r="F160" s="206" t="s">
        <v>598</v>
      </c>
      <c r="G160" s="207" t="s">
        <v>364</v>
      </c>
      <c r="H160" s="208">
        <v>2</v>
      </c>
      <c r="I160" s="209"/>
      <c r="J160" s="208">
        <f>ROUND(I160*H160,2)</f>
        <v>0</v>
      </c>
      <c r="K160" s="206" t="s">
        <v>139</v>
      </c>
      <c r="L160" s="43"/>
      <c r="M160" s="210" t="s">
        <v>27</v>
      </c>
      <c r="N160" s="211" t="s">
        <v>48</v>
      </c>
      <c r="O160" s="79"/>
      <c r="P160" s="212">
        <f>O160*H160</f>
        <v>0</v>
      </c>
      <c r="Q160" s="212">
        <v>0.01526</v>
      </c>
      <c r="R160" s="212">
        <f>Q160*H160</f>
        <v>0.03052</v>
      </c>
      <c r="S160" s="212">
        <v>0</v>
      </c>
      <c r="T160" s="213">
        <f>S160*H160</f>
        <v>0</v>
      </c>
      <c r="AR160" s="17" t="s">
        <v>140</v>
      </c>
      <c r="AT160" s="17" t="s">
        <v>135</v>
      </c>
      <c r="AU160" s="17" t="s">
        <v>87</v>
      </c>
      <c r="AY160" s="17" t="s">
        <v>133</v>
      </c>
      <c r="BE160" s="214">
        <f>IF(N160="základní",J160,0)</f>
        <v>0</v>
      </c>
      <c r="BF160" s="214">
        <f>IF(N160="snížená",J160,0)</f>
        <v>0</v>
      </c>
      <c r="BG160" s="214">
        <f>IF(N160="zákl. přenesená",J160,0)</f>
        <v>0</v>
      </c>
      <c r="BH160" s="214">
        <f>IF(N160="sníž. přenesená",J160,0)</f>
        <v>0</v>
      </c>
      <c r="BI160" s="214">
        <f>IF(N160="nulová",J160,0)</f>
        <v>0</v>
      </c>
      <c r="BJ160" s="17" t="s">
        <v>85</v>
      </c>
      <c r="BK160" s="214">
        <f>ROUND(I160*H160,2)</f>
        <v>0</v>
      </c>
      <c r="BL160" s="17" t="s">
        <v>140</v>
      </c>
      <c r="BM160" s="17" t="s">
        <v>599</v>
      </c>
    </row>
    <row r="161" spans="2:47" s="1" customFormat="1" ht="12">
      <c r="B161" s="38"/>
      <c r="C161" s="39"/>
      <c r="D161" s="215" t="s">
        <v>142</v>
      </c>
      <c r="E161" s="39"/>
      <c r="F161" s="216" t="s">
        <v>600</v>
      </c>
      <c r="G161" s="39"/>
      <c r="H161" s="39"/>
      <c r="I161" s="130"/>
      <c r="J161" s="39"/>
      <c r="K161" s="39"/>
      <c r="L161" s="43"/>
      <c r="M161" s="217"/>
      <c r="N161" s="79"/>
      <c r="O161" s="79"/>
      <c r="P161" s="79"/>
      <c r="Q161" s="79"/>
      <c r="R161" s="79"/>
      <c r="S161" s="79"/>
      <c r="T161" s="80"/>
      <c r="AT161" s="17" t="s">
        <v>142</v>
      </c>
      <c r="AU161" s="17" t="s">
        <v>87</v>
      </c>
    </row>
    <row r="162" spans="2:51" s="11" customFormat="1" ht="12">
      <c r="B162" s="218"/>
      <c r="C162" s="219"/>
      <c r="D162" s="215" t="s">
        <v>144</v>
      </c>
      <c r="E162" s="220" t="s">
        <v>27</v>
      </c>
      <c r="F162" s="221" t="s">
        <v>87</v>
      </c>
      <c r="G162" s="219"/>
      <c r="H162" s="222">
        <v>2</v>
      </c>
      <c r="I162" s="223"/>
      <c r="J162" s="219"/>
      <c r="K162" s="219"/>
      <c r="L162" s="224"/>
      <c r="M162" s="225"/>
      <c r="N162" s="226"/>
      <c r="O162" s="226"/>
      <c r="P162" s="226"/>
      <c r="Q162" s="226"/>
      <c r="R162" s="226"/>
      <c r="S162" s="226"/>
      <c r="T162" s="227"/>
      <c r="AT162" s="228" t="s">
        <v>144</v>
      </c>
      <c r="AU162" s="228" t="s">
        <v>87</v>
      </c>
      <c r="AV162" s="11" t="s">
        <v>87</v>
      </c>
      <c r="AW162" s="11" t="s">
        <v>36</v>
      </c>
      <c r="AX162" s="11" t="s">
        <v>77</v>
      </c>
      <c r="AY162" s="228" t="s">
        <v>133</v>
      </c>
    </row>
    <row r="163" spans="2:51" s="12" customFormat="1" ht="12">
      <c r="B163" s="229"/>
      <c r="C163" s="230"/>
      <c r="D163" s="215" t="s">
        <v>144</v>
      </c>
      <c r="E163" s="231" t="s">
        <v>27</v>
      </c>
      <c r="F163" s="232" t="s">
        <v>160</v>
      </c>
      <c r="G163" s="230"/>
      <c r="H163" s="231" t="s">
        <v>27</v>
      </c>
      <c r="I163" s="233"/>
      <c r="J163" s="230"/>
      <c r="K163" s="230"/>
      <c r="L163" s="234"/>
      <c r="M163" s="235"/>
      <c r="N163" s="236"/>
      <c r="O163" s="236"/>
      <c r="P163" s="236"/>
      <c r="Q163" s="236"/>
      <c r="R163" s="236"/>
      <c r="S163" s="236"/>
      <c r="T163" s="237"/>
      <c r="AT163" s="238" t="s">
        <v>144</v>
      </c>
      <c r="AU163" s="238" t="s">
        <v>87</v>
      </c>
      <c r="AV163" s="12" t="s">
        <v>85</v>
      </c>
      <c r="AW163" s="12" t="s">
        <v>36</v>
      </c>
      <c r="AX163" s="12" t="s">
        <v>77</v>
      </c>
      <c r="AY163" s="238" t="s">
        <v>133</v>
      </c>
    </row>
    <row r="164" spans="2:51" s="13" customFormat="1" ht="12">
      <c r="B164" s="239"/>
      <c r="C164" s="240"/>
      <c r="D164" s="215" t="s">
        <v>144</v>
      </c>
      <c r="E164" s="241" t="s">
        <v>27</v>
      </c>
      <c r="F164" s="242" t="s">
        <v>147</v>
      </c>
      <c r="G164" s="240"/>
      <c r="H164" s="243">
        <v>2</v>
      </c>
      <c r="I164" s="244"/>
      <c r="J164" s="240"/>
      <c r="K164" s="240"/>
      <c r="L164" s="245"/>
      <c r="M164" s="246"/>
      <c r="N164" s="247"/>
      <c r="O164" s="247"/>
      <c r="P164" s="247"/>
      <c r="Q164" s="247"/>
      <c r="R164" s="247"/>
      <c r="S164" s="247"/>
      <c r="T164" s="248"/>
      <c r="AT164" s="249" t="s">
        <v>144</v>
      </c>
      <c r="AU164" s="249" t="s">
        <v>87</v>
      </c>
      <c r="AV164" s="13" t="s">
        <v>140</v>
      </c>
      <c r="AW164" s="13" t="s">
        <v>36</v>
      </c>
      <c r="AX164" s="13" t="s">
        <v>85</v>
      </c>
      <c r="AY164" s="249" t="s">
        <v>133</v>
      </c>
    </row>
    <row r="165" spans="2:65" s="1" customFormat="1" ht="16.5" customHeight="1">
      <c r="B165" s="38"/>
      <c r="C165" s="204" t="s">
        <v>248</v>
      </c>
      <c r="D165" s="204" t="s">
        <v>135</v>
      </c>
      <c r="E165" s="205" t="s">
        <v>601</v>
      </c>
      <c r="F165" s="206" t="s">
        <v>602</v>
      </c>
      <c r="G165" s="207" t="s">
        <v>364</v>
      </c>
      <c r="H165" s="208">
        <v>2</v>
      </c>
      <c r="I165" s="209"/>
      <c r="J165" s="208">
        <f>ROUND(I165*H165,2)</f>
        <v>0</v>
      </c>
      <c r="K165" s="206" t="s">
        <v>139</v>
      </c>
      <c r="L165" s="43"/>
      <c r="M165" s="210" t="s">
        <v>27</v>
      </c>
      <c r="N165" s="211" t="s">
        <v>48</v>
      </c>
      <c r="O165" s="79"/>
      <c r="P165" s="212">
        <f>O165*H165</f>
        <v>0</v>
      </c>
      <c r="Q165" s="212">
        <v>0.0007</v>
      </c>
      <c r="R165" s="212">
        <f>Q165*H165</f>
        <v>0.0014</v>
      </c>
      <c r="S165" s="212">
        <v>0</v>
      </c>
      <c r="T165" s="213">
        <f>S165*H165</f>
        <v>0</v>
      </c>
      <c r="AR165" s="17" t="s">
        <v>140</v>
      </c>
      <c r="AT165" s="17" t="s">
        <v>135</v>
      </c>
      <c r="AU165" s="17" t="s">
        <v>87</v>
      </c>
      <c r="AY165" s="17" t="s">
        <v>133</v>
      </c>
      <c r="BE165" s="214">
        <f>IF(N165="základní",J165,0)</f>
        <v>0</v>
      </c>
      <c r="BF165" s="214">
        <f>IF(N165="snížená",J165,0)</f>
        <v>0</v>
      </c>
      <c r="BG165" s="214">
        <f>IF(N165="zákl. přenesená",J165,0)</f>
        <v>0</v>
      </c>
      <c r="BH165" s="214">
        <f>IF(N165="sníž. přenesená",J165,0)</f>
        <v>0</v>
      </c>
      <c r="BI165" s="214">
        <f>IF(N165="nulová",J165,0)</f>
        <v>0</v>
      </c>
      <c r="BJ165" s="17" t="s">
        <v>85</v>
      </c>
      <c r="BK165" s="214">
        <f>ROUND(I165*H165,2)</f>
        <v>0</v>
      </c>
      <c r="BL165" s="17" t="s">
        <v>140</v>
      </c>
      <c r="BM165" s="17" t="s">
        <v>603</v>
      </c>
    </row>
    <row r="166" spans="2:47" s="1" customFormat="1" ht="12">
      <c r="B166" s="38"/>
      <c r="C166" s="39"/>
      <c r="D166" s="215" t="s">
        <v>142</v>
      </c>
      <c r="E166" s="39"/>
      <c r="F166" s="216" t="s">
        <v>604</v>
      </c>
      <c r="G166" s="39"/>
      <c r="H166" s="39"/>
      <c r="I166" s="130"/>
      <c r="J166" s="39"/>
      <c r="K166" s="39"/>
      <c r="L166" s="43"/>
      <c r="M166" s="217"/>
      <c r="N166" s="79"/>
      <c r="O166" s="79"/>
      <c r="P166" s="79"/>
      <c r="Q166" s="79"/>
      <c r="R166" s="79"/>
      <c r="S166" s="79"/>
      <c r="T166" s="80"/>
      <c r="AT166" s="17" t="s">
        <v>142</v>
      </c>
      <c r="AU166" s="17" t="s">
        <v>87</v>
      </c>
    </row>
    <row r="167" spans="2:51" s="11" customFormat="1" ht="12">
      <c r="B167" s="218"/>
      <c r="C167" s="219"/>
      <c r="D167" s="215" t="s">
        <v>144</v>
      </c>
      <c r="E167" s="220" t="s">
        <v>27</v>
      </c>
      <c r="F167" s="221" t="s">
        <v>87</v>
      </c>
      <c r="G167" s="219"/>
      <c r="H167" s="222">
        <v>2</v>
      </c>
      <c r="I167" s="223"/>
      <c r="J167" s="219"/>
      <c r="K167" s="219"/>
      <c r="L167" s="224"/>
      <c r="M167" s="225"/>
      <c r="N167" s="226"/>
      <c r="O167" s="226"/>
      <c r="P167" s="226"/>
      <c r="Q167" s="226"/>
      <c r="R167" s="226"/>
      <c r="S167" s="226"/>
      <c r="T167" s="227"/>
      <c r="AT167" s="228" t="s">
        <v>144</v>
      </c>
      <c r="AU167" s="228" t="s">
        <v>87</v>
      </c>
      <c r="AV167" s="11" t="s">
        <v>87</v>
      </c>
      <c r="AW167" s="11" t="s">
        <v>36</v>
      </c>
      <c r="AX167" s="11" t="s">
        <v>77</v>
      </c>
      <c r="AY167" s="228" t="s">
        <v>133</v>
      </c>
    </row>
    <row r="168" spans="2:51" s="12" customFormat="1" ht="12">
      <c r="B168" s="229"/>
      <c r="C168" s="230"/>
      <c r="D168" s="215" t="s">
        <v>144</v>
      </c>
      <c r="E168" s="231" t="s">
        <v>27</v>
      </c>
      <c r="F168" s="232" t="s">
        <v>160</v>
      </c>
      <c r="G168" s="230"/>
      <c r="H168" s="231" t="s">
        <v>27</v>
      </c>
      <c r="I168" s="233"/>
      <c r="J168" s="230"/>
      <c r="K168" s="230"/>
      <c r="L168" s="234"/>
      <c r="M168" s="235"/>
      <c r="N168" s="236"/>
      <c r="O168" s="236"/>
      <c r="P168" s="236"/>
      <c r="Q168" s="236"/>
      <c r="R168" s="236"/>
      <c r="S168" s="236"/>
      <c r="T168" s="237"/>
      <c r="AT168" s="238" t="s">
        <v>144</v>
      </c>
      <c r="AU168" s="238" t="s">
        <v>87</v>
      </c>
      <c r="AV168" s="12" t="s">
        <v>85</v>
      </c>
      <c r="AW168" s="12" t="s">
        <v>36</v>
      </c>
      <c r="AX168" s="12" t="s">
        <v>77</v>
      </c>
      <c r="AY168" s="238" t="s">
        <v>133</v>
      </c>
    </row>
    <row r="169" spans="2:51" s="13" customFormat="1" ht="12">
      <c r="B169" s="239"/>
      <c r="C169" s="240"/>
      <c r="D169" s="215" t="s">
        <v>144</v>
      </c>
      <c r="E169" s="241" t="s">
        <v>27</v>
      </c>
      <c r="F169" s="242" t="s">
        <v>147</v>
      </c>
      <c r="G169" s="240"/>
      <c r="H169" s="243">
        <v>2</v>
      </c>
      <c r="I169" s="244"/>
      <c r="J169" s="240"/>
      <c r="K169" s="240"/>
      <c r="L169" s="245"/>
      <c r="M169" s="246"/>
      <c r="N169" s="247"/>
      <c r="O169" s="247"/>
      <c r="P169" s="247"/>
      <c r="Q169" s="247"/>
      <c r="R169" s="247"/>
      <c r="S169" s="247"/>
      <c r="T169" s="248"/>
      <c r="AT169" s="249" t="s">
        <v>144</v>
      </c>
      <c r="AU169" s="249" t="s">
        <v>87</v>
      </c>
      <c r="AV169" s="13" t="s">
        <v>140</v>
      </c>
      <c r="AW169" s="13" t="s">
        <v>36</v>
      </c>
      <c r="AX169" s="13" t="s">
        <v>85</v>
      </c>
      <c r="AY169" s="249" t="s">
        <v>133</v>
      </c>
    </row>
    <row r="170" spans="2:65" s="1" customFormat="1" ht="16.5" customHeight="1">
      <c r="B170" s="38"/>
      <c r="C170" s="250" t="s">
        <v>7</v>
      </c>
      <c r="D170" s="250" t="s">
        <v>231</v>
      </c>
      <c r="E170" s="251" t="s">
        <v>605</v>
      </c>
      <c r="F170" s="252" t="s">
        <v>606</v>
      </c>
      <c r="G170" s="253" t="s">
        <v>364</v>
      </c>
      <c r="H170" s="254">
        <v>2</v>
      </c>
      <c r="I170" s="255"/>
      <c r="J170" s="254">
        <f>ROUND(I170*H170,2)</f>
        <v>0</v>
      </c>
      <c r="K170" s="252" t="s">
        <v>27</v>
      </c>
      <c r="L170" s="256"/>
      <c r="M170" s="257" t="s">
        <v>27</v>
      </c>
      <c r="N170" s="258" t="s">
        <v>48</v>
      </c>
      <c r="O170" s="79"/>
      <c r="P170" s="212">
        <f>O170*H170</f>
        <v>0</v>
      </c>
      <c r="Q170" s="212">
        <v>0.006</v>
      </c>
      <c r="R170" s="212">
        <f>Q170*H170</f>
        <v>0.012</v>
      </c>
      <c r="S170" s="212">
        <v>0</v>
      </c>
      <c r="T170" s="213">
        <f>S170*H170</f>
        <v>0</v>
      </c>
      <c r="AR170" s="17" t="s">
        <v>181</v>
      </c>
      <c r="AT170" s="17" t="s">
        <v>231</v>
      </c>
      <c r="AU170" s="17" t="s">
        <v>87</v>
      </c>
      <c r="AY170" s="17" t="s">
        <v>133</v>
      </c>
      <c r="BE170" s="214">
        <f>IF(N170="základní",J170,0)</f>
        <v>0</v>
      </c>
      <c r="BF170" s="214">
        <f>IF(N170="snížená",J170,0)</f>
        <v>0</v>
      </c>
      <c r="BG170" s="214">
        <f>IF(N170="zákl. přenesená",J170,0)</f>
        <v>0</v>
      </c>
      <c r="BH170" s="214">
        <f>IF(N170="sníž. přenesená",J170,0)</f>
        <v>0</v>
      </c>
      <c r="BI170" s="214">
        <f>IF(N170="nulová",J170,0)</f>
        <v>0</v>
      </c>
      <c r="BJ170" s="17" t="s">
        <v>85</v>
      </c>
      <c r="BK170" s="214">
        <f>ROUND(I170*H170,2)</f>
        <v>0</v>
      </c>
      <c r="BL170" s="17" t="s">
        <v>140</v>
      </c>
      <c r="BM170" s="17" t="s">
        <v>607</v>
      </c>
    </row>
    <row r="171" spans="2:65" s="1" customFormat="1" ht="16.5" customHeight="1">
      <c r="B171" s="38"/>
      <c r="C171" s="204" t="s">
        <v>152</v>
      </c>
      <c r="D171" s="204" t="s">
        <v>135</v>
      </c>
      <c r="E171" s="205" t="s">
        <v>608</v>
      </c>
      <c r="F171" s="206" t="s">
        <v>609</v>
      </c>
      <c r="G171" s="207" t="s">
        <v>364</v>
      </c>
      <c r="H171" s="208">
        <v>2</v>
      </c>
      <c r="I171" s="209"/>
      <c r="J171" s="208">
        <f>ROUND(I171*H171,2)</f>
        <v>0</v>
      </c>
      <c r="K171" s="206" t="s">
        <v>139</v>
      </c>
      <c r="L171" s="43"/>
      <c r="M171" s="210" t="s">
        <v>27</v>
      </c>
      <c r="N171" s="211" t="s">
        <v>48</v>
      </c>
      <c r="O171" s="79"/>
      <c r="P171" s="212">
        <f>O171*H171</f>
        <v>0</v>
      </c>
      <c r="Q171" s="212">
        <v>0.11241</v>
      </c>
      <c r="R171" s="212">
        <f>Q171*H171</f>
        <v>0.22482</v>
      </c>
      <c r="S171" s="212">
        <v>0</v>
      </c>
      <c r="T171" s="213">
        <f>S171*H171</f>
        <v>0</v>
      </c>
      <c r="AR171" s="17" t="s">
        <v>140</v>
      </c>
      <c r="AT171" s="17" t="s">
        <v>135</v>
      </c>
      <c r="AU171" s="17" t="s">
        <v>87</v>
      </c>
      <c r="AY171" s="17" t="s">
        <v>133</v>
      </c>
      <c r="BE171" s="214">
        <f>IF(N171="základní",J171,0)</f>
        <v>0</v>
      </c>
      <c r="BF171" s="214">
        <f>IF(N171="snížená",J171,0)</f>
        <v>0</v>
      </c>
      <c r="BG171" s="214">
        <f>IF(N171="zákl. přenesená",J171,0)</f>
        <v>0</v>
      </c>
      <c r="BH171" s="214">
        <f>IF(N171="sníž. přenesená",J171,0)</f>
        <v>0</v>
      </c>
      <c r="BI171" s="214">
        <f>IF(N171="nulová",J171,0)</f>
        <v>0</v>
      </c>
      <c r="BJ171" s="17" t="s">
        <v>85</v>
      </c>
      <c r="BK171" s="214">
        <f>ROUND(I171*H171,2)</f>
        <v>0</v>
      </c>
      <c r="BL171" s="17" t="s">
        <v>140</v>
      </c>
      <c r="BM171" s="17" t="s">
        <v>610</v>
      </c>
    </row>
    <row r="172" spans="2:47" s="1" customFormat="1" ht="12">
      <c r="B172" s="38"/>
      <c r="C172" s="39"/>
      <c r="D172" s="215" t="s">
        <v>142</v>
      </c>
      <c r="E172" s="39"/>
      <c r="F172" s="216" t="s">
        <v>611</v>
      </c>
      <c r="G172" s="39"/>
      <c r="H172" s="39"/>
      <c r="I172" s="130"/>
      <c r="J172" s="39"/>
      <c r="K172" s="39"/>
      <c r="L172" s="43"/>
      <c r="M172" s="217"/>
      <c r="N172" s="79"/>
      <c r="O172" s="79"/>
      <c r="P172" s="79"/>
      <c r="Q172" s="79"/>
      <c r="R172" s="79"/>
      <c r="S172" s="79"/>
      <c r="T172" s="80"/>
      <c r="AT172" s="17" t="s">
        <v>142</v>
      </c>
      <c r="AU172" s="17" t="s">
        <v>87</v>
      </c>
    </row>
    <row r="173" spans="2:51" s="11" customFormat="1" ht="12">
      <c r="B173" s="218"/>
      <c r="C173" s="219"/>
      <c r="D173" s="215" t="s">
        <v>144</v>
      </c>
      <c r="E173" s="220" t="s">
        <v>27</v>
      </c>
      <c r="F173" s="221" t="s">
        <v>87</v>
      </c>
      <c r="G173" s="219"/>
      <c r="H173" s="222">
        <v>2</v>
      </c>
      <c r="I173" s="223"/>
      <c r="J173" s="219"/>
      <c r="K173" s="219"/>
      <c r="L173" s="224"/>
      <c r="M173" s="225"/>
      <c r="N173" s="226"/>
      <c r="O173" s="226"/>
      <c r="P173" s="226"/>
      <c r="Q173" s="226"/>
      <c r="R173" s="226"/>
      <c r="S173" s="226"/>
      <c r="T173" s="227"/>
      <c r="AT173" s="228" t="s">
        <v>144</v>
      </c>
      <c r="AU173" s="228" t="s">
        <v>87</v>
      </c>
      <c r="AV173" s="11" t="s">
        <v>87</v>
      </c>
      <c r="AW173" s="11" t="s">
        <v>36</v>
      </c>
      <c r="AX173" s="11" t="s">
        <v>77</v>
      </c>
      <c r="AY173" s="228" t="s">
        <v>133</v>
      </c>
    </row>
    <row r="174" spans="2:51" s="12" customFormat="1" ht="12">
      <c r="B174" s="229"/>
      <c r="C174" s="230"/>
      <c r="D174" s="215" t="s">
        <v>144</v>
      </c>
      <c r="E174" s="231" t="s">
        <v>27</v>
      </c>
      <c r="F174" s="232" t="s">
        <v>160</v>
      </c>
      <c r="G174" s="230"/>
      <c r="H174" s="231" t="s">
        <v>27</v>
      </c>
      <c r="I174" s="233"/>
      <c r="J174" s="230"/>
      <c r="K174" s="230"/>
      <c r="L174" s="234"/>
      <c r="M174" s="235"/>
      <c r="N174" s="236"/>
      <c r="O174" s="236"/>
      <c r="P174" s="236"/>
      <c r="Q174" s="236"/>
      <c r="R174" s="236"/>
      <c r="S174" s="236"/>
      <c r="T174" s="237"/>
      <c r="AT174" s="238" t="s">
        <v>144</v>
      </c>
      <c r="AU174" s="238" t="s">
        <v>87</v>
      </c>
      <c r="AV174" s="12" t="s">
        <v>85</v>
      </c>
      <c r="AW174" s="12" t="s">
        <v>36</v>
      </c>
      <c r="AX174" s="12" t="s">
        <v>77</v>
      </c>
      <c r="AY174" s="238" t="s">
        <v>133</v>
      </c>
    </row>
    <row r="175" spans="2:51" s="13" customFormat="1" ht="12">
      <c r="B175" s="239"/>
      <c r="C175" s="240"/>
      <c r="D175" s="215" t="s">
        <v>144</v>
      </c>
      <c r="E175" s="241" t="s">
        <v>27</v>
      </c>
      <c r="F175" s="242" t="s">
        <v>147</v>
      </c>
      <c r="G175" s="240"/>
      <c r="H175" s="243">
        <v>2</v>
      </c>
      <c r="I175" s="244"/>
      <c r="J175" s="240"/>
      <c r="K175" s="240"/>
      <c r="L175" s="245"/>
      <c r="M175" s="246"/>
      <c r="N175" s="247"/>
      <c r="O175" s="247"/>
      <c r="P175" s="247"/>
      <c r="Q175" s="247"/>
      <c r="R175" s="247"/>
      <c r="S175" s="247"/>
      <c r="T175" s="248"/>
      <c r="AT175" s="249" t="s">
        <v>144</v>
      </c>
      <c r="AU175" s="249" t="s">
        <v>87</v>
      </c>
      <c r="AV175" s="13" t="s">
        <v>140</v>
      </c>
      <c r="AW175" s="13" t="s">
        <v>36</v>
      </c>
      <c r="AX175" s="13" t="s">
        <v>85</v>
      </c>
      <c r="AY175" s="249" t="s">
        <v>133</v>
      </c>
    </row>
    <row r="176" spans="2:65" s="1" customFormat="1" ht="16.5" customHeight="1">
      <c r="B176" s="38"/>
      <c r="C176" s="250" t="s">
        <v>263</v>
      </c>
      <c r="D176" s="250" t="s">
        <v>231</v>
      </c>
      <c r="E176" s="251" t="s">
        <v>612</v>
      </c>
      <c r="F176" s="252" t="s">
        <v>613</v>
      </c>
      <c r="G176" s="253" t="s">
        <v>364</v>
      </c>
      <c r="H176" s="254">
        <v>2</v>
      </c>
      <c r="I176" s="255"/>
      <c r="J176" s="254">
        <f>ROUND(I176*H176,2)</f>
        <v>0</v>
      </c>
      <c r="K176" s="252" t="s">
        <v>139</v>
      </c>
      <c r="L176" s="256"/>
      <c r="M176" s="257" t="s">
        <v>27</v>
      </c>
      <c r="N176" s="258" t="s">
        <v>48</v>
      </c>
      <c r="O176" s="79"/>
      <c r="P176" s="212">
        <f>O176*H176</f>
        <v>0</v>
      </c>
      <c r="Q176" s="212">
        <v>0.0061</v>
      </c>
      <c r="R176" s="212">
        <f>Q176*H176</f>
        <v>0.0122</v>
      </c>
      <c r="S176" s="212">
        <v>0</v>
      </c>
      <c r="T176" s="213">
        <f>S176*H176</f>
        <v>0</v>
      </c>
      <c r="AR176" s="17" t="s">
        <v>181</v>
      </c>
      <c r="AT176" s="17" t="s">
        <v>231</v>
      </c>
      <c r="AU176" s="17" t="s">
        <v>87</v>
      </c>
      <c r="AY176" s="17" t="s">
        <v>133</v>
      </c>
      <c r="BE176" s="214">
        <f>IF(N176="základní",J176,0)</f>
        <v>0</v>
      </c>
      <c r="BF176" s="214">
        <f>IF(N176="snížená",J176,0)</f>
        <v>0</v>
      </c>
      <c r="BG176" s="214">
        <f>IF(N176="zákl. přenesená",J176,0)</f>
        <v>0</v>
      </c>
      <c r="BH176" s="214">
        <f>IF(N176="sníž. přenesená",J176,0)</f>
        <v>0</v>
      </c>
      <c r="BI176" s="214">
        <f>IF(N176="nulová",J176,0)</f>
        <v>0</v>
      </c>
      <c r="BJ176" s="17" t="s">
        <v>85</v>
      </c>
      <c r="BK176" s="214">
        <f>ROUND(I176*H176,2)</f>
        <v>0</v>
      </c>
      <c r="BL176" s="17" t="s">
        <v>140</v>
      </c>
      <c r="BM176" s="17" t="s">
        <v>614</v>
      </c>
    </row>
    <row r="177" spans="2:65" s="1" customFormat="1" ht="16.5" customHeight="1">
      <c r="B177" s="38"/>
      <c r="C177" s="250" t="s">
        <v>266</v>
      </c>
      <c r="D177" s="250" t="s">
        <v>231</v>
      </c>
      <c r="E177" s="251" t="s">
        <v>615</v>
      </c>
      <c r="F177" s="252" t="s">
        <v>616</v>
      </c>
      <c r="G177" s="253" t="s">
        <v>364</v>
      </c>
      <c r="H177" s="254">
        <v>2</v>
      </c>
      <c r="I177" s="255"/>
      <c r="J177" s="254">
        <f>ROUND(I177*H177,2)</f>
        <v>0</v>
      </c>
      <c r="K177" s="252" t="s">
        <v>139</v>
      </c>
      <c r="L177" s="256"/>
      <c r="M177" s="257" t="s">
        <v>27</v>
      </c>
      <c r="N177" s="258" t="s">
        <v>48</v>
      </c>
      <c r="O177" s="79"/>
      <c r="P177" s="212">
        <f>O177*H177</f>
        <v>0</v>
      </c>
      <c r="Q177" s="212">
        <v>0.003</v>
      </c>
      <c r="R177" s="212">
        <f>Q177*H177</f>
        <v>0.006</v>
      </c>
      <c r="S177" s="212">
        <v>0</v>
      </c>
      <c r="T177" s="213">
        <f>S177*H177</f>
        <v>0</v>
      </c>
      <c r="AR177" s="17" t="s">
        <v>181</v>
      </c>
      <c r="AT177" s="17" t="s">
        <v>231</v>
      </c>
      <c r="AU177" s="17" t="s">
        <v>87</v>
      </c>
      <c r="AY177" s="17" t="s">
        <v>133</v>
      </c>
      <c r="BE177" s="214">
        <f>IF(N177="základní",J177,0)</f>
        <v>0</v>
      </c>
      <c r="BF177" s="214">
        <f>IF(N177="snížená",J177,0)</f>
        <v>0</v>
      </c>
      <c r="BG177" s="214">
        <f>IF(N177="zákl. přenesená",J177,0)</f>
        <v>0</v>
      </c>
      <c r="BH177" s="214">
        <f>IF(N177="sníž. přenesená",J177,0)</f>
        <v>0</v>
      </c>
      <c r="BI177" s="214">
        <f>IF(N177="nulová",J177,0)</f>
        <v>0</v>
      </c>
      <c r="BJ177" s="17" t="s">
        <v>85</v>
      </c>
      <c r="BK177" s="214">
        <f>ROUND(I177*H177,2)</f>
        <v>0</v>
      </c>
      <c r="BL177" s="17" t="s">
        <v>140</v>
      </c>
      <c r="BM177" s="17" t="s">
        <v>617</v>
      </c>
    </row>
    <row r="178" spans="2:65" s="1" customFormat="1" ht="16.5" customHeight="1">
      <c r="B178" s="38"/>
      <c r="C178" s="250" t="s">
        <v>272</v>
      </c>
      <c r="D178" s="250" t="s">
        <v>231</v>
      </c>
      <c r="E178" s="251" t="s">
        <v>618</v>
      </c>
      <c r="F178" s="252" t="s">
        <v>619</v>
      </c>
      <c r="G178" s="253" t="s">
        <v>364</v>
      </c>
      <c r="H178" s="254">
        <v>2</v>
      </c>
      <c r="I178" s="255"/>
      <c r="J178" s="254">
        <f>ROUND(I178*H178,2)</f>
        <v>0</v>
      </c>
      <c r="K178" s="252" t="s">
        <v>139</v>
      </c>
      <c r="L178" s="256"/>
      <c r="M178" s="257" t="s">
        <v>27</v>
      </c>
      <c r="N178" s="258" t="s">
        <v>48</v>
      </c>
      <c r="O178" s="79"/>
      <c r="P178" s="212">
        <f>O178*H178</f>
        <v>0</v>
      </c>
      <c r="Q178" s="212">
        <v>0.00035</v>
      </c>
      <c r="R178" s="212">
        <f>Q178*H178</f>
        <v>0.0007</v>
      </c>
      <c r="S178" s="212">
        <v>0</v>
      </c>
      <c r="T178" s="213">
        <f>S178*H178</f>
        <v>0</v>
      </c>
      <c r="AR178" s="17" t="s">
        <v>181</v>
      </c>
      <c r="AT178" s="17" t="s">
        <v>231</v>
      </c>
      <c r="AU178" s="17" t="s">
        <v>87</v>
      </c>
      <c r="AY178" s="17" t="s">
        <v>133</v>
      </c>
      <c r="BE178" s="214">
        <f>IF(N178="základní",J178,0)</f>
        <v>0</v>
      </c>
      <c r="BF178" s="214">
        <f>IF(N178="snížená",J178,0)</f>
        <v>0</v>
      </c>
      <c r="BG178" s="214">
        <f>IF(N178="zákl. přenesená",J178,0)</f>
        <v>0</v>
      </c>
      <c r="BH178" s="214">
        <f>IF(N178="sníž. přenesená",J178,0)</f>
        <v>0</v>
      </c>
      <c r="BI178" s="214">
        <f>IF(N178="nulová",J178,0)</f>
        <v>0</v>
      </c>
      <c r="BJ178" s="17" t="s">
        <v>85</v>
      </c>
      <c r="BK178" s="214">
        <f>ROUND(I178*H178,2)</f>
        <v>0</v>
      </c>
      <c r="BL178" s="17" t="s">
        <v>140</v>
      </c>
      <c r="BM178" s="17" t="s">
        <v>620</v>
      </c>
    </row>
    <row r="179" spans="2:65" s="1" customFormat="1" ht="16.5" customHeight="1">
      <c r="B179" s="38"/>
      <c r="C179" s="250" t="s">
        <v>279</v>
      </c>
      <c r="D179" s="250" t="s">
        <v>231</v>
      </c>
      <c r="E179" s="251" t="s">
        <v>621</v>
      </c>
      <c r="F179" s="252" t="s">
        <v>622</v>
      </c>
      <c r="G179" s="253" t="s">
        <v>364</v>
      </c>
      <c r="H179" s="254">
        <v>2</v>
      </c>
      <c r="I179" s="255"/>
      <c r="J179" s="254">
        <f>ROUND(I179*H179,2)</f>
        <v>0</v>
      </c>
      <c r="K179" s="252" t="s">
        <v>139</v>
      </c>
      <c r="L179" s="256"/>
      <c r="M179" s="257" t="s">
        <v>27</v>
      </c>
      <c r="N179" s="258" t="s">
        <v>48</v>
      </c>
      <c r="O179" s="79"/>
      <c r="P179" s="212">
        <f>O179*H179</f>
        <v>0</v>
      </c>
      <c r="Q179" s="212">
        <v>0.0001</v>
      </c>
      <c r="R179" s="212">
        <f>Q179*H179</f>
        <v>0.0002</v>
      </c>
      <c r="S179" s="212">
        <v>0</v>
      </c>
      <c r="T179" s="213">
        <f>S179*H179</f>
        <v>0</v>
      </c>
      <c r="AR179" s="17" t="s">
        <v>181</v>
      </c>
      <c r="AT179" s="17" t="s">
        <v>231</v>
      </c>
      <c r="AU179" s="17" t="s">
        <v>87</v>
      </c>
      <c r="AY179" s="17" t="s">
        <v>133</v>
      </c>
      <c r="BE179" s="214">
        <f>IF(N179="základní",J179,0)</f>
        <v>0</v>
      </c>
      <c r="BF179" s="214">
        <f>IF(N179="snížená",J179,0)</f>
        <v>0</v>
      </c>
      <c r="BG179" s="214">
        <f>IF(N179="zákl. přenesená",J179,0)</f>
        <v>0</v>
      </c>
      <c r="BH179" s="214">
        <f>IF(N179="sníž. přenesená",J179,0)</f>
        <v>0</v>
      </c>
      <c r="BI179" s="214">
        <f>IF(N179="nulová",J179,0)</f>
        <v>0</v>
      </c>
      <c r="BJ179" s="17" t="s">
        <v>85</v>
      </c>
      <c r="BK179" s="214">
        <f>ROUND(I179*H179,2)</f>
        <v>0</v>
      </c>
      <c r="BL179" s="17" t="s">
        <v>140</v>
      </c>
      <c r="BM179" s="17" t="s">
        <v>623</v>
      </c>
    </row>
    <row r="180" spans="2:65" s="1" customFormat="1" ht="22.5" customHeight="1">
      <c r="B180" s="38"/>
      <c r="C180" s="204" t="s">
        <v>285</v>
      </c>
      <c r="D180" s="204" t="s">
        <v>135</v>
      </c>
      <c r="E180" s="205" t="s">
        <v>624</v>
      </c>
      <c r="F180" s="206" t="s">
        <v>625</v>
      </c>
      <c r="G180" s="207" t="s">
        <v>177</v>
      </c>
      <c r="H180" s="208">
        <v>15.93</v>
      </c>
      <c r="I180" s="209"/>
      <c r="J180" s="208">
        <f>ROUND(I180*H180,2)</f>
        <v>0</v>
      </c>
      <c r="K180" s="206" t="s">
        <v>139</v>
      </c>
      <c r="L180" s="43"/>
      <c r="M180" s="210" t="s">
        <v>27</v>
      </c>
      <c r="N180" s="211" t="s">
        <v>48</v>
      </c>
      <c r="O180" s="79"/>
      <c r="P180" s="212">
        <f>O180*H180</f>
        <v>0</v>
      </c>
      <c r="Q180" s="212">
        <v>0.1295</v>
      </c>
      <c r="R180" s="212">
        <f>Q180*H180</f>
        <v>2.062935</v>
      </c>
      <c r="S180" s="212">
        <v>0</v>
      </c>
      <c r="T180" s="213">
        <f>S180*H180</f>
        <v>0</v>
      </c>
      <c r="AR180" s="17" t="s">
        <v>140</v>
      </c>
      <c r="AT180" s="17" t="s">
        <v>135</v>
      </c>
      <c r="AU180" s="17" t="s">
        <v>87</v>
      </c>
      <c r="AY180" s="17" t="s">
        <v>133</v>
      </c>
      <c r="BE180" s="214">
        <f>IF(N180="základní",J180,0)</f>
        <v>0</v>
      </c>
      <c r="BF180" s="214">
        <f>IF(N180="snížená",J180,0)</f>
        <v>0</v>
      </c>
      <c r="BG180" s="214">
        <f>IF(N180="zákl. přenesená",J180,0)</f>
        <v>0</v>
      </c>
      <c r="BH180" s="214">
        <f>IF(N180="sníž. přenesená",J180,0)</f>
        <v>0</v>
      </c>
      <c r="BI180" s="214">
        <f>IF(N180="nulová",J180,0)</f>
        <v>0</v>
      </c>
      <c r="BJ180" s="17" t="s">
        <v>85</v>
      </c>
      <c r="BK180" s="214">
        <f>ROUND(I180*H180,2)</f>
        <v>0</v>
      </c>
      <c r="BL180" s="17" t="s">
        <v>140</v>
      </c>
      <c r="BM180" s="17" t="s">
        <v>626</v>
      </c>
    </row>
    <row r="181" spans="2:47" s="1" customFormat="1" ht="12">
      <c r="B181" s="38"/>
      <c r="C181" s="39"/>
      <c r="D181" s="215" t="s">
        <v>142</v>
      </c>
      <c r="E181" s="39"/>
      <c r="F181" s="216" t="s">
        <v>627</v>
      </c>
      <c r="G181" s="39"/>
      <c r="H181" s="39"/>
      <c r="I181" s="130"/>
      <c r="J181" s="39"/>
      <c r="K181" s="39"/>
      <c r="L181" s="43"/>
      <c r="M181" s="217"/>
      <c r="N181" s="79"/>
      <c r="O181" s="79"/>
      <c r="P181" s="79"/>
      <c r="Q181" s="79"/>
      <c r="R181" s="79"/>
      <c r="S181" s="79"/>
      <c r="T181" s="80"/>
      <c r="AT181" s="17" t="s">
        <v>142</v>
      </c>
      <c r="AU181" s="17" t="s">
        <v>87</v>
      </c>
    </row>
    <row r="182" spans="2:51" s="11" customFormat="1" ht="12">
      <c r="B182" s="218"/>
      <c r="C182" s="219"/>
      <c r="D182" s="215" t="s">
        <v>144</v>
      </c>
      <c r="E182" s="220" t="s">
        <v>27</v>
      </c>
      <c r="F182" s="221" t="s">
        <v>628</v>
      </c>
      <c r="G182" s="219"/>
      <c r="H182" s="222">
        <v>15.93</v>
      </c>
      <c r="I182" s="223"/>
      <c r="J182" s="219"/>
      <c r="K182" s="219"/>
      <c r="L182" s="224"/>
      <c r="M182" s="225"/>
      <c r="N182" s="226"/>
      <c r="O182" s="226"/>
      <c r="P182" s="226"/>
      <c r="Q182" s="226"/>
      <c r="R182" s="226"/>
      <c r="S182" s="226"/>
      <c r="T182" s="227"/>
      <c r="AT182" s="228" t="s">
        <v>144</v>
      </c>
      <c r="AU182" s="228" t="s">
        <v>87</v>
      </c>
      <c r="AV182" s="11" t="s">
        <v>87</v>
      </c>
      <c r="AW182" s="11" t="s">
        <v>36</v>
      </c>
      <c r="AX182" s="11" t="s">
        <v>77</v>
      </c>
      <c r="AY182" s="228" t="s">
        <v>133</v>
      </c>
    </row>
    <row r="183" spans="2:51" s="12" customFormat="1" ht="12">
      <c r="B183" s="229"/>
      <c r="C183" s="230"/>
      <c r="D183" s="215" t="s">
        <v>144</v>
      </c>
      <c r="E183" s="231" t="s">
        <v>27</v>
      </c>
      <c r="F183" s="232" t="s">
        <v>160</v>
      </c>
      <c r="G183" s="230"/>
      <c r="H183" s="231" t="s">
        <v>27</v>
      </c>
      <c r="I183" s="233"/>
      <c r="J183" s="230"/>
      <c r="K183" s="230"/>
      <c r="L183" s="234"/>
      <c r="M183" s="235"/>
      <c r="N183" s="236"/>
      <c r="O183" s="236"/>
      <c r="P183" s="236"/>
      <c r="Q183" s="236"/>
      <c r="R183" s="236"/>
      <c r="S183" s="236"/>
      <c r="T183" s="237"/>
      <c r="AT183" s="238" t="s">
        <v>144</v>
      </c>
      <c r="AU183" s="238" t="s">
        <v>87</v>
      </c>
      <c r="AV183" s="12" t="s">
        <v>85</v>
      </c>
      <c r="AW183" s="12" t="s">
        <v>36</v>
      </c>
      <c r="AX183" s="12" t="s">
        <v>77</v>
      </c>
      <c r="AY183" s="238" t="s">
        <v>133</v>
      </c>
    </row>
    <row r="184" spans="2:51" s="13" customFormat="1" ht="12">
      <c r="B184" s="239"/>
      <c r="C184" s="240"/>
      <c r="D184" s="215" t="s">
        <v>144</v>
      </c>
      <c r="E184" s="241" t="s">
        <v>27</v>
      </c>
      <c r="F184" s="242" t="s">
        <v>147</v>
      </c>
      <c r="G184" s="240"/>
      <c r="H184" s="243">
        <v>15.93</v>
      </c>
      <c r="I184" s="244"/>
      <c r="J184" s="240"/>
      <c r="K184" s="240"/>
      <c r="L184" s="245"/>
      <c r="M184" s="246"/>
      <c r="N184" s="247"/>
      <c r="O184" s="247"/>
      <c r="P184" s="247"/>
      <c r="Q184" s="247"/>
      <c r="R184" s="247"/>
      <c r="S184" s="247"/>
      <c r="T184" s="248"/>
      <c r="AT184" s="249" t="s">
        <v>144</v>
      </c>
      <c r="AU184" s="249" t="s">
        <v>87</v>
      </c>
      <c r="AV184" s="13" t="s">
        <v>140</v>
      </c>
      <c r="AW184" s="13" t="s">
        <v>36</v>
      </c>
      <c r="AX184" s="13" t="s">
        <v>85</v>
      </c>
      <c r="AY184" s="249" t="s">
        <v>133</v>
      </c>
    </row>
    <row r="185" spans="2:65" s="1" customFormat="1" ht="16.5" customHeight="1">
      <c r="B185" s="38"/>
      <c r="C185" s="250" t="s">
        <v>292</v>
      </c>
      <c r="D185" s="250" t="s">
        <v>231</v>
      </c>
      <c r="E185" s="251" t="s">
        <v>629</v>
      </c>
      <c r="F185" s="252" t="s">
        <v>630</v>
      </c>
      <c r="G185" s="253" t="s">
        <v>177</v>
      </c>
      <c r="H185" s="254">
        <v>32.18</v>
      </c>
      <c r="I185" s="255"/>
      <c r="J185" s="254">
        <f>ROUND(I185*H185,2)</f>
        <v>0</v>
      </c>
      <c r="K185" s="252" t="s">
        <v>139</v>
      </c>
      <c r="L185" s="256"/>
      <c r="M185" s="257" t="s">
        <v>27</v>
      </c>
      <c r="N185" s="258" t="s">
        <v>48</v>
      </c>
      <c r="O185" s="79"/>
      <c r="P185" s="212">
        <f>O185*H185</f>
        <v>0</v>
      </c>
      <c r="Q185" s="212">
        <v>0.048</v>
      </c>
      <c r="R185" s="212">
        <f>Q185*H185</f>
        <v>1.54464</v>
      </c>
      <c r="S185" s="212">
        <v>0</v>
      </c>
      <c r="T185" s="213">
        <f>S185*H185</f>
        <v>0</v>
      </c>
      <c r="AR185" s="17" t="s">
        <v>181</v>
      </c>
      <c r="AT185" s="17" t="s">
        <v>231</v>
      </c>
      <c r="AU185" s="17" t="s">
        <v>87</v>
      </c>
      <c r="AY185" s="17" t="s">
        <v>133</v>
      </c>
      <c r="BE185" s="214">
        <f>IF(N185="základní",J185,0)</f>
        <v>0</v>
      </c>
      <c r="BF185" s="214">
        <f>IF(N185="snížená",J185,0)</f>
        <v>0</v>
      </c>
      <c r="BG185" s="214">
        <f>IF(N185="zákl. přenesená",J185,0)</f>
        <v>0</v>
      </c>
      <c r="BH185" s="214">
        <f>IF(N185="sníž. přenesená",J185,0)</f>
        <v>0</v>
      </c>
      <c r="BI185" s="214">
        <f>IF(N185="nulová",J185,0)</f>
        <v>0</v>
      </c>
      <c r="BJ185" s="17" t="s">
        <v>85</v>
      </c>
      <c r="BK185" s="214">
        <f>ROUND(I185*H185,2)</f>
        <v>0</v>
      </c>
      <c r="BL185" s="17" t="s">
        <v>140</v>
      </c>
      <c r="BM185" s="17" t="s">
        <v>631</v>
      </c>
    </row>
    <row r="186" spans="2:51" s="11" customFormat="1" ht="12">
      <c r="B186" s="218"/>
      <c r="C186" s="219"/>
      <c r="D186" s="215" t="s">
        <v>144</v>
      </c>
      <c r="E186" s="220" t="s">
        <v>27</v>
      </c>
      <c r="F186" s="221" t="s">
        <v>632</v>
      </c>
      <c r="G186" s="219"/>
      <c r="H186" s="222">
        <v>32.18</v>
      </c>
      <c r="I186" s="223"/>
      <c r="J186" s="219"/>
      <c r="K186" s="219"/>
      <c r="L186" s="224"/>
      <c r="M186" s="225"/>
      <c r="N186" s="226"/>
      <c r="O186" s="226"/>
      <c r="P186" s="226"/>
      <c r="Q186" s="226"/>
      <c r="R186" s="226"/>
      <c r="S186" s="226"/>
      <c r="T186" s="227"/>
      <c r="AT186" s="228" t="s">
        <v>144</v>
      </c>
      <c r="AU186" s="228" t="s">
        <v>87</v>
      </c>
      <c r="AV186" s="11" t="s">
        <v>87</v>
      </c>
      <c r="AW186" s="11" t="s">
        <v>36</v>
      </c>
      <c r="AX186" s="11" t="s">
        <v>77</v>
      </c>
      <c r="AY186" s="228" t="s">
        <v>133</v>
      </c>
    </row>
    <row r="187" spans="2:51" s="13" customFormat="1" ht="12">
      <c r="B187" s="239"/>
      <c r="C187" s="240"/>
      <c r="D187" s="215" t="s">
        <v>144</v>
      </c>
      <c r="E187" s="241" t="s">
        <v>27</v>
      </c>
      <c r="F187" s="242" t="s">
        <v>147</v>
      </c>
      <c r="G187" s="240"/>
      <c r="H187" s="243">
        <v>32.18</v>
      </c>
      <c r="I187" s="244"/>
      <c r="J187" s="240"/>
      <c r="K187" s="240"/>
      <c r="L187" s="245"/>
      <c r="M187" s="246"/>
      <c r="N187" s="247"/>
      <c r="O187" s="247"/>
      <c r="P187" s="247"/>
      <c r="Q187" s="247"/>
      <c r="R187" s="247"/>
      <c r="S187" s="247"/>
      <c r="T187" s="248"/>
      <c r="AT187" s="249" t="s">
        <v>144</v>
      </c>
      <c r="AU187" s="249" t="s">
        <v>87</v>
      </c>
      <c r="AV187" s="13" t="s">
        <v>140</v>
      </c>
      <c r="AW187" s="13" t="s">
        <v>36</v>
      </c>
      <c r="AX187" s="13" t="s">
        <v>85</v>
      </c>
      <c r="AY187" s="249" t="s">
        <v>133</v>
      </c>
    </row>
    <row r="188" spans="2:65" s="1" customFormat="1" ht="22.5" customHeight="1">
      <c r="B188" s="38"/>
      <c r="C188" s="204" t="s">
        <v>297</v>
      </c>
      <c r="D188" s="204" t="s">
        <v>135</v>
      </c>
      <c r="E188" s="205" t="s">
        <v>633</v>
      </c>
      <c r="F188" s="206" t="s">
        <v>634</v>
      </c>
      <c r="G188" s="207" t="s">
        <v>177</v>
      </c>
      <c r="H188" s="208">
        <v>21.36</v>
      </c>
      <c r="I188" s="209"/>
      <c r="J188" s="208">
        <f>ROUND(I188*H188,2)</f>
        <v>0</v>
      </c>
      <c r="K188" s="206" t="s">
        <v>139</v>
      </c>
      <c r="L188" s="43"/>
      <c r="M188" s="210" t="s">
        <v>27</v>
      </c>
      <c r="N188" s="211" t="s">
        <v>48</v>
      </c>
      <c r="O188" s="79"/>
      <c r="P188" s="212">
        <f>O188*H188</f>
        <v>0</v>
      </c>
      <c r="Q188" s="212">
        <v>0.16849</v>
      </c>
      <c r="R188" s="212">
        <f>Q188*H188</f>
        <v>3.5989464</v>
      </c>
      <c r="S188" s="212">
        <v>0</v>
      </c>
      <c r="T188" s="213">
        <f>S188*H188</f>
        <v>0</v>
      </c>
      <c r="AR188" s="17" t="s">
        <v>140</v>
      </c>
      <c r="AT188" s="17" t="s">
        <v>135</v>
      </c>
      <c r="AU188" s="17" t="s">
        <v>87</v>
      </c>
      <c r="AY188" s="17" t="s">
        <v>133</v>
      </c>
      <c r="BE188" s="214">
        <f>IF(N188="základní",J188,0)</f>
        <v>0</v>
      </c>
      <c r="BF188" s="214">
        <f>IF(N188="snížená",J188,0)</f>
        <v>0</v>
      </c>
      <c r="BG188" s="214">
        <f>IF(N188="zákl. přenesená",J188,0)</f>
        <v>0</v>
      </c>
      <c r="BH188" s="214">
        <f>IF(N188="sníž. přenesená",J188,0)</f>
        <v>0</v>
      </c>
      <c r="BI188" s="214">
        <f>IF(N188="nulová",J188,0)</f>
        <v>0</v>
      </c>
      <c r="BJ188" s="17" t="s">
        <v>85</v>
      </c>
      <c r="BK188" s="214">
        <f>ROUND(I188*H188,2)</f>
        <v>0</v>
      </c>
      <c r="BL188" s="17" t="s">
        <v>140</v>
      </c>
      <c r="BM188" s="17" t="s">
        <v>635</v>
      </c>
    </row>
    <row r="189" spans="2:47" s="1" customFormat="1" ht="12">
      <c r="B189" s="38"/>
      <c r="C189" s="39"/>
      <c r="D189" s="215" t="s">
        <v>142</v>
      </c>
      <c r="E189" s="39"/>
      <c r="F189" s="216" t="s">
        <v>636</v>
      </c>
      <c r="G189" s="39"/>
      <c r="H189" s="39"/>
      <c r="I189" s="130"/>
      <c r="J189" s="39"/>
      <c r="K189" s="39"/>
      <c r="L189" s="43"/>
      <c r="M189" s="217"/>
      <c r="N189" s="79"/>
      <c r="O189" s="79"/>
      <c r="P189" s="79"/>
      <c r="Q189" s="79"/>
      <c r="R189" s="79"/>
      <c r="S189" s="79"/>
      <c r="T189" s="80"/>
      <c r="AT189" s="17" t="s">
        <v>142</v>
      </c>
      <c r="AU189" s="17" t="s">
        <v>87</v>
      </c>
    </row>
    <row r="190" spans="2:51" s="11" customFormat="1" ht="12">
      <c r="B190" s="218"/>
      <c r="C190" s="219"/>
      <c r="D190" s="215" t="s">
        <v>144</v>
      </c>
      <c r="E190" s="220" t="s">
        <v>27</v>
      </c>
      <c r="F190" s="221" t="s">
        <v>637</v>
      </c>
      <c r="G190" s="219"/>
      <c r="H190" s="222">
        <v>21.36</v>
      </c>
      <c r="I190" s="223"/>
      <c r="J190" s="219"/>
      <c r="K190" s="219"/>
      <c r="L190" s="224"/>
      <c r="M190" s="225"/>
      <c r="N190" s="226"/>
      <c r="O190" s="226"/>
      <c r="P190" s="226"/>
      <c r="Q190" s="226"/>
      <c r="R190" s="226"/>
      <c r="S190" s="226"/>
      <c r="T190" s="227"/>
      <c r="AT190" s="228" t="s">
        <v>144</v>
      </c>
      <c r="AU190" s="228" t="s">
        <v>87</v>
      </c>
      <c r="AV190" s="11" t="s">
        <v>87</v>
      </c>
      <c r="AW190" s="11" t="s">
        <v>36</v>
      </c>
      <c r="AX190" s="11" t="s">
        <v>77</v>
      </c>
      <c r="AY190" s="228" t="s">
        <v>133</v>
      </c>
    </row>
    <row r="191" spans="2:51" s="12" customFormat="1" ht="12">
      <c r="B191" s="229"/>
      <c r="C191" s="230"/>
      <c r="D191" s="215" t="s">
        <v>144</v>
      </c>
      <c r="E191" s="231" t="s">
        <v>27</v>
      </c>
      <c r="F191" s="232" t="s">
        <v>160</v>
      </c>
      <c r="G191" s="230"/>
      <c r="H191" s="231" t="s">
        <v>27</v>
      </c>
      <c r="I191" s="233"/>
      <c r="J191" s="230"/>
      <c r="K191" s="230"/>
      <c r="L191" s="234"/>
      <c r="M191" s="235"/>
      <c r="N191" s="236"/>
      <c r="O191" s="236"/>
      <c r="P191" s="236"/>
      <c r="Q191" s="236"/>
      <c r="R191" s="236"/>
      <c r="S191" s="236"/>
      <c r="T191" s="237"/>
      <c r="AT191" s="238" t="s">
        <v>144</v>
      </c>
      <c r="AU191" s="238" t="s">
        <v>87</v>
      </c>
      <c r="AV191" s="12" t="s">
        <v>85</v>
      </c>
      <c r="AW191" s="12" t="s">
        <v>36</v>
      </c>
      <c r="AX191" s="12" t="s">
        <v>77</v>
      </c>
      <c r="AY191" s="238" t="s">
        <v>133</v>
      </c>
    </row>
    <row r="192" spans="2:51" s="13" customFormat="1" ht="12">
      <c r="B192" s="239"/>
      <c r="C192" s="240"/>
      <c r="D192" s="215" t="s">
        <v>144</v>
      </c>
      <c r="E192" s="241" t="s">
        <v>27</v>
      </c>
      <c r="F192" s="242" t="s">
        <v>147</v>
      </c>
      <c r="G192" s="240"/>
      <c r="H192" s="243">
        <v>21.36</v>
      </c>
      <c r="I192" s="244"/>
      <c r="J192" s="240"/>
      <c r="K192" s="240"/>
      <c r="L192" s="245"/>
      <c r="M192" s="246"/>
      <c r="N192" s="247"/>
      <c r="O192" s="247"/>
      <c r="P192" s="247"/>
      <c r="Q192" s="247"/>
      <c r="R192" s="247"/>
      <c r="S192" s="247"/>
      <c r="T192" s="248"/>
      <c r="AT192" s="249" t="s">
        <v>144</v>
      </c>
      <c r="AU192" s="249" t="s">
        <v>87</v>
      </c>
      <c r="AV192" s="13" t="s">
        <v>140</v>
      </c>
      <c r="AW192" s="13" t="s">
        <v>36</v>
      </c>
      <c r="AX192" s="13" t="s">
        <v>85</v>
      </c>
      <c r="AY192" s="249" t="s">
        <v>133</v>
      </c>
    </row>
    <row r="193" spans="2:65" s="1" customFormat="1" ht="16.5" customHeight="1">
      <c r="B193" s="38"/>
      <c r="C193" s="250" t="s">
        <v>304</v>
      </c>
      <c r="D193" s="250" t="s">
        <v>231</v>
      </c>
      <c r="E193" s="251" t="s">
        <v>638</v>
      </c>
      <c r="F193" s="252" t="s">
        <v>639</v>
      </c>
      <c r="G193" s="253" t="s">
        <v>177</v>
      </c>
      <c r="H193" s="254">
        <v>16</v>
      </c>
      <c r="I193" s="255"/>
      <c r="J193" s="254">
        <f>ROUND(I193*H193,2)</f>
        <v>0</v>
      </c>
      <c r="K193" s="252" t="s">
        <v>139</v>
      </c>
      <c r="L193" s="256"/>
      <c r="M193" s="257" t="s">
        <v>27</v>
      </c>
      <c r="N193" s="258" t="s">
        <v>48</v>
      </c>
      <c r="O193" s="79"/>
      <c r="P193" s="212">
        <f>O193*H193</f>
        <v>0</v>
      </c>
      <c r="Q193" s="212">
        <v>0.125</v>
      </c>
      <c r="R193" s="212">
        <f>Q193*H193</f>
        <v>2</v>
      </c>
      <c r="S193" s="212">
        <v>0</v>
      </c>
      <c r="T193" s="213">
        <f>S193*H193</f>
        <v>0</v>
      </c>
      <c r="AR193" s="17" t="s">
        <v>181</v>
      </c>
      <c r="AT193" s="17" t="s">
        <v>231</v>
      </c>
      <c r="AU193" s="17" t="s">
        <v>87</v>
      </c>
      <c r="AY193" s="17" t="s">
        <v>133</v>
      </c>
      <c r="BE193" s="214">
        <f>IF(N193="základní",J193,0)</f>
        <v>0</v>
      </c>
      <c r="BF193" s="214">
        <f>IF(N193="snížená",J193,0)</f>
        <v>0</v>
      </c>
      <c r="BG193" s="214">
        <f>IF(N193="zákl. přenesená",J193,0)</f>
        <v>0</v>
      </c>
      <c r="BH193" s="214">
        <f>IF(N193="sníž. přenesená",J193,0)</f>
        <v>0</v>
      </c>
      <c r="BI193" s="214">
        <f>IF(N193="nulová",J193,0)</f>
        <v>0</v>
      </c>
      <c r="BJ193" s="17" t="s">
        <v>85</v>
      </c>
      <c r="BK193" s="214">
        <f>ROUND(I193*H193,2)</f>
        <v>0</v>
      </c>
      <c r="BL193" s="17" t="s">
        <v>140</v>
      </c>
      <c r="BM193" s="17" t="s">
        <v>640</v>
      </c>
    </row>
    <row r="194" spans="2:65" s="1" customFormat="1" ht="16.5" customHeight="1">
      <c r="B194" s="38"/>
      <c r="C194" s="250" t="s">
        <v>315</v>
      </c>
      <c r="D194" s="250" t="s">
        <v>231</v>
      </c>
      <c r="E194" s="251" t="s">
        <v>641</v>
      </c>
      <c r="F194" s="252" t="s">
        <v>642</v>
      </c>
      <c r="G194" s="253" t="s">
        <v>177</v>
      </c>
      <c r="H194" s="254">
        <v>5.36</v>
      </c>
      <c r="I194" s="255"/>
      <c r="J194" s="254">
        <f>ROUND(I194*H194,2)</f>
        <v>0</v>
      </c>
      <c r="K194" s="252" t="s">
        <v>139</v>
      </c>
      <c r="L194" s="256"/>
      <c r="M194" s="257" t="s">
        <v>27</v>
      </c>
      <c r="N194" s="258" t="s">
        <v>48</v>
      </c>
      <c r="O194" s="79"/>
      <c r="P194" s="212">
        <f>O194*H194</f>
        <v>0</v>
      </c>
      <c r="Q194" s="212">
        <v>0.125</v>
      </c>
      <c r="R194" s="212">
        <f>Q194*H194</f>
        <v>0.67</v>
      </c>
      <c r="S194" s="212">
        <v>0</v>
      </c>
      <c r="T194" s="213">
        <f>S194*H194</f>
        <v>0</v>
      </c>
      <c r="AR194" s="17" t="s">
        <v>181</v>
      </c>
      <c r="AT194" s="17" t="s">
        <v>231</v>
      </c>
      <c r="AU194" s="17" t="s">
        <v>87</v>
      </c>
      <c r="AY194" s="17" t="s">
        <v>133</v>
      </c>
      <c r="BE194" s="214">
        <f>IF(N194="základní",J194,0)</f>
        <v>0</v>
      </c>
      <c r="BF194" s="214">
        <f>IF(N194="snížená",J194,0)</f>
        <v>0</v>
      </c>
      <c r="BG194" s="214">
        <f>IF(N194="zákl. přenesená",J194,0)</f>
        <v>0</v>
      </c>
      <c r="BH194" s="214">
        <f>IF(N194="sníž. přenesená",J194,0)</f>
        <v>0</v>
      </c>
      <c r="BI194" s="214">
        <f>IF(N194="nulová",J194,0)</f>
        <v>0</v>
      </c>
      <c r="BJ194" s="17" t="s">
        <v>85</v>
      </c>
      <c r="BK194" s="214">
        <f>ROUND(I194*H194,2)</f>
        <v>0</v>
      </c>
      <c r="BL194" s="17" t="s">
        <v>140</v>
      </c>
      <c r="BM194" s="17" t="s">
        <v>643</v>
      </c>
    </row>
    <row r="195" spans="2:65" s="1" customFormat="1" ht="16.5" customHeight="1">
      <c r="B195" s="38"/>
      <c r="C195" s="204" t="s">
        <v>319</v>
      </c>
      <c r="D195" s="204" t="s">
        <v>135</v>
      </c>
      <c r="E195" s="205" t="s">
        <v>442</v>
      </c>
      <c r="F195" s="206" t="s">
        <v>443</v>
      </c>
      <c r="G195" s="207" t="s">
        <v>192</v>
      </c>
      <c r="H195" s="208">
        <v>0.96</v>
      </c>
      <c r="I195" s="209"/>
      <c r="J195" s="208">
        <f>ROUND(I195*H195,2)</f>
        <v>0</v>
      </c>
      <c r="K195" s="206" t="s">
        <v>139</v>
      </c>
      <c r="L195" s="43"/>
      <c r="M195" s="210" t="s">
        <v>27</v>
      </c>
      <c r="N195" s="211" t="s">
        <v>48</v>
      </c>
      <c r="O195" s="79"/>
      <c r="P195" s="212">
        <f>O195*H195</f>
        <v>0</v>
      </c>
      <c r="Q195" s="212">
        <v>2.25634</v>
      </c>
      <c r="R195" s="212">
        <f>Q195*H195</f>
        <v>2.1660863999999997</v>
      </c>
      <c r="S195" s="212">
        <v>0</v>
      </c>
      <c r="T195" s="213">
        <f>S195*H195</f>
        <v>0</v>
      </c>
      <c r="AR195" s="17" t="s">
        <v>140</v>
      </c>
      <c r="AT195" s="17" t="s">
        <v>135</v>
      </c>
      <c r="AU195" s="17" t="s">
        <v>87</v>
      </c>
      <c r="AY195" s="17" t="s">
        <v>133</v>
      </c>
      <c r="BE195" s="214">
        <f>IF(N195="základní",J195,0)</f>
        <v>0</v>
      </c>
      <c r="BF195" s="214">
        <f>IF(N195="snížená",J195,0)</f>
        <v>0</v>
      </c>
      <c r="BG195" s="214">
        <f>IF(N195="zákl. přenesená",J195,0)</f>
        <v>0</v>
      </c>
      <c r="BH195" s="214">
        <f>IF(N195="sníž. přenesená",J195,0)</f>
        <v>0</v>
      </c>
      <c r="BI195" s="214">
        <f>IF(N195="nulová",J195,0)</f>
        <v>0</v>
      </c>
      <c r="BJ195" s="17" t="s">
        <v>85</v>
      </c>
      <c r="BK195" s="214">
        <f>ROUND(I195*H195,2)</f>
        <v>0</v>
      </c>
      <c r="BL195" s="17" t="s">
        <v>140</v>
      </c>
      <c r="BM195" s="17" t="s">
        <v>644</v>
      </c>
    </row>
    <row r="196" spans="2:51" s="11" customFormat="1" ht="12">
      <c r="B196" s="218"/>
      <c r="C196" s="219"/>
      <c r="D196" s="215" t="s">
        <v>144</v>
      </c>
      <c r="E196" s="220" t="s">
        <v>27</v>
      </c>
      <c r="F196" s="221" t="s">
        <v>645</v>
      </c>
      <c r="G196" s="219"/>
      <c r="H196" s="222">
        <v>0.96</v>
      </c>
      <c r="I196" s="223"/>
      <c r="J196" s="219"/>
      <c r="K196" s="219"/>
      <c r="L196" s="224"/>
      <c r="M196" s="225"/>
      <c r="N196" s="226"/>
      <c r="O196" s="226"/>
      <c r="P196" s="226"/>
      <c r="Q196" s="226"/>
      <c r="R196" s="226"/>
      <c r="S196" s="226"/>
      <c r="T196" s="227"/>
      <c r="AT196" s="228" t="s">
        <v>144</v>
      </c>
      <c r="AU196" s="228" t="s">
        <v>87</v>
      </c>
      <c r="AV196" s="11" t="s">
        <v>87</v>
      </c>
      <c r="AW196" s="11" t="s">
        <v>36</v>
      </c>
      <c r="AX196" s="11" t="s">
        <v>77</v>
      </c>
      <c r="AY196" s="228" t="s">
        <v>133</v>
      </c>
    </row>
    <row r="197" spans="2:51" s="13" customFormat="1" ht="12">
      <c r="B197" s="239"/>
      <c r="C197" s="240"/>
      <c r="D197" s="215" t="s">
        <v>144</v>
      </c>
      <c r="E197" s="241" t="s">
        <v>27</v>
      </c>
      <c r="F197" s="242" t="s">
        <v>147</v>
      </c>
      <c r="G197" s="240"/>
      <c r="H197" s="243">
        <v>0.96</v>
      </c>
      <c r="I197" s="244"/>
      <c r="J197" s="240"/>
      <c r="K197" s="240"/>
      <c r="L197" s="245"/>
      <c r="M197" s="246"/>
      <c r="N197" s="247"/>
      <c r="O197" s="247"/>
      <c r="P197" s="247"/>
      <c r="Q197" s="247"/>
      <c r="R197" s="247"/>
      <c r="S197" s="247"/>
      <c r="T197" s="248"/>
      <c r="AT197" s="249" t="s">
        <v>144</v>
      </c>
      <c r="AU197" s="249" t="s">
        <v>87</v>
      </c>
      <c r="AV197" s="13" t="s">
        <v>140</v>
      </c>
      <c r="AW197" s="13" t="s">
        <v>36</v>
      </c>
      <c r="AX197" s="13" t="s">
        <v>85</v>
      </c>
      <c r="AY197" s="249" t="s">
        <v>133</v>
      </c>
    </row>
    <row r="198" spans="2:63" s="10" customFormat="1" ht="22.8" customHeight="1">
      <c r="B198" s="188"/>
      <c r="C198" s="189"/>
      <c r="D198" s="190" t="s">
        <v>76</v>
      </c>
      <c r="E198" s="202" t="s">
        <v>528</v>
      </c>
      <c r="F198" s="202" t="s">
        <v>529</v>
      </c>
      <c r="G198" s="189"/>
      <c r="H198" s="189"/>
      <c r="I198" s="192"/>
      <c r="J198" s="203">
        <f>BK198</f>
        <v>0</v>
      </c>
      <c r="K198" s="189"/>
      <c r="L198" s="194"/>
      <c r="M198" s="195"/>
      <c r="N198" s="196"/>
      <c r="O198" s="196"/>
      <c r="P198" s="197">
        <f>P199</f>
        <v>0</v>
      </c>
      <c r="Q198" s="196"/>
      <c r="R198" s="197">
        <f>R199</f>
        <v>0</v>
      </c>
      <c r="S198" s="196"/>
      <c r="T198" s="198">
        <f>T199</f>
        <v>0</v>
      </c>
      <c r="AR198" s="199" t="s">
        <v>85</v>
      </c>
      <c r="AT198" s="200" t="s">
        <v>76</v>
      </c>
      <c r="AU198" s="200" t="s">
        <v>85</v>
      </c>
      <c r="AY198" s="199" t="s">
        <v>133</v>
      </c>
      <c r="BK198" s="201">
        <f>BK199</f>
        <v>0</v>
      </c>
    </row>
    <row r="199" spans="2:65" s="1" customFormat="1" ht="16.5" customHeight="1">
      <c r="B199" s="38"/>
      <c r="C199" s="204" t="s">
        <v>325</v>
      </c>
      <c r="D199" s="204" t="s">
        <v>135</v>
      </c>
      <c r="E199" s="205" t="s">
        <v>646</v>
      </c>
      <c r="F199" s="206" t="s">
        <v>647</v>
      </c>
      <c r="G199" s="207" t="s">
        <v>234</v>
      </c>
      <c r="H199" s="208">
        <v>23.45</v>
      </c>
      <c r="I199" s="209"/>
      <c r="J199" s="208">
        <f>ROUND(I199*H199,2)</f>
        <v>0</v>
      </c>
      <c r="K199" s="206" t="s">
        <v>139</v>
      </c>
      <c r="L199" s="43"/>
      <c r="M199" s="262" t="s">
        <v>27</v>
      </c>
      <c r="N199" s="263" t="s">
        <v>48</v>
      </c>
      <c r="O199" s="260"/>
      <c r="P199" s="264">
        <f>O199*H199</f>
        <v>0</v>
      </c>
      <c r="Q199" s="264">
        <v>0</v>
      </c>
      <c r="R199" s="264">
        <f>Q199*H199</f>
        <v>0</v>
      </c>
      <c r="S199" s="264">
        <v>0</v>
      </c>
      <c r="T199" s="265">
        <f>S199*H199</f>
        <v>0</v>
      </c>
      <c r="AR199" s="17" t="s">
        <v>140</v>
      </c>
      <c r="AT199" s="17" t="s">
        <v>135</v>
      </c>
      <c r="AU199" s="17" t="s">
        <v>87</v>
      </c>
      <c r="AY199" s="17" t="s">
        <v>133</v>
      </c>
      <c r="BE199" s="214">
        <f>IF(N199="základní",J199,0)</f>
        <v>0</v>
      </c>
      <c r="BF199" s="214">
        <f>IF(N199="snížená",J199,0)</f>
        <v>0</v>
      </c>
      <c r="BG199" s="214">
        <f>IF(N199="zákl. přenesená",J199,0)</f>
        <v>0</v>
      </c>
      <c r="BH199" s="214">
        <f>IF(N199="sníž. přenesená",J199,0)</f>
        <v>0</v>
      </c>
      <c r="BI199" s="214">
        <f>IF(N199="nulová",J199,0)</f>
        <v>0</v>
      </c>
      <c r="BJ199" s="17" t="s">
        <v>85</v>
      </c>
      <c r="BK199" s="214">
        <f>ROUND(I199*H199,2)</f>
        <v>0</v>
      </c>
      <c r="BL199" s="17" t="s">
        <v>140</v>
      </c>
      <c r="BM199" s="17" t="s">
        <v>648</v>
      </c>
    </row>
    <row r="200" spans="2:12" s="1" customFormat="1" ht="6.95" customHeight="1">
      <c r="B200" s="57"/>
      <c r="C200" s="58"/>
      <c r="D200" s="58"/>
      <c r="E200" s="58"/>
      <c r="F200" s="58"/>
      <c r="G200" s="58"/>
      <c r="H200" s="58"/>
      <c r="I200" s="154"/>
      <c r="J200" s="58"/>
      <c r="K200" s="58"/>
      <c r="L200" s="43"/>
    </row>
  </sheetData>
  <sheetProtection password="CC35" sheet="1" objects="1" scenarios="1" formatColumns="0" formatRows="0" autoFilter="0"/>
  <autoFilter ref="C83:K19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93</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649</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ROUND(J90,2)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ROUND((SUM(BE90:BE289)),2)</f>
        <v>0</v>
      </c>
      <c r="I33" s="143">
        <v>0.21</v>
      </c>
      <c r="J33" s="142">
        <f>ROUND(((SUM(BE90:BE289))*I33),2)</f>
        <v>0</v>
      </c>
      <c r="L33" s="43"/>
    </row>
    <row r="34" spans="2:12" s="1" customFormat="1" ht="14.4" customHeight="1">
      <c r="B34" s="43"/>
      <c r="E34" s="128" t="s">
        <v>49</v>
      </c>
      <c r="F34" s="142">
        <f>ROUND((SUM(BF90:BF289)),2)</f>
        <v>0</v>
      </c>
      <c r="I34" s="143">
        <v>0.15</v>
      </c>
      <c r="J34" s="142">
        <f>ROUND(((SUM(BF90:BF289))*I34),2)</f>
        <v>0</v>
      </c>
      <c r="L34" s="43"/>
    </row>
    <row r="35" spans="2:12" s="1" customFormat="1" ht="14.4" customHeight="1" hidden="1">
      <c r="B35" s="43"/>
      <c r="E35" s="128" t="s">
        <v>50</v>
      </c>
      <c r="F35" s="142">
        <f>ROUND((SUM(BG90:BG289)),2)</f>
        <v>0</v>
      </c>
      <c r="I35" s="143">
        <v>0.21</v>
      </c>
      <c r="J35" s="142">
        <f>0</f>
        <v>0</v>
      </c>
      <c r="L35" s="43"/>
    </row>
    <row r="36" spans="2:12" s="1" customFormat="1" ht="14.4" customHeight="1" hidden="1">
      <c r="B36" s="43"/>
      <c r="E36" s="128" t="s">
        <v>51</v>
      </c>
      <c r="F36" s="142">
        <f>ROUND((SUM(BH90:BH289)),2)</f>
        <v>0</v>
      </c>
      <c r="I36" s="143">
        <v>0.15</v>
      </c>
      <c r="J36" s="142">
        <f>0</f>
        <v>0</v>
      </c>
      <c r="L36" s="43"/>
    </row>
    <row r="37" spans="2:12" s="1" customFormat="1" ht="14.4" customHeight="1" hidden="1">
      <c r="B37" s="43"/>
      <c r="E37" s="128" t="s">
        <v>52</v>
      </c>
      <c r="F37" s="142">
        <f>ROUND((SUM(BI90:BI289)),2)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SK81H03 - SO 301 Kanalizace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J90</f>
        <v>0</v>
      </c>
      <c r="K59" s="39"/>
      <c r="L59" s="43"/>
      <c r="AU59" s="17" t="s">
        <v>109</v>
      </c>
    </row>
    <row r="60" spans="2:12" s="7" customFormat="1" ht="24.95" customHeight="1">
      <c r="B60" s="164"/>
      <c r="C60" s="165"/>
      <c r="D60" s="166" t="s">
        <v>110</v>
      </c>
      <c r="E60" s="167"/>
      <c r="F60" s="167"/>
      <c r="G60" s="167"/>
      <c r="H60" s="167"/>
      <c r="I60" s="168"/>
      <c r="J60" s="169">
        <f>J91</f>
        <v>0</v>
      </c>
      <c r="K60" s="165"/>
      <c r="L60" s="170"/>
    </row>
    <row r="61" spans="2:12" s="8" customFormat="1" ht="19.9" customHeight="1">
      <c r="B61" s="171"/>
      <c r="C61" s="172"/>
      <c r="D61" s="173" t="s">
        <v>111</v>
      </c>
      <c r="E61" s="174"/>
      <c r="F61" s="174"/>
      <c r="G61" s="174"/>
      <c r="H61" s="174"/>
      <c r="I61" s="175"/>
      <c r="J61" s="176">
        <f>J92</f>
        <v>0</v>
      </c>
      <c r="K61" s="172"/>
      <c r="L61" s="177"/>
    </row>
    <row r="62" spans="2:12" s="8" customFormat="1" ht="19.9" customHeight="1">
      <c r="B62" s="171"/>
      <c r="C62" s="172"/>
      <c r="D62" s="173" t="s">
        <v>650</v>
      </c>
      <c r="E62" s="174"/>
      <c r="F62" s="174"/>
      <c r="G62" s="174"/>
      <c r="H62" s="174"/>
      <c r="I62" s="175"/>
      <c r="J62" s="176">
        <f>J160</f>
        <v>0</v>
      </c>
      <c r="K62" s="172"/>
      <c r="L62" s="177"/>
    </row>
    <row r="63" spans="2:12" s="8" customFormat="1" ht="19.9" customHeight="1">
      <c r="B63" s="171"/>
      <c r="C63" s="172"/>
      <c r="D63" s="173" t="s">
        <v>112</v>
      </c>
      <c r="E63" s="174"/>
      <c r="F63" s="174"/>
      <c r="G63" s="174"/>
      <c r="H63" s="174"/>
      <c r="I63" s="175"/>
      <c r="J63" s="176">
        <f>J183</f>
        <v>0</v>
      </c>
      <c r="K63" s="172"/>
      <c r="L63" s="177"/>
    </row>
    <row r="64" spans="2:12" s="8" customFormat="1" ht="19.9" customHeight="1">
      <c r="B64" s="171"/>
      <c r="C64" s="172"/>
      <c r="D64" s="173" t="s">
        <v>113</v>
      </c>
      <c r="E64" s="174"/>
      <c r="F64" s="174"/>
      <c r="G64" s="174"/>
      <c r="H64" s="174"/>
      <c r="I64" s="175"/>
      <c r="J64" s="176">
        <f>J198</f>
        <v>0</v>
      </c>
      <c r="K64" s="172"/>
      <c r="L64" s="177"/>
    </row>
    <row r="65" spans="2:12" s="8" customFormat="1" ht="19.9" customHeight="1">
      <c r="B65" s="171"/>
      <c r="C65" s="172"/>
      <c r="D65" s="173" t="s">
        <v>114</v>
      </c>
      <c r="E65" s="174"/>
      <c r="F65" s="174"/>
      <c r="G65" s="174"/>
      <c r="H65" s="174"/>
      <c r="I65" s="175"/>
      <c r="J65" s="176">
        <f>J209</f>
        <v>0</v>
      </c>
      <c r="K65" s="172"/>
      <c r="L65" s="177"/>
    </row>
    <row r="66" spans="2:12" s="8" customFormat="1" ht="19.9" customHeight="1">
      <c r="B66" s="171"/>
      <c r="C66" s="172"/>
      <c r="D66" s="173" t="s">
        <v>115</v>
      </c>
      <c r="E66" s="174"/>
      <c r="F66" s="174"/>
      <c r="G66" s="174"/>
      <c r="H66" s="174"/>
      <c r="I66" s="175"/>
      <c r="J66" s="176">
        <f>J241</f>
        <v>0</v>
      </c>
      <c r="K66" s="172"/>
      <c r="L66" s="177"/>
    </row>
    <row r="67" spans="2:12" s="8" customFormat="1" ht="19.9" customHeight="1">
      <c r="B67" s="171"/>
      <c r="C67" s="172"/>
      <c r="D67" s="173" t="s">
        <v>117</v>
      </c>
      <c r="E67" s="174"/>
      <c r="F67" s="174"/>
      <c r="G67" s="174"/>
      <c r="H67" s="174"/>
      <c r="I67" s="175"/>
      <c r="J67" s="176">
        <f>J266</f>
        <v>0</v>
      </c>
      <c r="K67" s="172"/>
      <c r="L67" s="177"/>
    </row>
    <row r="68" spans="2:12" s="7" customFormat="1" ht="24.95" customHeight="1">
      <c r="B68" s="164"/>
      <c r="C68" s="165"/>
      <c r="D68" s="166" t="s">
        <v>651</v>
      </c>
      <c r="E68" s="167"/>
      <c r="F68" s="167"/>
      <c r="G68" s="167"/>
      <c r="H68" s="167"/>
      <c r="I68" s="168"/>
      <c r="J68" s="169">
        <f>J269</f>
        <v>0</v>
      </c>
      <c r="K68" s="165"/>
      <c r="L68" s="170"/>
    </row>
    <row r="69" spans="2:12" s="8" customFormat="1" ht="19.9" customHeight="1">
      <c r="B69" s="171"/>
      <c r="C69" s="172"/>
      <c r="D69" s="173" t="s">
        <v>652</v>
      </c>
      <c r="E69" s="174"/>
      <c r="F69" s="174"/>
      <c r="G69" s="174"/>
      <c r="H69" s="174"/>
      <c r="I69" s="175"/>
      <c r="J69" s="176">
        <f>J270</f>
        <v>0</v>
      </c>
      <c r="K69" s="172"/>
      <c r="L69" s="177"/>
    </row>
    <row r="70" spans="2:12" s="8" customFormat="1" ht="19.9" customHeight="1">
      <c r="B70" s="171"/>
      <c r="C70" s="172"/>
      <c r="D70" s="173" t="s">
        <v>653</v>
      </c>
      <c r="E70" s="174"/>
      <c r="F70" s="174"/>
      <c r="G70" s="174"/>
      <c r="H70" s="174"/>
      <c r="I70" s="175"/>
      <c r="J70" s="176">
        <f>J281</f>
        <v>0</v>
      </c>
      <c r="K70" s="172"/>
      <c r="L70" s="177"/>
    </row>
    <row r="71" spans="2:12" s="1" customFormat="1" ht="21.8" customHeight="1">
      <c r="B71" s="38"/>
      <c r="C71" s="39"/>
      <c r="D71" s="39"/>
      <c r="E71" s="39"/>
      <c r="F71" s="39"/>
      <c r="G71" s="39"/>
      <c r="H71" s="39"/>
      <c r="I71" s="130"/>
      <c r="J71" s="39"/>
      <c r="K71" s="39"/>
      <c r="L71" s="43"/>
    </row>
    <row r="72" spans="2:12" s="1" customFormat="1" ht="6.95" customHeight="1">
      <c r="B72" s="57"/>
      <c r="C72" s="58"/>
      <c r="D72" s="58"/>
      <c r="E72" s="58"/>
      <c r="F72" s="58"/>
      <c r="G72" s="58"/>
      <c r="H72" s="58"/>
      <c r="I72" s="154"/>
      <c r="J72" s="58"/>
      <c r="K72" s="58"/>
      <c r="L72" s="43"/>
    </row>
    <row r="76" spans="2:12" s="1" customFormat="1" ht="6.95" customHeight="1">
      <c r="B76" s="59"/>
      <c r="C76" s="60"/>
      <c r="D76" s="60"/>
      <c r="E76" s="60"/>
      <c r="F76" s="60"/>
      <c r="G76" s="60"/>
      <c r="H76" s="60"/>
      <c r="I76" s="157"/>
      <c r="J76" s="60"/>
      <c r="K76" s="60"/>
      <c r="L76" s="43"/>
    </row>
    <row r="77" spans="2:12" s="1" customFormat="1" ht="24.95" customHeight="1">
      <c r="B77" s="38"/>
      <c r="C77" s="23" t="s">
        <v>118</v>
      </c>
      <c r="D77" s="39"/>
      <c r="E77" s="39"/>
      <c r="F77" s="39"/>
      <c r="G77" s="39"/>
      <c r="H77" s="39"/>
      <c r="I77" s="130"/>
      <c r="J77" s="39"/>
      <c r="K77" s="39"/>
      <c r="L77" s="43"/>
    </row>
    <row r="78" spans="2:12" s="1" customFormat="1" ht="6.95" customHeight="1">
      <c r="B78" s="38"/>
      <c r="C78" s="39"/>
      <c r="D78" s="39"/>
      <c r="E78" s="39"/>
      <c r="F78" s="39"/>
      <c r="G78" s="39"/>
      <c r="H78" s="39"/>
      <c r="I78" s="130"/>
      <c r="J78" s="39"/>
      <c r="K78" s="39"/>
      <c r="L78" s="43"/>
    </row>
    <row r="79" spans="2:12" s="1" customFormat="1" ht="12" customHeight="1">
      <c r="B79" s="38"/>
      <c r="C79" s="32" t="s">
        <v>15</v>
      </c>
      <c r="D79" s="39"/>
      <c r="E79" s="39"/>
      <c r="F79" s="39"/>
      <c r="G79" s="39"/>
      <c r="H79" s="39"/>
      <c r="I79" s="130"/>
      <c r="J79" s="39"/>
      <c r="K79" s="39"/>
      <c r="L79" s="43"/>
    </row>
    <row r="80" spans="2:12" s="1" customFormat="1" ht="16.5" customHeight="1">
      <c r="B80" s="38"/>
      <c r="C80" s="39"/>
      <c r="D80" s="39"/>
      <c r="E80" s="158" t="str">
        <f>E7</f>
        <v>III-2031 Vejprnice - intravilánová brána</v>
      </c>
      <c r="F80" s="32"/>
      <c r="G80" s="32"/>
      <c r="H80" s="32"/>
      <c r="I80" s="130"/>
      <c r="J80" s="39"/>
      <c r="K80" s="39"/>
      <c r="L80" s="43"/>
    </row>
    <row r="81" spans="2:12" s="1" customFormat="1" ht="12" customHeight="1">
      <c r="B81" s="38"/>
      <c r="C81" s="32" t="s">
        <v>104</v>
      </c>
      <c r="D81" s="39"/>
      <c r="E81" s="39"/>
      <c r="F81" s="39"/>
      <c r="G81" s="39"/>
      <c r="H81" s="39"/>
      <c r="I81" s="130"/>
      <c r="J81" s="39"/>
      <c r="K81" s="39"/>
      <c r="L81" s="43"/>
    </row>
    <row r="82" spans="2:12" s="1" customFormat="1" ht="16.5" customHeight="1">
      <c r="B82" s="38"/>
      <c r="C82" s="39"/>
      <c r="D82" s="39"/>
      <c r="E82" s="64" t="str">
        <f>E9</f>
        <v>SK81H03 - SO 301 Kanalizace</v>
      </c>
      <c r="F82" s="39"/>
      <c r="G82" s="39"/>
      <c r="H82" s="39"/>
      <c r="I82" s="130"/>
      <c r="J82" s="39"/>
      <c r="K82" s="39"/>
      <c r="L82" s="43"/>
    </row>
    <row r="83" spans="2:12" s="1" customFormat="1" ht="6.95" customHeight="1">
      <c r="B83" s="38"/>
      <c r="C83" s="39"/>
      <c r="D83" s="39"/>
      <c r="E83" s="39"/>
      <c r="F83" s="39"/>
      <c r="G83" s="39"/>
      <c r="H83" s="39"/>
      <c r="I83" s="130"/>
      <c r="J83" s="39"/>
      <c r="K83" s="39"/>
      <c r="L83" s="43"/>
    </row>
    <row r="84" spans="2:12" s="1" customFormat="1" ht="12" customHeight="1">
      <c r="B84" s="38"/>
      <c r="C84" s="32" t="s">
        <v>21</v>
      </c>
      <c r="D84" s="39"/>
      <c r="E84" s="39"/>
      <c r="F84" s="27" t="str">
        <f>F12</f>
        <v xml:space="preserve"> </v>
      </c>
      <c r="G84" s="39"/>
      <c r="H84" s="39"/>
      <c r="I84" s="132" t="s">
        <v>23</v>
      </c>
      <c r="J84" s="67" t="str">
        <f>IF(J12="","",J12)</f>
        <v>11. 1. 2019</v>
      </c>
      <c r="K84" s="39"/>
      <c r="L84" s="43"/>
    </row>
    <row r="85" spans="2:12" s="1" customFormat="1" ht="6.95" customHeight="1">
      <c r="B85" s="38"/>
      <c r="C85" s="39"/>
      <c r="D85" s="39"/>
      <c r="E85" s="39"/>
      <c r="F85" s="39"/>
      <c r="G85" s="39"/>
      <c r="H85" s="39"/>
      <c r="I85" s="130"/>
      <c r="J85" s="39"/>
      <c r="K85" s="39"/>
      <c r="L85" s="43"/>
    </row>
    <row r="86" spans="2:12" s="1" customFormat="1" ht="24.9" customHeight="1">
      <c r="B86" s="38"/>
      <c r="C86" s="32" t="s">
        <v>25</v>
      </c>
      <c r="D86" s="39"/>
      <c r="E86" s="39"/>
      <c r="F86" s="27" t="str">
        <f>E15</f>
        <v>SÚS Plzeňského kraje</v>
      </c>
      <c r="G86" s="39"/>
      <c r="H86" s="39"/>
      <c r="I86" s="132" t="s">
        <v>32</v>
      </c>
      <c r="J86" s="36" t="str">
        <f>E21</f>
        <v>Projekční kancelář Ing.Škubalová</v>
      </c>
      <c r="K86" s="39"/>
      <c r="L86" s="43"/>
    </row>
    <row r="87" spans="2:12" s="1" customFormat="1" ht="13.65" customHeight="1">
      <c r="B87" s="38"/>
      <c r="C87" s="32" t="s">
        <v>30</v>
      </c>
      <c r="D87" s="39"/>
      <c r="E87" s="39"/>
      <c r="F87" s="27" t="str">
        <f>IF(E18="","",E18)</f>
        <v>Vyplň údaj</v>
      </c>
      <c r="G87" s="39"/>
      <c r="H87" s="39"/>
      <c r="I87" s="132" t="s">
        <v>37</v>
      </c>
      <c r="J87" s="36" t="str">
        <f>E24</f>
        <v>Straka</v>
      </c>
      <c r="K87" s="39"/>
      <c r="L87" s="43"/>
    </row>
    <row r="88" spans="2:12" s="1" customFormat="1" ht="10.3" customHeight="1">
      <c r="B88" s="38"/>
      <c r="C88" s="39"/>
      <c r="D88" s="39"/>
      <c r="E88" s="39"/>
      <c r="F88" s="39"/>
      <c r="G88" s="39"/>
      <c r="H88" s="39"/>
      <c r="I88" s="130"/>
      <c r="J88" s="39"/>
      <c r="K88" s="39"/>
      <c r="L88" s="43"/>
    </row>
    <row r="89" spans="2:20" s="9" customFormat="1" ht="29.25" customHeight="1">
      <c r="B89" s="178"/>
      <c r="C89" s="179" t="s">
        <v>119</v>
      </c>
      <c r="D89" s="180" t="s">
        <v>62</v>
      </c>
      <c r="E89" s="180" t="s">
        <v>58</v>
      </c>
      <c r="F89" s="180" t="s">
        <v>59</v>
      </c>
      <c r="G89" s="180" t="s">
        <v>120</v>
      </c>
      <c r="H89" s="180" t="s">
        <v>121</v>
      </c>
      <c r="I89" s="181" t="s">
        <v>122</v>
      </c>
      <c r="J89" s="180" t="s">
        <v>108</v>
      </c>
      <c r="K89" s="182" t="s">
        <v>123</v>
      </c>
      <c r="L89" s="183"/>
      <c r="M89" s="87" t="s">
        <v>27</v>
      </c>
      <c r="N89" s="88" t="s">
        <v>47</v>
      </c>
      <c r="O89" s="88" t="s">
        <v>124</v>
      </c>
      <c r="P89" s="88" t="s">
        <v>125</v>
      </c>
      <c r="Q89" s="88" t="s">
        <v>126</v>
      </c>
      <c r="R89" s="88" t="s">
        <v>127</v>
      </c>
      <c r="S89" s="88" t="s">
        <v>128</v>
      </c>
      <c r="T89" s="89" t="s">
        <v>129</v>
      </c>
    </row>
    <row r="90" spans="2:63" s="1" customFormat="1" ht="22.8" customHeight="1">
      <c r="B90" s="38"/>
      <c r="C90" s="94" t="s">
        <v>130</v>
      </c>
      <c r="D90" s="39"/>
      <c r="E90" s="39"/>
      <c r="F90" s="39"/>
      <c r="G90" s="39"/>
      <c r="H90" s="39"/>
      <c r="I90" s="130"/>
      <c r="J90" s="184">
        <f>BK90</f>
        <v>0</v>
      </c>
      <c r="K90" s="39"/>
      <c r="L90" s="43"/>
      <c r="M90" s="90"/>
      <c r="N90" s="91"/>
      <c r="O90" s="91"/>
      <c r="P90" s="185">
        <f>P91+P269</f>
        <v>0</v>
      </c>
      <c r="Q90" s="91"/>
      <c r="R90" s="185">
        <f>R91+R269</f>
        <v>346.210888</v>
      </c>
      <c r="S90" s="91"/>
      <c r="T90" s="186">
        <f>T91+T269</f>
        <v>0</v>
      </c>
      <c r="AT90" s="17" t="s">
        <v>76</v>
      </c>
      <c r="AU90" s="17" t="s">
        <v>109</v>
      </c>
      <c r="BK90" s="187">
        <f>BK91+BK269</f>
        <v>0</v>
      </c>
    </row>
    <row r="91" spans="2:63" s="10" customFormat="1" ht="25.9" customHeight="1">
      <c r="B91" s="188"/>
      <c r="C91" s="189"/>
      <c r="D91" s="190" t="s">
        <v>76</v>
      </c>
      <c r="E91" s="191" t="s">
        <v>131</v>
      </c>
      <c r="F91" s="191" t="s">
        <v>132</v>
      </c>
      <c r="G91" s="189"/>
      <c r="H91" s="189"/>
      <c r="I91" s="192"/>
      <c r="J91" s="193">
        <f>BK91</f>
        <v>0</v>
      </c>
      <c r="K91" s="189"/>
      <c r="L91" s="194"/>
      <c r="M91" s="195"/>
      <c r="N91" s="196"/>
      <c r="O91" s="196"/>
      <c r="P91" s="197">
        <f>P92+P160+P183+P198+P209+P241+P266</f>
        <v>0</v>
      </c>
      <c r="Q91" s="196"/>
      <c r="R91" s="197">
        <f>R92+R160+R183+R198+R209+R241+R266</f>
        <v>346.10297760000003</v>
      </c>
      <c r="S91" s="196"/>
      <c r="T91" s="198">
        <f>T92+T160+T183+T198+T209+T241+T266</f>
        <v>0</v>
      </c>
      <c r="AR91" s="199" t="s">
        <v>85</v>
      </c>
      <c r="AT91" s="200" t="s">
        <v>76</v>
      </c>
      <c r="AU91" s="200" t="s">
        <v>77</v>
      </c>
      <c r="AY91" s="199" t="s">
        <v>133</v>
      </c>
      <c r="BK91" s="201">
        <f>BK92+BK160+BK183+BK198+BK209+BK241+BK266</f>
        <v>0</v>
      </c>
    </row>
    <row r="92" spans="2:63" s="10" customFormat="1" ht="22.8" customHeight="1">
      <c r="B92" s="188"/>
      <c r="C92" s="189"/>
      <c r="D92" s="190" t="s">
        <v>76</v>
      </c>
      <c r="E92" s="202" t="s">
        <v>85</v>
      </c>
      <c r="F92" s="202" t="s">
        <v>134</v>
      </c>
      <c r="G92" s="189"/>
      <c r="H92" s="189"/>
      <c r="I92" s="192"/>
      <c r="J92" s="203">
        <f>BK92</f>
        <v>0</v>
      </c>
      <c r="K92" s="189"/>
      <c r="L92" s="194"/>
      <c r="M92" s="195"/>
      <c r="N92" s="196"/>
      <c r="O92" s="196"/>
      <c r="P92" s="197">
        <f>SUM(P93:P159)</f>
        <v>0</v>
      </c>
      <c r="Q92" s="196"/>
      <c r="R92" s="197">
        <f>SUM(R93:R159)</f>
        <v>291.8754</v>
      </c>
      <c r="S92" s="196"/>
      <c r="T92" s="198">
        <f>SUM(T93:T159)</f>
        <v>0</v>
      </c>
      <c r="AR92" s="199" t="s">
        <v>85</v>
      </c>
      <c r="AT92" s="200" t="s">
        <v>76</v>
      </c>
      <c r="AU92" s="200" t="s">
        <v>85</v>
      </c>
      <c r="AY92" s="199" t="s">
        <v>133</v>
      </c>
      <c r="BK92" s="201">
        <f>SUM(BK93:BK159)</f>
        <v>0</v>
      </c>
    </row>
    <row r="93" spans="2:65" s="1" customFormat="1" ht="16.5" customHeight="1">
      <c r="B93" s="38"/>
      <c r="C93" s="204" t="s">
        <v>85</v>
      </c>
      <c r="D93" s="204" t="s">
        <v>135</v>
      </c>
      <c r="E93" s="205" t="s">
        <v>654</v>
      </c>
      <c r="F93" s="206" t="s">
        <v>655</v>
      </c>
      <c r="G93" s="207" t="s">
        <v>192</v>
      </c>
      <c r="H93" s="208">
        <v>28.08</v>
      </c>
      <c r="I93" s="209"/>
      <c r="J93" s="208">
        <f>ROUND(I93*H93,2)</f>
        <v>0</v>
      </c>
      <c r="K93" s="206" t="s">
        <v>139</v>
      </c>
      <c r="L93" s="43"/>
      <c r="M93" s="210" t="s">
        <v>27</v>
      </c>
      <c r="N93" s="211" t="s">
        <v>48</v>
      </c>
      <c r="O93" s="79"/>
      <c r="P93" s="212">
        <f>O93*H93</f>
        <v>0</v>
      </c>
      <c r="Q93" s="212">
        <v>0</v>
      </c>
      <c r="R93" s="212">
        <f>Q93*H93</f>
        <v>0</v>
      </c>
      <c r="S93" s="212">
        <v>0</v>
      </c>
      <c r="T93" s="213">
        <f>S93*H93</f>
        <v>0</v>
      </c>
      <c r="AR93" s="17" t="s">
        <v>140</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140</v>
      </c>
      <c r="BM93" s="17" t="s">
        <v>656</v>
      </c>
    </row>
    <row r="94" spans="2:47" s="1" customFormat="1" ht="12">
      <c r="B94" s="38"/>
      <c r="C94" s="39"/>
      <c r="D94" s="215" t="s">
        <v>142</v>
      </c>
      <c r="E94" s="39"/>
      <c r="F94" s="216" t="s">
        <v>657</v>
      </c>
      <c r="G94" s="39"/>
      <c r="H94" s="39"/>
      <c r="I94" s="130"/>
      <c r="J94" s="39"/>
      <c r="K94" s="39"/>
      <c r="L94" s="43"/>
      <c r="M94" s="217"/>
      <c r="N94" s="79"/>
      <c r="O94" s="79"/>
      <c r="P94" s="79"/>
      <c r="Q94" s="79"/>
      <c r="R94" s="79"/>
      <c r="S94" s="79"/>
      <c r="T94" s="80"/>
      <c r="AT94" s="17" t="s">
        <v>142</v>
      </c>
      <c r="AU94" s="17" t="s">
        <v>87</v>
      </c>
    </row>
    <row r="95" spans="2:51" s="11" customFormat="1" ht="12">
      <c r="B95" s="218"/>
      <c r="C95" s="219"/>
      <c r="D95" s="215" t="s">
        <v>144</v>
      </c>
      <c r="E95" s="220" t="s">
        <v>27</v>
      </c>
      <c r="F95" s="221" t="s">
        <v>658</v>
      </c>
      <c r="G95" s="219"/>
      <c r="H95" s="222">
        <v>9.07</v>
      </c>
      <c r="I95" s="223"/>
      <c r="J95" s="219"/>
      <c r="K95" s="219"/>
      <c r="L95" s="224"/>
      <c r="M95" s="225"/>
      <c r="N95" s="226"/>
      <c r="O95" s="226"/>
      <c r="P95" s="226"/>
      <c r="Q95" s="226"/>
      <c r="R95" s="226"/>
      <c r="S95" s="226"/>
      <c r="T95" s="227"/>
      <c r="AT95" s="228" t="s">
        <v>144</v>
      </c>
      <c r="AU95" s="228" t="s">
        <v>87</v>
      </c>
      <c r="AV95" s="11" t="s">
        <v>87</v>
      </c>
      <c r="AW95" s="11" t="s">
        <v>36</v>
      </c>
      <c r="AX95" s="11" t="s">
        <v>77</v>
      </c>
      <c r="AY95" s="228" t="s">
        <v>133</v>
      </c>
    </row>
    <row r="96" spans="2:51" s="11" customFormat="1" ht="12">
      <c r="B96" s="218"/>
      <c r="C96" s="219"/>
      <c r="D96" s="215" t="s">
        <v>144</v>
      </c>
      <c r="E96" s="220" t="s">
        <v>27</v>
      </c>
      <c r="F96" s="221" t="s">
        <v>659</v>
      </c>
      <c r="G96" s="219"/>
      <c r="H96" s="222">
        <v>2.98</v>
      </c>
      <c r="I96" s="223"/>
      <c r="J96" s="219"/>
      <c r="K96" s="219"/>
      <c r="L96" s="224"/>
      <c r="M96" s="225"/>
      <c r="N96" s="226"/>
      <c r="O96" s="226"/>
      <c r="P96" s="226"/>
      <c r="Q96" s="226"/>
      <c r="R96" s="226"/>
      <c r="S96" s="226"/>
      <c r="T96" s="227"/>
      <c r="AT96" s="228" t="s">
        <v>144</v>
      </c>
      <c r="AU96" s="228" t="s">
        <v>87</v>
      </c>
      <c r="AV96" s="11" t="s">
        <v>87</v>
      </c>
      <c r="AW96" s="11" t="s">
        <v>36</v>
      </c>
      <c r="AX96" s="11" t="s">
        <v>77</v>
      </c>
      <c r="AY96" s="228" t="s">
        <v>133</v>
      </c>
    </row>
    <row r="97" spans="2:51" s="11" customFormat="1" ht="12">
      <c r="B97" s="218"/>
      <c r="C97" s="219"/>
      <c r="D97" s="215" t="s">
        <v>144</v>
      </c>
      <c r="E97" s="220" t="s">
        <v>27</v>
      </c>
      <c r="F97" s="221" t="s">
        <v>660</v>
      </c>
      <c r="G97" s="219"/>
      <c r="H97" s="222">
        <v>2.44</v>
      </c>
      <c r="I97" s="223"/>
      <c r="J97" s="219"/>
      <c r="K97" s="219"/>
      <c r="L97" s="224"/>
      <c r="M97" s="225"/>
      <c r="N97" s="226"/>
      <c r="O97" s="226"/>
      <c r="P97" s="226"/>
      <c r="Q97" s="226"/>
      <c r="R97" s="226"/>
      <c r="S97" s="226"/>
      <c r="T97" s="227"/>
      <c r="AT97" s="228" t="s">
        <v>144</v>
      </c>
      <c r="AU97" s="228" t="s">
        <v>87</v>
      </c>
      <c r="AV97" s="11" t="s">
        <v>87</v>
      </c>
      <c r="AW97" s="11" t="s">
        <v>36</v>
      </c>
      <c r="AX97" s="11" t="s">
        <v>77</v>
      </c>
      <c r="AY97" s="228" t="s">
        <v>133</v>
      </c>
    </row>
    <row r="98" spans="2:51" s="12" customFormat="1" ht="12">
      <c r="B98" s="229"/>
      <c r="C98" s="230"/>
      <c r="D98" s="215" t="s">
        <v>144</v>
      </c>
      <c r="E98" s="231" t="s">
        <v>27</v>
      </c>
      <c r="F98" s="232" t="s">
        <v>661</v>
      </c>
      <c r="G98" s="230"/>
      <c r="H98" s="231" t="s">
        <v>27</v>
      </c>
      <c r="I98" s="233"/>
      <c r="J98" s="230"/>
      <c r="K98" s="230"/>
      <c r="L98" s="234"/>
      <c r="M98" s="235"/>
      <c r="N98" s="236"/>
      <c r="O98" s="236"/>
      <c r="P98" s="236"/>
      <c r="Q98" s="236"/>
      <c r="R98" s="236"/>
      <c r="S98" s="236"/>
      <c r="T98" s="237"/>
      <c r="AT98" s="238" t="s">
        <v>144</v>
      </c>
      <c r="AU98" s="238" t="s">
        <v>87</v>
      </c>
      <c r="AV98" s="12" t="s">
        <v>85</v>
      </c>
      <c r="AW98" s="12" t="s">
        <v>36</v>
      </c>
      <c r="AX98" s="12" t="s">
        <v>77</v>
      </c>
      <c r="AY98" s="238" t="s">
        <v>133</v>
      </c>
    </row>
    <row r="99" spans="2:51" s="14" customFormat="1" ht="12">
      <c r="B99" s="266"/>
      <c r="C99" s="267"/>
      <c r="D99" s="215" t="s">
        <v>144</v>
      </c>
      <c r="E99" s="268" t="s">
        <v>27</v>
      </c>
      <c r="F99" s="269" t="s">
        <v>662</v>
      </c>
      <c r="G99" s="267"/>
      <c r="H99" s="270">
        <v>14.49</v>
      </c>
      <c r="I99" s="271"/>
      <c r="J99" s="267"/>
      <c r="K99" s="267"/>
      <c r="L99" s="272"/>
      <c r="M99" s="273"/>
      <c r="N99" s="274"/>
      <c r="O99" s="274"/>
      <c r="P99" s="274"/>
      <c r="Q99" s="274"/>
      <c r="R99" s="274"/>
      <c r="S99" s="274"/>
      <c r="T99" s="275"/>
      <c r="AT99" s="276" t="s">
        <v>144</v>
      </c>
      <c r="AU99" s="276" t="s">
        <v>87</v>
      </c>
      <c r="AV99" s="14" t="s">
        <v>154</v>
      </c>
      <c r="AW99" s="14" t="s">
        <v>36</v>
      </c>
      <c r="AX99" s="14" t="s">
        <v>77</v>
      </c>
      <c r="AY99" s="276" t="s">
        <v>133</v>
      </c>
    </row>
    <row r="100" spans="2:51" s="11" customFormat="1" ht="12">
      <c r="B100" s="218"/>
      <c r="C100" s="219"/>
      <c r="D100" s="215" t="s">
        <v>144</v>
      </c>
      <c r="E100" s="220" t="s">
        <v>27</v>
      </c>
      <c r="F100" s="221" t="s">
        <v>663</v>
      </c>
      <c r="G100" s="219"/>
      <c r="H100" s="222">
        <v>11.48</v>
      </c>
      <c r="I100" s="223"/>
      <c r="J100" s="219"/>
      <c r="K100" s="219"/>
      <c r="L100" s="224"/>
      <c r="M100" s="225"/>
      <c r="N100" s="226"/>
      <c r="O100" s="226"/>
      <c r="P100" s="226"/>
      <c r="Q100" s="226"/>
      <c r="R100" s="226"/>
      <c r="S100" s="226"/>
      <c r="T100" s="227"/>
      <c r="AT100" s="228" t="s">
        <v>144</v>
      </c>
      <c r="AU100" s="228" t="s">
        <v>87</v>
      </c>
      <c r="AV100" s="11" t="s">
        <v>87</v>
      </c>
      <c r="AW100" s="11" t="s">
        <v>36</v>
      </c>
      <c r="AX100" s="11" t="s">
        <v>77</v>
      </c>
      <c r="AY100" s="228" t="s">
        <v>133</v>
      </c>
    </row>
    <row r="101" spans="2:51" s="11" customFormat="1" ht="12">
      <c r="B101" s="218"/>
      <c r="C101" s="219"/>
      <c r="D101" s="215" t="s">
        <v>144</v>
      </c>
      <c r="E101" s="220" t="s">
        <v>27</v>
      </c>
      <c r="F101" s="221" t="s">
        <v>664</v>
      </c>
      <c r="G101" s="219"/>
      <c r="H101" s="222">
        <v>2.11</v>
      </c>
      <c r="I101" s="223"/>
      <c r="J101" s="219"/>
      <c r="K101" s="219"/>
      <c r="L101" s="224"/>
      <c r="M101" s="225"/>
      <c r="N101" s="226"/>
      <c r="O101" s="226"/>
      <c r="P101" s="226"/>
      <c r="Q101" s="226"/>
      <c r="R101" s="226"/>
      <c r="S101" s="226"/>
      <c r="T101" s="227"/>
      <c r="AT101" s="228" t="s">
        <v>144</v>
      </c>
      <c r="AU101" s="228" t="s">
        <v>87</v>
      </c>
      <c r="AV101" s="11" t="s">
        <v>87</v>
      </c>
      <c r="AW101" s="11" t="s">
        <v>36</v>
      </c>
      <c r="AX101" s="11" t="s">
        <v>77</v>
      </c>
      <c r="AY101" s="228" t="s">
        <v>133</v>
      </c>
    </row>
    <row r="102" spans="2:51" s="12" customFormat="1" ht="12">
      <c r="B102" s="229"/>
      <c r="C102" s="230"/>
      <c r="D102" s="215" t="s">
        <v>144</v>
      </c>
      <c r="E102" s="231" t="s">
        <v>27</v>
      </c>
      <c r="F102" s="232" t="s">
        <v>665</v>
      </c>
      <c r="G102" s="230"/>
      <c r="H102" s="231" t="s">
        <v>27</v>
      </c>
      <c r="I102" s="233"/>
      <c r="J102" s="230"/>
      <c r="K102" s="230"/>
      <c r="L102" s="234"/>
      <c r="M102" s="235"/>
      <c r="N102" s="236"/>
      <c r="O102" s="236"/>
      <c r="P102" s="236"/>
      <c r="Q102" s="236"/>
      <c r="R102" s="236"/>
      <c r="S102" s="236"/>
      <c r="T102" s="237"/>
      <c r="AT102" s="238" t="s">
        <v>144</v>
      </c>
      <c r="AU102" s="238" t="s">
        <v>87</v>
      </c>
      <c r="AV102" s="12" t="s">
        <v>85</v>
      </c>
      <c r="AW102" s="12" t="s">
        <v>36</v>
      </c>
      <c r="AX102" s="12" t="s">
        <v>77</v>
      </c>
      <c r="AY102" s="238" t="s">
        <v>133</v>
      </c>
    </row>
    <row r="103" spans="2:51" s="14" customFormat="1" ht="12">
      <c r="B103" s="266"/>
      <c r="C103" s="267"/>
      <c r="D103" s="215" t="s">
        <v>144</v>
      </c>
      <c r="E103" s="268" t="s">
        <v>27</v>
      </c>
      <c r="F103" s="269" t="s">
        <v>662</v>
      </c>
      <c r="G103" s="267"/>
      <c r="H103" s="270">
        <v>13.59</v>
      </c>
      <c r="I103" s="271"/>
      <c r="J103" s="267"/>
      <c r="K103" s="267"/>
      <c r="L103" s="272"/>
      <c r="M103" s="273"/>
      <c r="N103" s="274"/>
      <c r="O103" s="274"/>
      <c r="P103" s="274"/>
      <c r="Q103" s="274"/>
      <c r="R103" s="274"/>
      <c r="S103" s="274"/>
      <c r="T103" s="275"/>
      <c r="AT103" s="276" t="s">
        <v>144</v>
      </c>
      <c r="AU103" s="276" t="s">
        <v>87</v>
      </c>
      <c r="AV103" s="14" t="s">
        <v>154</v>
      </c>
      <c r="AW103" s="14" t="s">
        <v>36</v>
      </c>
      <c r="AX103" s="14" t="s">
        <v>77</v>
      </c>
      <c r="AY103" s="276" t="s">
        <v>133</v>
      </c>
    </row>
    <row r="104" spans="2:51" s="13" customFormat="1" ht="12">
      <c r="B104" s="239"/>
      <c r="C104" s="240"/>
      <c r="D104" s="215" t="s">
        <v>144</v>
      </c>
      <c r="E104" s="241" t="s">
        <v>27</v>
      </c>
      <c r="F104" s="242" t="s">
        <v>147</v>
      </c>
      <c r="G104" s="240"/>
      <c r="H104" s="243">
        <v>28.08</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22.5" customHeight="1">
      <c r="B105" s="38"/>
      <c r="C105" s="204" t="s">
        <v>87</v>
      </c>
      <c r="D105" s="204" t="s">
        <v>135</v>
      </c>
      <c r="E105" s="205" t="s">
        <v>666</v>
      </c>
      <c r="F105" s="206" t="s">
        <v>667</v>
      </c>
      <c r="G105" s="207" t="s">
        <v>192</v>
      </c>
      <c r="H105" s="208">
        <v>14.04</v>
      </c>
      <c r="I105" s="209"/>
      <c r="J105" s="208">
        <f>ROUND(I105*H105,2)</f>
        <v>0</v>
      </c>
      <c r="K105" s="206" t="s">
        <v>139</v>
      </c>
      <c r="L105" s="43"/>
      <c r="M105" s="210" t="s">
        <v>27</v>
      </c>
      <c r="N105" s="211" t="s">
        <v>48</v>
      </c>
      <c r="O105" s="79"/>
      <c r="P105" s="212">
        <f>O105*H105</f>
        <v>0</v>
      </c>
      <c r="Q105" s="212">
        <v>0</v>
      </c>
      <c r="R105" s="212">
        <f>Q105*H105</f>
        <v>0</v>
      </c>
      <c r="S105" s="212">
        <v>0</v>
      </c>
      <c r="T105" s="213">
        <f>S105*H105</f>
        <v>0</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668</v>
      </c>
    </row>
    <row r="106" spans="2:47" s="1" customFormat="1" ht="12">
      <c r="B106" s="38"/>
      <c r="C106" s="39"/>
      <c r="D106" s="215" t="s">
        <v>142</v>
      </c>
      <c r="E106" s="39"/>
      <c r="F106" s="216" t="s">
        <v>657</v>
      </c>
      <c r="G106" s="39"/>
      <c r="H106" s="39"/>
      <c r="I106" s="130"/>
      <c r="J106" s="39"/>
      <c r="K106" s="39"/>
      <c r="L106" s="43"/>
      <c r="M106" s="217"/>
      <c r="N106" s="79"/>
      <c r="O106" s="79"/>
      <c r="P106" s="79"/>
      <c r="Q106" s="79"/>
      <c r="R106" s="79"/>
      <c r="S106" s="79"/>
      <c r="T106" s="80"/>
      <c r="AT106" s="17" t="s">
        <v>142</v>
      </c>
      <c r="AU106" s="17" t="s">
        <v>87</v>
      </c>
    </row>
    <row r="107" spans="2:51" s="11" customFormat="1" ht="12">
      <c r="B107" s="218"/>
      <c r="C107" s="219"/>
      <c r="D107" s="215" t="s">
        <v>144</v>
      </c>
      <c r="E107" s="220" t="s">
        <v>27</v>
      </c>
      <c r="F107" s="221" t="s">
        <v>669</v>
      </c>
      <c r="G107" s="219"/>
      <c r="H107" s="222">
        <v>14.04</v>
      </c>
      <c r="I107" s="223"/>
      <c r="J107" s="219"/>
      <c r="K107" s="219"/>
      <c r="L107" s="224"/>
      <c r="M107" s="225"/>
      <c r="N107" s="226"/>
      <c r="O107" s="226"/>
      <c r="P107" s="226"/>
      <c r="Q107" s="226"/>
      <c r="R107" s="226"/>
      <c r="S107" s="226"/>
      <c r="T107" s="227"/>
      <c r="AT107" s="228" t="s">
        <v>144</v>
      </c>
      <c r="AU107" s="228" t="s">
        <v>87</v>
      </c>
      <c r="AV107" s="11" t="s">
        <v>87</v>
      </c>
      <c r="AW107" s="11" t="s">
        <v>36</v>
      </c>
      <c r="AX107" s="11" t="s">
        <v>77</v>
      </c>
      <c r="AY107" s="228" t="s">
        <v>133</v>
      </c>
    </row>
    <row r="108" spans="2:51" s="13" customFormat="1" ht="12">
      <c r="B108" s="239"/>
      <c r="C108" s="240"/>
      <c r="D108" s="215" t="s">
        <v>144</v>
      </c>
      <c r="E108" s="241" t="s">
        <v>27</v>
      </c>
      <c r="F108" s="242" t="s">
        <v>147</v>
      </c>
      <c r="G108" s="240"/>
      <c r="H108" s="243">
        <v>14.04</v>
      </c>
      <c r="I108" s="244"/>
      <c r="J108" s="240"/>
      <c r="K108" s="240"/>
      <c r="L108" s="245"/>
      <c r="M108" s="246"/>
      <c r="N108" s="247"/>
      <c r="O108" s="247"/>
      <c r="P108" s="247"/>
      <c r="Q108" s="247"/>
      <c r="R108" s="247"/>
      <c r="S108" s="247"/>
      <c r="T108" s="248"/>
      <c r="AT108" s="249" t="s">
        <v>144</v>
      </c>
      <c r="AU108" s="249" t="s">
        <v>87</v>
      </c>
      <c r="AV108" s="13" t="s">
        <v>140</v>
      </c>
      <c r="AW108" s="13" t="s">
        <v>36</v>
      </c>
      <c r="AX108" s="13" t="s">
        <v>85</v>
      </c>
      <c r="AY108" s="249" t="s">
        <v>133</v>
      </c>
    </row>
    <row r="109" spans="2:65" s="1" customFormat="1" ht="22.5" customHeight="1">
      <c r="B109" s="38"/>
      <c r="C109" s="204" t="s">
        <v>154</v>
      </c>
      <c r="D109" s="204" t="s">
        <v>135</v>
      </c>
      <c r="E109" s="205" t="s">
        <v>670</v>
      </c>
      <c r="F109" s="206" t="s">
        <v>671</v>
      </c>
      <c r="G109" s="207" t="s">
        <v>192</v>
      </c>
      <c r="H109" s="208">
        <v>145.8</v>
      </c>
      <c r="I109" s="209"/>
      <c r="J109" s="208">
        <f>ROUND(I109*H109,2)</f>
        <v>0</v>
      </c>
      <c r="K109" s="206" t="s">
        <v>139</v>
      </c>
      <c r="L109" s="43"/>
      <c r="M109" s="210" t="s">
        <v>27</v>
      </c>
      <c r="N109" s="211" t="s">
        <v>48</v>
      </c>
      <c r="O109" s="79"/>
      <c r="P109" s="212">
        <f>O109*H109</f>
        <v>0</v>
      </c>
      <c r="Q109" s="212">
        <v>0</v>
      </c>
      <c r="R109" s="212">
        <f>Q109*H109</f>
        <v>0</v>
      </c>
      <c r="S109" s="212">
        <v>0</v>
      </c>
      <c r="T109" s="213">
        <f>S109*H109</f>
        <v>0</v>
      </c>
      <c r="AR109" s="17" t="s">
        <v>140</v>
      </c>
      <c r="AT109" s="17" t="s">
        <v>135</v>
      </c>
      <c r="AU109" s="17" t="s">
        <v>87</v>
      </c>
      <c r="AY109" s="17" t="s">
        <v>133</v>
      </c>
      <c r="BE109" s="214">
        <f>IF(N109="základní",J109,0)</f>
        <v>0</v>
      </c>
      <c r="BF109" s="214">
        <f>IF(N109="snížená",J109,0)</f>
        <v>0</v>
      </c>
      <c r="BG109" s="214">
        <f>IF(N109="zákl. přenesená",J109,0)</f>
        <v>0</v>
      </c>
      <c r="BH109" s="214">
        <f>IF(N109="sníž. přenesená",J109,0)</f>
        <v>0</v>
      </c>
      <c r="BI109" s="214">
        <f>IF(N109="nulová",J109,0)</f>
        <v>0</v>
      </c>
      <c r="BJ109" s="17" t="s">
        <v>85</v>
      </c>
      <c r="BK109" s="214">
        <f>ROUND(I109*H109,2)</f>
        <v>0</v>
      </c>
      <c r="BL109" s="17" t="s">
        <v>140</v>
      </c>
      <c r="BM109" s="17" t="s">
        <v>672</v>
      </c>
    </row>
    <row r="110" spans="2:47" s="1" customFormat="1" ht="12">
      <c r="B110" s="38"/>
      <c r="C110" s="39"/>
      <c r="D110" s="215" t="s">
        <v>142</v>
      </c>
      <c r="E110" s="39"/>
      <c r="F110" s="216" t="s">
        <v>206</v>
      </c>
      <c r="G110" s="39"/>
      <c r="H110" s="39"/>
      <c r="I110" s="130"/>
      <c r="J110" s="39"/>
      <c r="K110" s="39"/>
      <c r="L110" s="43"/>
      <c r="M110" s="217"/>
      <c r="N110" s="79"/>
      <c r="O110" s="79"/>
      <c r="P110" s="79"/>
      <c r="Q110" s="79"/>
      <c r="R110" s="79"/>
      <c r="S110" s="79"/>
      <c r="T110" s="80"/>
      <c r="AT110" s="17" t="s">
        <v>142</v>
      </c>
      <c r="AU110" s="17" t="s">
        <v>87</v>
      </c>
    </row>
    <row r="111" spans="2:51" s="11" customFormat="1" ht="12">
      <c r="B111" s="218"/>
      <c r="C111" s="219"/>
      <c r="D111" s="215" t="s">
        <v>144</v>
      </c>
      <c r="E111" s="220" t="s">
        <v>27</v>
      </c>
      <c r="F111" s="221" t="s">
        <v>673</v>
      </c>
      <c r="G111" s="219"/>
      <c r="H111" s="222">
        <v>135</v>
      </c>
      <c r="I111" s="223"/>
      <c r="J111" s="219"/>
      <c r="K111" s="219"/>
      <c r="L111" s="224"/>
      <c r="M111" s="225"/>
      <c r="N111" s="226"/>
      <c r="O111" s="226"/>
      <c r="P111" s="226"/>
      <c r="Q111" s="226"/>
      <c r="R111" s="226"/>
      <c r="S111" s="226"/>
      <c r="T111" s="227"/>
      <c r="AT111" s="228" t="s">
        <v>144</v>
      </c>
      <c r="AU111" s="228" t="s">
        <v>87</v>
      </c>
      <c r="AV111" s="11" t="s">
        <v>87</v>
      </c>
      <c r="AW111" s="11" t="s">
        <v>36</v>
      </c>
      <c r="AX111" s="11" t="s">
        <v>77</v>
      </c>
      <c r="AY111" s="228" t="s">
        <v>133</v>
      </c>
    </row>
    <row r="112" spans="2:51" s="12" customFormat="1" ht="12">
      <c r="B112" s="229"/>
      <c r="C112" s="230"/>
      <c r="D112" s="215" t="s">
        <v>144</v>
      </c>
      <c r="E112" s="231" t="s">
        <v>27</v>
      </c>
      <c r="F112" s="232" t="s">
        <v>674</v>
      </c>
      <c r="G112" s="230"/>
      <c r="H112" s="231" t="s">
        <v>27</v>
      </c>
      <c r="I112" s="233"/>
      <c r="J112" s="230"/>
      <c r="K112" s="230"/>
      <c r="L112" s="234"/>
      <c r="M112" s="235"/>
      <c r="N112" s="236"/>
      <c r="O112" s="236"/>
      <c r="P112" s="236"/>
      <c r="Q112" s="236"/>
      <c r="R112" s="236"/>
      <c r="S112" s="236"/>
      <c r="T112" s="237"/>
      <c r="AT112" s="238" t="s">
        <v>144</v>
      </c>
      <c r="AU112" s="238" t="s">
        <v>87</v>
      </c>
      <c r="AV112" s="12" t="s">
        <v>85</v>
      </c>
      <c r="AW112" s="12" t="s">
        <v>36</v>
      </c>
      <c r="AX112" s="12" t="s">
        <v>77</v>
      </c>
      <c r="AY112" s="238" t="s">
        <v>133</v>
      </c>
    </row>
    <row r="113" spans="2:51" s="11" customFormat="1" ht="12">
      <c r="B113" s="218"/>
      <c r="C113" s="219"/>
      <c r="D113" s="215" t="s">
        <v>144</v>
      </c>
      <c r="E113" s="220" t="s">
        <v>27</v>
      </c>
      <c r="F113" s="221" t="s">
        <v>675</v>
      </c>
      <c r="G113" s="219"/>
      <c r="H113" s="222">
        <v>10.8</v>
      </c>
      <c r="I113" s="223"/>
      <c r="J113" s="219"/>
      <c r="K113" s="219"/>
      <c r="L113" s="224"/>
      <c r="M113" s="225"/>
      <c r="N113" s="226"/>
      <c r="O113" s="226"/>
      <c r="P113" s="226"/>
      <c r="Q113" s="226"/>
      <c r="R113" s="226"/>
      <c r="S113" s="226"/>
      <c r="T113" s="227"/>
      <c r="AT113" s="228" t="s">
        <v>144</v>
      </c>
      <c r="AU113" s="228" t="s">
        <v>87</v>
      </c>
      <c r="AV113" s="11" t="s">
        <v>87</v>
      </c>
      <c r="AW113" s="11" t="s">
        <v>36</v>
      </c>
      <c r="AX113" s="11" t="s">
        <v>77</v>
      </c>
      <c r="AY113" s="228" t="s">
        <v>133</v>
      </c>
    </row>
    <row r="114" spans="2:51" s="12" customFormat="1" ht="12">
      <c r="B114" s="229"/>
      <c r="C114" s="230"/>
      <c r="D114" s="215" t="s">
        <v>144</v>
      </c>
      <c r="E114" s="231" t="s">
        <v>27</v>
      </c>
      <c r="F114" s="232" t="s">
        <v>676</v>
      </c>
      <c r="G114" s="230"/>
      <c r="H114" s="231" t="s">
        <v>27</v>
      </c>
      <c r="I114" s="233"/>
      <c r="J114" s="230"/>
      <c r="K114" s="230"/>
      <c r="L114" s="234"/>
      <c r="M114" s="235"/>
      <c r="N114" s="236"/>
      <c r="O114" s="236"/>
      <c r="P114" s="236"/>
      <c r="Q114" s="236"/>
      <c r="R114" s="236"/>
      <c r="S114" s="236"/>
      <c r="T114" s="237"/>
      <c r="AT114" s="238" t="s">
        <v>144</v>
      </c>
      <c r="AU114" s="238" t="s">
        <v>87</v>
      </c>
      <c r="AV114" s="12" t="s">
        <v>85</v>
      </c>
      <c r="AW114" s="12" t="s">
        <v>36</v>
      </c>
      <c r="AX114" s="12" t="s">
        <v>77</v>
      </c>
      <c r="AY114" s="238" t="s">
        <v>133</v>
      </c>
    </row>
    <row r="115" spans="2:51" s="13" customFormat="1" ht="12">
      <c r="B115" s="239"/>
      <c r="C115" s="240"/>
      <c r="D115" s="215" t="s">
        <v>144</v>
      </c>
      <c r="E115" s="241" t="s">
        <v>27</v>
      </c>
      <c r="F115" s="242" t="s">
        <v>147</v>
      </c>
      <c r="G115" s="240"/>
      <c r="H115" s="243">
        <v>145.8</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5" s="1" customFormat="1" ht="22.5" customHeight="1">
      <c r="B116" s="38"/>
      <c r="C116" s="204" t="s">
        <v>140</v>
      </c>
      <c r="D116" s="204" t="s">
        <v>135</v>
      </c>
      <c r="E116" s="205" t="s">
        <v>210</v>
      </c>
      <c r="F116" s="206" t="s">
        <v>211</v>
      </c>
      <c r="G116" s="207" t="s">
        <v>192</v>
      </c>
      <c r="H116" s="208">
        <v>72.9</v>
      </c>
      <c r="I116" s="209"/>
      <c r="J116" s="208">
        <f>ROUND(I116*H116,2)</f>
        <v>0</v>
      </c>
      <c r="K116" s="206" t="s">
        <v>139</v>
      </c>
      <c r="L116" s="43"/>
      <c r="M116" s="210" t="s">
        <v>27</v>
      </c>
      <c r="N116" s="211" t="s">
        <v>48</v>
      </c>
      <c r="O116" s="79"/>
      <c r="P116" s="212">
        <f>O116*H116</f>
        <v>0</v>
      </c>
      <c r="Q116" s="212">
        <v>0</v>
      </c>
      <c r="R116" s="212">
        <f>Q116*H116</f>
        <v>0</v>
      </c>
      <c r="S116" s="212">
        <v>0</v>
      </c>
      <c r="T116" s="213">
        <f>S116*H116</f>
        <v>0</v>
      </c>
      <c r="AR116" s="17" t="s">
        <v>140</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140</v>
      </c>
      <c r="BM116" s="17" t="s">
        <v>677</v>
      </c>
    </row>
    <row r="117" spans="2:47" s="1" customFormat="1" ht="12">
      <c r="B117" s="38"/>
      <c r="C117" s="39"/>
      <c r="D117" s="215" t="s">
        <v>142</v>
      </c>
      <c r="E117" s="39"/>
      <c r="F117" s="216" t="s">
        <v>206</v>
      </c>
      <c r="G117" s="39"/>
      <c r="H117" s="39"/>
      <c r="I117" s="130"/>
      <c r="J117" s="39"/>
      <c r="K117" s="39"/>
      <c r="L117" s="43"/>
      <c r="M117" s="217"/>
      <c r="N117" s="79"/>
      <c r="O117" s="79"/>
      <c r="P117" s="79"/>
      <c r="Q117" s="79"/>
      <c r="R117" s="79"/>
      <c r="S117" s="79"/>
      <c r="T117" s="80"/>
      <c r="AT117" s="17" t="s">
        <v>142</v>
      </c>
      <c r="AU117" s="17" t="s">
        <v>87</v>
      </c>
    </row>
    <row r="118" spans="2:51" s="11" customFormat="1" ht="12">
      <c r="B118" s="218"/>
      <c r="C118" s="219"/>
      <c r="D118" s="215" t="s">
        <v>144</v>
      </c>
      <c r="E118" s="220" t="s">
        <v>27</v>
      </c>
      <c r="F118" s="221" t="s">
        <v>678</v>
      </c>
      <c r="G118" s="219"/>
      <c r="H118" s="222">
        <v>72.9</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3" customFormat="1" ht="12">
      <c r="B119" s="239"/>
      <c r="C119" s="240"/>
      <c r="D119" s="215" t="s">
        <v>144</v>
      </c>
      <c r="E119" s="241" t="s">
        <v>27</v>
      </c>
      <c r="F119" s="242" t="s">
        <v>147</v>
      </c>
      <c r="G119" s="240"/>
      <c r="H119" s="243">
        <v>72.9</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166</v>
      </c>
      <c r="D120" s="204" t="s">
        <v>135</v>
      </c>
      <c r="E120" s="205" t="s">
        <v>679</v>
      </c>
      <c r="F120" s="206" t="s">
        <v>680</v>
      </c>
      <c r="G120" s="207" t="s">
        <v>138</v>
      </c>
      <c r="H120" s="208">
        <v>324</v>
      </c>
      <c r="I120" s="209"/>
      <c r="J120" s="208">
        <f>ROUND(I120*H120,2)</f>
        <v>0</v>
      </c>
      <c r="K120" s="206" t="s">
        <v>139</v>
      </c>
      <c r="L120" s="43"/>
      <c r="M120" s="210" t="s">
        <v>27</v>
      </c>
      <c r="N120" s="211" t="s">
        <v>48</v>
      </c>
      <c r="O120" s="79"/>
      <c r="P120" s="212">
        <f>O120*H120</f>
        <v>0</v>
      </c>
      <c r="Q120" s="212">
        <v>0.00085</v>
      </c>
      <c r="R120" s="212">
        <f>Q120*H120</f>
        <v>0.2754</v>
      </c>
      <c r="S120" s="212">
        <v>0</v>
      </c>
      <c r="T120" s="213">
        <f>S120*H120</f>
        <v>0</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681</v>
      </c>
    </row>
    <row r="121" spans="2:47" s="1" customFormat="1" ht="12">
      <c r="B121" s="38"/>
      <c r="C121" s="39"/>
      <c r="D121" s="215" t="s">
        <v>142</v>
      </c>
      <c r="E121" s="39"/>
      <c r="F121" s="216" t="s">
        <v>682</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683</v>
      </c>
      <c r="G122" s="219"/>
      <c r="H122" s="222">
        <v>300</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1" customFormat="1" ht="12">
      <c r="B123" s="218"/>
      <c r="C123" s="219"/>
      <c r="D123" s="215" t="s">
        <v>144</v>
      </c>
      <c r="E123" s="220" t="s">
        <v>27</v>
      </c>
      <c r="F123" s="221" t="s">
        <v>684</v>
      </c>
      <c r="G123" s="219"/>
      <c r="H123" s="222">
        <v>24</v>
      </c>
      <c r="I123" s="223"/>
      <c r="J123" s="219"/>
      <c r="K123" s="219"/>
      <c r="L123" s="224"/>
      <c r="M123" s="225"/>
      <c r="N123" s="226"/>
      <c r="O123" s="226"/>
      <c r="P123" s="226"/>
      <c r="Q123" s="226"/>
      <c r="R123" s="226"/>
      <c r="S123" s="226"/>
      <c r="T123" s="227"/>
      <c r="AT123" s="228" t="s">
        <v>144</v>
      </c>
      <c r="AU123" s="228" t="s">
        <v>87</v>
      </c>
      <c r="AV123" s="11" t="s">
        <v>87</v>
      </c>
      <c r="AW123" s="11" t="s">
        <v>36</v>
      </c>
      <c r="AX123" s="11" t="s">
        <v>77</v>
      </c>
      <c r="AY123" s="228" t="s">
        <v>133</v>
      </c>
    </row>
    <row r="124" spans="2:51" s="13" customFormat="1" ht="12">
      <c r="B124" s="239"/>
      <c r="C124" s="240"/>
      <c r="D124" s="215" t="s">
        <v>144</v>
      </c>
      <c r="E124" s="241" t="s">
        <v>27</v>
      </c>
      <c r="F124" s="242" t="s">
        <v>147</v>
      </c>
      <c r="G124" s="240"/>
      <c r="H124" s="243">
        <v>324</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22.5" customHeight="1">
      <c r="B125" s="38"/>
      <c r="C125" s="204" t="s">
        <v>170</v>
      </c>
      <c r="D125" s="204" t="s">
        <v>135</v>
      </c>
      <c r="E125" s="205" t="s">
        <v>685</v>
      </c>
      <c r="F125" s="206" t="s">
        <v>686</v>
      </c>
      <c r="G125" s="207" t="s">
        <v>138</v>
      </c>
      <c r="H125" s="208">
        <v>324</v>
      </c>
      <c r="I125" s="209"/>
      <c r="J125" s="208">
        <f>ROUND(I125*H125,2)</f>
        <v>0</v>
      </c>
      <c r="K125" s="206" t="s">
        <v>139</v>
      </c>
      <c r="L125" s="43"/>
      <c r="M125" s="210" t="s">
        <v>27</v>
      </c>
      <c r="N125" s="211" t="s">
        <v>48</v>
      </c>
      <c r="O125" s="79"/>
      <c r="P125" s="212">
        <f>O125*H125</f>
        <v>0</v>
      </c>
      <c r="Q125" s="212">
        <v>0</v>
      </c>
      <c r="R125" s="212">
        <f>Q125*H125</f>
        <v>0</v>
      </c>
      <c r="S125" s="212">
        <v>0</v>
      </c>
      <c r="T125" s="213">
        <f>S125*H125</f>
        <v>0</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687</v>
      </c>
    </row>
    <row r="126" spans="2:65" s="1" customFormat="1" ht="22.5" customHeight="1">
      <c r="B126" s="38"/>
      <c r="C126" s="204" t="s">
        <v>174</v>
      </c>
      <c r="D126" s="204" t="s">
        <v>135</v>
      </c>
      <c r="E126" s="205" t="s">
        <v>215</v>
      </c>
      <c r="F126" s="206" t="s">
        <v>216</v>
      </c>
      <c r="G126" s="207" t="s">
        <v>192</v>
      </c>
      <c r="H126" s="208">
        <v>173.88</v>
      </c>
      <c r="I126" s="209"/>
      <c r="J126" s="208">
        <f>ROUND(I126*H126,2)</f>
        <v>0</v>
      </c>
      <c r="K126" s="206" t="s">
        <v>139</v>
      </c>
      <c r="L126" s="43"/>
      <c r="M126" s="210" t="s">
        <v>27</v>
      </c>
      <c r="N126" s="211" t="s">
        <v>48</v>
      </c>
      <c r="O126" s="79"/>
      <c r="P126" s="212">
        <f>O126*H126</f>
        <v>0</v>
      </c>
      <c r="Q126" s="212">
        <v>0</v>
      </c>
      <c r="R126" s="212">
        <f>Q126*H126</f>
        <v>0</v>
      </c>
      <c r="S126" s="212">
        <v>0</v>
      </c>
      <c r="T126" s="213">
        <f>S126*H126</f>
        <v>0</v>
      </c>
      <c r="AR126" s="17" t="s">
        <v>140</v>
      </c>
      <c r="AT126" s="17" t="s">
        <v>135</v>
      </c>
      <c r="AU126" s="17" t="s">
        <v>87</v>
      </c>
      <c r="AY126" s="17" t="s">
        <v>133</v>
      </c>
      <c r="BE126" s="214">
        <f>IF(N126="základní",J126,0)</f>
        <v>0</v>
      </c>
      <c r="BF126" s="214">
        <f>IF(N126="snížená",J126,0)</f>
        <v>0</v>
      </c>
      <c r="BG126" s="214">
        <f>IF(N126="zákl. přenesená",J126,0)</f>
        <v>0</v>
      </c>
      <c r="BH126" s="214">
        <f>IF(N126="sníž. přenesená",J126,0)</f>
        <v>0</v>
      </c>
      <c r="BI126" s="214">
        <f>IF(N126="nulová",J126,0)</f>
        <v>0</v>
      </c>
      <c r="BJ126" s="17" t="s">
        <v>85</v>
      </c>
      <c r="BK126" s="214">
        <f>ROUND(I126*H126,2)</f>
        <v>0</v>
      </c>
      <c r="BL126" s="17" t="s">
        <v>140</v>
      </c>
      <c r="BM126" s="17" t="s">
        <v>688</v>
      </c>
    </row>
    <row r="127" spans="2:47" s="1" customFormat="1" ht="12">
      <c r="B127" s="38"/>
      <c r="C127" s="39"/>
      <c r="D127" s="215" t="s">
        <v>142</v>
      </c>
      <c r="E127" s="39"/>
      <c r="F127" s="216" t="s">
        <v>218</v>
      </c>
      <c r="G127" s="39"/>
      <c r="H127" s="39"/>
      <c r="I127" s="130"/>
      <c r="J127" s="39"/>
      <c r="K127" s="39"/>
      <c r="L127" s="43"/>
      <c r="M127" s="217"/>
      <c r="N127" s="79"/>
      <c r="O127" s="79"/>
      <c r="P127" s="79"/>
      <c r="Q127" s="79"/>
      <c r="R127" s="79"/>
      <c r="S127" s="79"/>
      <c r="T127" s="80"/>
      <c r="AT127" s="17" t="s">
        <v>142</v>
      </c>
      <c r="AU127" s="17" t="s">
        <v>87</v>
      </c>
    </row>
    <row r="128" spans="2:51" s="11" customFormat="1" ht="12">
      <c r="B128" s="218"/>
      <c r="C128" s="219"/>
      <c r="D128" s="215" t="s">
        <v>144</v>
      </c>
      <c r="E128" s="220" t="s">
        <v>27</v>
      </c>
      <c r="F128" s="221" t="s">
        <v>689</v>
      </c>
      <c r="G128" s="219"/>
      <c r="H128" s="222">
        <v>173.88</v>
      </c>
      <c r="I128" s="223"/>
      <c r="J128" s="219"/>
      <c r="K128" s="219"/>
      <c r="L128" s="224"/>
      <c r="M128" s="225"/>
      <c r="N128" s="226"/>
      <c r="O128" s="226"/>
      <c r="P128" s="226"/>
      <c r="Q128" s="226"/>
      <c r="R128" s="226"/>
      <c r="S128" s="226"/>
      <c r="T128" s="227"/>
      <c r="AT128" s="228" t="s">
        <v>144</v>
      </c>
      <c r="AU128" s="228" t="s">
        <v>87</v>
      </c>
      <c r="AV128" s="11" t="s">
        <v>87</v>
      </c>
      <c r="AW128" s="11" t="s">
        <v>36</v>
      </c>
      <c r="AX128" s="11" t="s">
        <v>77</v>
      </c>
      <c r="AY128" s="228" t="s">
        <v>133</v>
      </c>
    </row>
    <row r="129" spans="2:51" s="13" customFormat="1" ht="12">
      <c r="B129" s="239"/>
      <c r="C129" s="240"/>
      <c r="D129" s="215" t="s">
        <v>144</v>
      </c>
      <c r="E129" s="241" t="s">
        <v>27</v>
      </c>
      <c r="F129" s="242" t="s">
        <v>147</v>
      </c>
      <c r="G129" s="240"/>
      <c r="H129" s="243">
        <v>173.88</v>
      </c>
      <c r="I129" s="244"/>
      <c r="J129" s="240"/>
      <c r="K129" s="240"/>
      <c r="L129" s="245"/>
      <c r="M129" s="246"/>
      <c r="N129" s="247"/>
      <c r="O129" s="247"/>
      <c r="P129" s="247"/>
      <c r="Q129" s="247"/>
      <c r="R129" s="247"/>
      <c r="S129" s="247"/>
      <c r="T129" s="248"/>
      <c r="AT129" s="249" t="s">
        <v>144</v>
      </c>
      <c r="AU129" s="249" t="s">
        <v>87</v>
      </c>
      <c r="AV129" s="13" t="s">
        <v>140</v>
      </c>
      <c r="AW129" s="13" t="s">
        <v>36</v>
      </c>
      <c r="AX129" s="13" t="s">
        <v>85</v>
      </c>
      <c r="AY129" s="249" t="s">
        <v>133</v>
      </c>
    </row>
    <row r="130" spans="2:65" s="1" customFormat="1" ht="22.5" customHeight="1">
      <c r="B130" s="38"/>
      <c r="C130" s="204" t="s">
        <v>181</v>
      </c>
      <c r="D130" s="204" t="s">
        <v>135</v>
      </c>
      <c r="E130" s="205" t="s">
        <v>220</v>
      </c>
      <c r="F130" s="206" t="s">
        <v>221</v>
      </c>
      <c r="G130" s="207" t="s">
        <v>192</v>
      </c>
      <c r="H130" s="208">
        <v>869.4</v>
      </c>
      <c r="I130" s="209"/>
      <c r="J130" s="208">
        <f>ROUND(I130*H130,2)</f>
        <v>0</v>
      </c>
      <c r="K130" s="206" t="s">
        <v>139</v>
      </c>
      <c r="L130" s="43"/>
      <c r="M130" s="210" t="s">
        <v>27</v>
      </c>
      <c r="N130" s="211" t="s">
        <v>48</v>
      </c>
      <c r="O130" s="79"/>
      <c r="P130" s="212">
        <f>O130*H130</f>
        <v>0</v>
      </c>
      <c r="Q130" s="212">
        <v>0</v>
      </c>
      <c r="R130" s="212">
        <f>Q130*H130</f>
        <v>0</v>
      </c>
      <c r="S130" s="212">
        <v>0</v>
      </c>
      <c r="T130" s="213">
        <f>S130*H130</f>
        <v>0</v>
      </c>
      <c r="AR130" s="17" t="s">
        <v>140</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140</v>
      </c>
      <c r="BM130" s="17" t="s">
        <v>690</v>
      </c>
    </row>
    <row r="131" spans="2:47" s="1" customFormat="1" ht="12">
      <c r="B131" s="38"/>
      <c r="C131" s="39"/>
      <c r="D131" s="215" t="s">
        <v>142</v>
      </c>
      <c r="E131" s="39"/>
      <c r="F131" s="216" t="s">
        <v>218</v>
      </c>
      <c r="G131" s="39"/>
      <c r="H131" s="39"/>
      <c r="I131" s="130"/>
      <c r="J131" s="39"/>
      <c r="K131" s="39"/>
      <c r="L131" s="43"/>
      <c r="M131" s="217"/>
      <c r="N131" s="79"/>
      <c r="O131" s="79"/>
      <c r="P131" s="79"/>
      <c r="Q131" s="79"/>
      <c r="R131" s="79"/>
      <c r="S131" s="79"/>
      <c r="T131" s="80"/>
      <c r="AT131" s="17" t="s">
        <v>142</v>
      </c>
      <c r="AU131" s="17" t="s">
        <v>87</v>
      </c>
    </row>
    <row r="132" spans="2:51" s="11" customFormat="1" ht="12">
      <c r="B132" s="218"/>
      <c r="C132" s="219"/>
      <c r="D132" s="215" t="s">
        <v>144</v>
      </c>
      <c r="E132" s="220" t="s">
        <v>27</v>
      </c>
      <c r="F132" s="221" t="s">
        <v>691</v>
      </c>
      <c r="G132" s="219"/>
      <c r="H132" s="222">
        <v>869.4</v>
      </c>
      <c r="I132" s="223"/>
      <c r="J132" s="219"/>
      <c r="K132" s="219"/>
      <c r="L132" s="224"/>
      <c r="M132" s="225"/>
      <c r="N132" s="226"/>
      <c r="O132" s="226"/>
      <c r="P132" s="226"/>
      <c r="Q132" s="226"/>
      <c r="R132" s="226"/>
      <c r="S132" s="226"/>
      <c r="T132" s="227"/>
      <c r="AT132" s="228" t="s">
        <v>144</v>
      </c>
      <c r="AU132" s="228" t="s">
        <v>87</v>
      </c>
      <c r="AV132" s="11" t="s">
        <v>87</v>
      </c>
      <c r="AW132" s="11" t="s">
        <v>36</v>
      </c>
      <c r="AX132" s="11" t="s">
        <v>77</v>
      </c>
      <c r="AY132" s="228" t="s">
        <v>133</v>
      </c>
    </row>
    <row r="133" spans="2:51" s="13" customFormat="1" ht="12">
      <c r="B133" s="239"/>
      <c r="C133" s="240"/>
      <c r="D133" s="215" t="s">
        <v>144</v>
      </c>
      <c r="E133" s="241" t="s">
        <v>27</v>
      </c>
      <c r="F133" s="242" t="s">
        <v>147</v>
      </c>
      <c r="G133" s="240"/>
      <c r="H133" s="243">
        <v>869.4</v>
      </c>
      <c r="I133" s="244"/>
      <c r="J133" s="240"/>
      <c r="K133" s="240"/>
      <c r="L133" s="245"/>
      <c r="M133" s="246"/>
      <c r="N133" s="247"/>
      <c r="O133" s="247"/>
      <c r="P133" s="247"/>
      <c r="Q133" s="247"/>
      <c r="R133" s="247"/>
      <c r="S133" s="247"/>
      <c r="T133" s="248"/>
      <c r="AT133" s="249" t="s">
        <v>144</v>
      </c>
      <c r="AU133" s="249" t="s">
        <v>87</v>
      </c>
      <c r="AV133" s="13" t="s">
        <v>140</v>
      </c>
      <c r="AW133" s="13" t="s">
        <v>36</v>
      </c>
      <c r="AX133" s="13" t="s">
        <v>85</v>
      </c>
      <c r="AY133" s="249" t="s">
        <v>133</v>
      </c>
    </row>
    <row r="134" spans="2:65" s="1" customFormat="1" ht="16.5" customHeight="1">
      <c r="B134" s="38"/>
      <c r="C134" s="204" t="s">
        <v>185</v>
      </c>
      <c r="D134" s="204" t="s">
        <v>135</v>
      </c>
      <c r="E134" s="205" t="s">
        <v>238</v>
      </c>
      <c r="F134" s="206" t="s">
        <v>239</v>
      </c>
      <c r="G134" s="207" t="s">
        <v>192</v>
      </c>
      <c r="H134" s="208">
        <v>173.88</v>
      </c>
      <c r="I134" s="209"/>
      <c r="J134" s="208">
        <f>ROUND(I134*H134,2)</f>
        <v>0</v>
      </c>
      <c r="K134" s="206" t="s">
        <v>139</v>
      </c>
      <c r="L134" s="43"/>
      <c r="M134" s="210" t="s">
        <v>27</v>
      </c>
      <c r="N134" s="211" t="s">
        <v>48</v>
      </c>
      <c r="O134" s="79"/>
      <c r="P134" s="212">
        <f>O134*H134</f>
        <v>0</v>
      </c>
      <c r="Q134" s="212">
        <v>0</v>
      </c>
      <c r="R134" s="212">
        <f>Q134*H134</f>
        <v>0</v>
      </c>
      <c r="S134" s="212">
        <v>0</v>
      </c>
      <c r="T134" s="213">
        <f>S134*H134</f>
        <v>0</v>
      </c>
      <c r="AR134" s="17" t="s">
        <v>140</v>
      </c>
      <c r="AT134" s="17" t="s">
        <v>135</v>
      </c>
      <c r="AU134" s="17" t="s">
        <v>87</v>
      </c>
      <c r="AY134" s="17" t="s">
        <v>133</v>
      </c>
      <c r="BE134" s="214">
        <f>IF(N134="základní",J134,0)</f>
        <v>0</v>
      </c>
      <c r="BF134" s="214">
        <f>IF(N134="snížená",J134,0)</f>
        <v>0</v>
      </c>
      <c r="BG134" s="214">
        <f>IF(N134="zákl. přenesená",J134,0)</f>
        <v>0</v>
      </c>
      <c r="BH134" s="214">
        <f>IF(N134="sníž. přenesená",J134,0)</f>
        <v>0</v>
      </c>
      <c r="BI134" s="214">
        <f>IF(N134="nulová",J134,0)</f>
        <v>0</v>
      </c>
      <c r="BJ134" s="17" t="s">
        <v>85</v>
      </c>
      <c r="BK134" s="214">
        <f>ROUND(I134*H134,2)</f>
        <v>0</v>
      </c>
      <c r="BL134" s="17" t="s">
        <v>140</v>
      </c>
      <c r="BM134" s="17" t="s">
        <v>692</v>
      </c>
    </row>
    <row r="135" spans="2:47" s="1" customFormat="1" ht="12">
      <c r="B135" s="38"/>
      <c r="C135" s="39"/>
      <c r="D135" s="215" t="s">
        <v>142</v>
      </c>
      <c r="E135" s="39"/>
      <c r="F135" s="216" t="s">
        <v>241</v>
      </c>
      <c r="G135" s="39"/>
      <c r="H135" s="39"/>
      <c r="I135" s="130"/>
      <c r="J135" s="39"/>
      <c r="K135" s="39"/>
      <c r="L135" s="43"/>
      <c r="M135" s="217"/>
      <c r="N135" s="79"/>
      <c r="O135" s="79"/>
      <c r="P135" s="79"/>
      <c r="Q135" s="79"/>
      <c r="R135" s="79"/>
      <c r="S135" s="79"/>
      <c r="T135" s="80"/>
      <c r="AT135" s="17" t="s">
        <v>142</v>
      </c>
      <c r="AU135" s="17" t="s">
        <v>87</v>
      </c>
    </row>
    <row r="136" spans="2:65" s="1" customFormat="1" ht="22.5" customHeight="1">
      <c r="B136" s="38"/>
      <c r="C136" s="204" t="s">
        <v>189</v>
      </c>
      <c r="D136" s="204" t="s">
        <v>135</v>
      </c>
      <c r="E136" s="205" t="s">
        <v>243</v>
      </c>
      <c r="F136" s="206" t="s">
        <v>244</v>
      </c>
      <c r="G136" s="207" t="s">
        <v>234</v>
      </c>
      <c r="H136" s="208">
        <v>312.98</v>
      </c>
      <c r="I136" s="209"/>
      <c r="J136" s="208">
        <f>ROUND(I136*H136,2)</f>
        <v>0</v>
      </c>
      <c r="K136" s="206" t="s">
        <v>139</v>
      </c>
      <c r="L136" s="43"/>
      <c r="M136" s="210" t="s">
        <v>27</v>
      </c>
      <c r="N136" s="211" t="s">
        <v>48</v>
      </c>
      <c r="O136" s="79"/>
      <c r="P136" s="212">
        <f>O136*H136</f>
        <v>0</v>
      </c>
      <c r="Q136" s="212">
        <v>0</v>
      </c>
      <c r="R136" s="212">
        <f>Q136*H136</f>
        <v>0</v>
      </c>
      <c r="S136" s="212">
        <v>0</v>
      </c>
      <c r="T136" s="213">
        <f>S136*H136</f>
        <v>0</v>
      </c>
      <c r="AR136" s="17" t="s">
        <v>140</v>
      </c>
      <c r="AT136" s="17" t="s">
        <v>135</v>
      </c>
      <c r="AU136" s="17" t="s">
        <v>87</v>
      </c>
      <c r="AY136" s="17" t="s">
        <v>133</v>
      </c>
      <c r="BE136" s="214">
        <f>IF(N136="základní",J136,0)</f>
        <v>0</v>
      </c>
      <c r="BF136" s="214">
        <f>IF(N136="snížená",J136,0)</f>
        <v>0</v>
      </c>
      <c r="BG136" s="214">
        <f>IF(N136="zákl. přenesená",J136,0)</f>
        <v>0</v>
      </c>
      <c r="BH136" s="214">
        <f>IF(N136="sníž. přenesená",J136,0)</f>
        <v>0</v>
      </c>
      <c r="BI136" s="214">
        <f>IF(N136="nulová",J136,0)</f>
        <v>0</v>
      </c>
      <c r="BJ136" s="17" t="s">
        <v>85</v>
      </c>
      <c r="BK136" s="214">
        <f>ROUND(I136*H136,2)</f>
        <v>0</v>
      </c>
      <c r="BL136" s="17" t="s">
        <v>140</v>
      </c>
      <c r="BM136" s="17" t="s">
        <v>693</v>
      </c>
    </row>
    <row r="137" spans="2:47" s="1" customFormat="1" ht="12">
      <c r="B137" s="38"/>
      <c r="C137" s="39"/>
      <c r="D137" s="215" t="s">
        <v>142</v>
      </c>
      <c r="E137" s="39"/>
      <c r="F137" s="216" t="s">
        <v>246</v>
      </c>
      <c r="G137" s="39"/>
      <c r="H137" s="39"/>
      <c r="I137" s="130"/>
      <c r="J137" s="39"/>
      <c r="K137" s="39"/>
      <c r="L137" s="43"/>
      <c r="M137" s="217"/>
      <c r="N137" s="79"/>
      <c r="O137" s="79"/>
      <c r="P137" s="79"/>
      <c r="Q137" s="79"/>
      <c r="R137" s="79"/>
      <c r="S137" s="79"/>
      <c r="T137" s="80"/>
      <c r="AT137" s="17" t="s">
        <v>142</v>
      </c>
      <c r="AU137" s="17" t="s">
        <v>87</v>
      </c>
    </row>
    <row r="138" spans="2:51" s="11" customFormat="1" ht="12">
      <c r="B138" s="218"/>
      <c r="C138" s="219"/>
      <c r="D138" s="215" t="s">
        <v>144</v>
      </c>
      <c r="E138" s="220" t="s">
        <v>27</v>
      </c>
      <c r="F138" s="221" t="s">
        <v>694</v>
      </c>
      <c r="G138" s="219"/>
      <c r="H138" s="222">
        <v>312.98</v>
      </c>
      <c r="I138" s="223"/>
      <c r="J138" s="219"/>
      <c r="K138" s="219"/>
      <c r="L138" s="224"/>
      <c r="M138" s="225"/>
      <c r="N138" s="226"/>
      <c r="O138" s="226"/>
      <c r="P138" s="226"/>
      <c r="Q138" s="226"/>
      <c r="R138" s="226"/>
      <c r="S138" s="226"/>
      <c r="T138" s="227"/>
      <c r="AT138" s="228" t="s">
        <v>144</v>
      </c>
      <c r="AU138" s="228" t="s">
        <v>87</v>
      </c>
      <c r="AV138" s="11" t="s">
        <v>87</v>
      </c>
      <c r="AW138" s="11" t="s">
        <v>36</v>
      </c>
      <c r="AX138" s="11" t="s">
        <v>77</v>
      </c>
      <c r="AY138" s="228" t="s">
        <v>133</v>
      </c>
    </row>
    <row r="139" spans="2:51" s="13" customFormat="1" ht="12">
      <c r="B139" s="239"/>
      <c r="C139" s="240"/>
      <c r="D139" s="215" t="s">
        <v>144</v>
      </c>
      <c r="E139" s="241" t="s">
        <v>27</v>
      </c>
      <c r="F139" s="242" t="s">
        <v>147</v>
      </c>
      <c r="G139" s="240"/>
      <c r="H139" s="243">
        <v>312.98</v>
      </c>
      <c r="I139" s="244"/>
      <c r="J139" s="240"/>
      <c r="K139" s="240"/>
      <c r="L139" s="245"/>
      <c r="M139" s="246"/>
      <c r="N139" s="247"/>
      <c r="O139" s="247"/>
      <c r="P139" s="247"/>
      <c r="Q139" s="247"/>
      <c r="R139" s="247"/>
      <c r="S139" s="247"/>
      <c r="T139" s="248"/>
      <c r="AT139" s="249" t="s">
        <v>144</v>
      </c>
      <c r="AU139" s="249" t="s">
        <v>87</v>
      </c>
      <c r="AV139" s="13" t="s">
        <v>140</v>
      </c>
      <c r="AW139" s="13" t="s">
        <v>36</v>
      </c>
      <c r="AX139" s="13" t="s">
        <v>85</v>
      </c>
      <c r="AY139" s="249" t="s">
        <v>133</v>
      </c>
    </row>
    <row r="140" spans="2:65" s="1" customFormat="1" ht="22.5" customHeight="1">
      <c r="B140" s="38"/>
      <c r="C140" s="204" t="s">
        <v>198</v>
      </c>
      <c r="D140" s="204" t="s">
        <v>135</v>
      </c>
      <c r="E140" s="205" t="s">
        <v>249</v>
      </c>
      <c r="F140" s="206" t="s">
        <v>695</v>
      </c>
      <c r="G140" s="207" t="s">
        <v>192</v>
      </c>
      <c r="H140" s="208">
        <v>104.94</v>
      </c>
      <c r="I140" s="209"/>
      <c r="J140" s="208">
        <f>ROUND(I140*H140,2)</f>
        <v>0</v>
      </c>
      <c r="K140" s="206" t="s">
        <v>139</v>
      </c>
      <c r="L140" s="43"/>
      <c r="M140" s="210" t="s">
        <v>27</v>
      </c>
      <c r="N140" s="211" t="s">
        <v>48</v>
      </c>
      <c r="O140" s="79"/>
      <c r="P140" s="212">
        <f>O140*H140</f>
        <v>0</v>
      </c>
      <c r="Q140" s="212">
        <v>0</v>
      </c>
      <c r="R140" s="212">
        <f>Q140*H140</f>
        <v>0</v>
      </c>
      <c r="S140" s="212">
        <v>0</v>
      </c>
      <c r="T140" s="213">
        <f>S140*H140</f>
        <v>0</v>
      </c>
      <c r="AR140" s="17" t="s">
        <v>140</v>
      </c>
      <c r="AT140" s="17" t="s">
        <v>135</v>
      </c>
      <c r="AU140" s="17" t="s">
        <v>87</v>
      </c>
      <c r="AY140" s="17" t="s">
        <v>133</v>
      </c>
      <c r="BE140" s="214">
        <f>IF(N140="základní",J140,0)</f>
        <v>0</v>
      </c>
      <c r="BF140" s="214">
        <f>IF(N140="snížená",J140,0)</f>
        <v>0</v>
      </c>
      <c r="BG140" s="214">
        <f>IF(N140="zákl. přenesená",J140,0)</f>
        <v>0</v>
      </c>
      <c r="BH140" s="214">
        <f>IF(N140="sníž. přenesená",J140,0)</f>
        <v>0</v>
      </c>
      <c r="BI140" s="214">
        <f>IF(N140="nulová",J140,0)</f>
        <v>0</v>
      </c>
      <c r="BJ140" s="17" t="s">
        <v>85</v>
      </c>
      <c r="BK140" s="214">
        <f>ROUND(I140*H140,2)</f>
        <v>0</v>
      </c>
      <c r="BL140" s="17" t="s">
        <v>140</v>
      </c>
      <c r="BM140" s="17" t="s">
        <v>696</v>
      </c>
    </row>
    <row r="141" spans="2:47" s="1" customFormat="1" ht="12">
      <c r="B141" s="38"/>
      <c r="C141" s="39"/>
      <c r="D141" s="215" t="s">
        <v>142</v>
      </c>
      <c r="E141" s="39"/>
      <c r="F141" s="216" t="s">
        <v>252</v>
      </c>
      <c r="G141" s="39"/>
      <c r="H141" s="39"/>
      <c r="I141" s="130"/>
      <c r="J141" s="39"/>
      <c r="K141" s="39"/>
      <c r="L141" s="43"/>
      <c r="M141" s="217"/>
      <c r="N141" s="79"/>
      <c r="O141" s="79"/>
      <c r="P141" s="79"/>
      <c r="Q141" s="79"/>
      <c r="R141" s="79"/>
      <c r="S141" s="79"/>
      <c r="T141" s="80"/>
      <c r="AT141" s="17" t="s">
        <v>142</v>
      </c>
      <c r="AU141" s="17" t="s">
        <v>87</v>
      </c>
    </row>
    <row r="142" spans="2:51" s="11" customFormat="1" ht="12">
      <c r="B142" s="218"/>
      <c r="C142" s="219"/>
      <c r="D142" s="215" t="s">
        <v>144</v>
      </c>
      <c r="E142" s="220" t="s">
        <v>27</v>
      </c>
      <c r="F142" s="221" t="s">
        <v>697</v>
      </c>
      <c r="G142" s="219"/>
      <c r="H142" s="222">
        <v>104.94</v>
      </c>
      <c r="I142" s="223"/>
      <c r="J142" s="219"/>
      <c r="K142" s="219"/>
      <c r="L142" s="224"/>
      <c r="M142" s="225"/>
      <c r="N142" s="226"/>
      <c r="O142" s="226"/>
      <c r="P142" s="226"/>
      <c r="Q142" s="226"/>
      <c r="R142" s="226"/>
      <c r="S142" s="226"/>
      <c r="T142" s="227"/>
      <c r="AT142" s="228" t="s">
        <v>144</v>
      </c>
      <c r="AU142" s="228" t="s">
        <v>87</v>
      </c>
      <c r="AV142" s="11" t="s">
        <v>87</v>
      </c>
      <c r="AW142" s="11" t="s">
        <v>36</v>
      </c>
      <c r="AX142" s="11" t="s">
        <v>77</v>
      </c>
      <c r="AY142" s="228" t="s">
        <v>133</v>
      </c>
    </row>
    <row r="143" spans="2:51" s="13" customFormat="1" ht="12">
      <c r="B143" s="239"/>
      <c r="C143" s="240"/>
      <c r="D143" s="215" t="s">
        <v>144</v>
      </c>
      <c r="E143" s="241" t="s">
        <v>27</v>
      </c>
      <c r="F143" s="242" t="s">
        <v>147</v>
      </c>
      <c r="G143" s="240"/>
      <c r="H143" s="243">
        <v>104.94</v>
      </c>
      <c r="I143" s="244"/>
      <c r="J143" s="240"/>
      <c r="K143" s="240"/>
      <c r="L143" s="245"/>
      <c r="M143" s="246"/>
      <c r="N143" s="247"/>
      <c r="O143" s="247"/>
      <c r="P143" s="247"/>
      <c r="Q143" s="247"/>
      <c r="R143" s="247"/>
      <c r="S143" s="247"/>
      <c r="T143" s="248"/>
      <c r="AT143" s="249" t="s">
        <v>144</v>
      </c>
      <c r="AU143" s="249" t="s">
        <v>87</v>
      </c>
      <c r="AV143" s="13" t="s">
        <v>140</v>
      </c>
      <c r="AW143" s="13" t="s">
        <v>36</v>
      </c>
      <c r="AX143" s="13" t="s">
        <v>85</v>
      </c>
      <c r="AY143" s="249" t="s">
        <v>133</v>
      </c>
    </row>
    <row r="144" spans="2:65" s="1" customFormat="1" ht="16.5" customHeight="1">
      <c r="B144" s="38"/>
      <c r="C144" s="250" t="s">
        <v>145</v>
      </c>
      <c r="D144" s="250" t="s">
        <v>231</v>
      </c>
      <c r="E144" s="251" t="s">
        <v>232</v>
      </c>
      <c r="F144" s="252" t="s">
        <v>233</v>
      </c>
      <c r="G144" s="253" t="s">
        <v>234</v>
      </c>
      <c r="H144" s="254">
        <v>209.88</v>
      </c>
      <c r="I144" s="255"/>
      <c r="J144" s="254">
        <f>ROUND(I144*H144,2)</f>
        <v>0</v>
      </c>
      <c r="K144" s="252" t="s">
        <v>139</v>
      </c>
      <c r="L144" s="256"/>
      <c r="M144" s="257" t="s">
        <v>27</v>
      </c>
      <c r="N144" s="258" t="s">
        <v>48</v>
      </c>
      <c r="O144" s="79"/>
      <c r="P144" s="212">
        <f>O144*H144</f>
        <v>0</v>
      </c>
      <c r="Q144" s="212">
        <v>1</v>
      </c>
      <c r="R144" s="212">
        <f>Q144*H144</f>
        <v>209.88</v>
      </c>
      <c r="S144" s="212">
        <v>0</v>
      </c>
      <c r="T144" s="213">
        <f>S144*H144</f>
        <v>0</v>
      </c>
      <c r="AR144" s="17" t="s">
        <v>181</v>
      </c>
      <c r="AT144" s="17" t="s">
        <v>231</v>
      </c>
      <c r="AU144" s="17" t="s">
        <v>87</v>
      </c>
      <c r="AY144" s="17" t="s">
        <v>133</v>
      </c>
      <c r="BE144" s="214">
        <f>IF(N144="základní",J144,0)</f>
        <v>0</v>
      </c>
      <c r="BF144" s="214">
        <f>IF(N144="snížená",J144,0)</f>
        <v>0</v>
      </c>
      <c r="BG144" s="214">
        <f>IF(N144="zákl. přenesená",J144,0)</f>
        <v>0</v>
      </c>
      <c r="BH144" s="214">
        <f>IF(N144="sníž. přenesená",J144,0)</f>
        <v>0</v>
      </c>
      <c r="BI144" s="214">
        <f>IF(N144="nulová",J144,0)</f>
        <v>0</v>
      </c>
      <c r="BJ144" s="17" t="s">
        <v>85</v>
      </c>
      <c r="BK144" s="214">
        <f>ROUND(I144*H144,2)</f>
        <v>0</v>
      </c>
      <c r="BL144" s="17" t="s">
        <v>140</v>
      </c>
      <c r="BM144" s="17" t="s">
        <v>698</v>
      </c>
    </row>
    <row r="145" spans="2:51" s="11" customFormat="1" ht="12">
      <c r="B145" s="218"/>
      <c r="C145" s="219"/>
      <c r="D145" s="215" t="s">
        <v>144</v>
      </c>
      <c r="E145" s="219"/>
      <c r="F145" s="221" t="s">
        <v>699</v>
      </c>
      <c r="G145" s="219"/>
      <c r="H145" s="222">
        <v>209.88</v>
      </c>
      <c r="I145" s="223"/>
      <c r="J145" s="219"/>
      <c r="K145" s="219"/>
      <c r="L145" s="224"/>
      <c r="M145" s="225"/>
      <c r="N145" s="226"/>
      <c r="O145" s="226"/>
      <c r="P145" s="226"/>
      <c r="Q145" s="226"/>
      <c r="R145" s="226"/>
      <c r="S145" s="226"/>
      <c r="T145" s="227"/>
      <c r="AT145" s="228" t="s">
        <v>144</v>
      </c>
      <c r="AU145" s="228" t="s">
        <v>87</v>
      </c>
      <c r="AV145" s="11" t="s">
        <v>87</v>
      </c>
      <c r="AW145" s="11" t="s">
        <v>4</v>
      </c>
      <c r="AX145" s="11" t="s">
        <v>85</v>
      </c>
      <c r="AY145" s="228" t="s">
        <v>133</v>
      </c>
    </row>
    <row r="146" spans="2:65" s="1" customFormat="1" ht="22.5" customHeight="1">
      <c r="B146" s="38"/>
      <c r="C146" s="204" t="s">
        <v>209</v>
      </c>
      <c r="D146" s="204" t="s">
        <v>135</v>
      </c>
      <c r="E146" s="205" t="s">
        <v>700</v>
      </c>
      <c r="F146" s="206" t="s">
        <v>701</v>
      </c>
      <c r="G146" s="207" t="s">
        <v>192</v>
      </c>
      <c r="H146" s="208">
        <v>13.59</v>
      </c>
      <c r="I146" s="209"/>
      <c r="J146" s="208">
        <f>ROUND(I146*H146,2)</f>
        <v>0</v>
      </c>
      <c r="K146" s="206" t="s">
        <v>139</v>
      </c>
      <c r="L146" s="43"/>
      <c r="M146" s="210" t="s">
        <v>27</v>
      </c>
      <c r="N146" s="211" t="s">
        <v>48</v>
      </c>
      <c r="O146" s="79"/>
      <c r="P146" s="212">
        <f>O146*H146</f>
        <v>0</v>
      </c>
      <c r="Q146" s="212">
        <v>0</v>
      </c>
      <c r="R146" s="212">
        <f>Q146*H146</f>
        <v>0</v>
      </c>
      <c r="S146" s="212">
        <v>0</v>
      </c>
      <c r="T146" s="213">
        <f>S146*H146</f>
        <v>0</v>
      </c>
      <c r="AR146" s="17" t="s">
        <v>140</v>
      </c>
      <c r="AT146" s="17" t="s">
        <v>135</v>
      </c>
      <c r="AU146" s="17" t="s">
        <v>87</v>
      </c>
      <c r="AY146" s="17" t="s">
        <v>133</v>
      </c>
      <c r="BE146" s="214">
        <f>IF(N146="základní",J146,0)</f>
        <v>0</v>
      </c>
      <c r="BF146" s="214">
        <f>IF(N146="snížená",J146,0)</f>
        <v>0</v>
      </c>
      <c r="BG146" s="214">
        <f>IF(N146="zákl. přenesená",J146,0)</f>
        <v>0</v>
      </c>
      <c r="BH146" s="214">
        <f>IF(N146="sníž. přenesená",J146,0)</f>
        <v>0</v>
      </c>
      <c r="BI146" s="214">
        <f>IF(N146="nulová",J146,0)</f>
        <v>0</v>
      </c>
      <c r="BJ146" s="17" t="s">
        <v>85</v>
      </c>
      <c r="BK146" s="214">
        <f>ROUND(I146*H146,2)</f>
        <v>0</v>
      </c>
      <c r="BL146" s="17" t="s">
        <v>140</v>
      </c>
      <c r="BM146" s="17" t="s">
        <v>702</v>
      </c>
    </row>
    <row r="147" spans="2:47" s="1" customFormat="1" ht="12">
      <c r="B147" s="38"/>
      <c r="C147" s="39"/>
      <c r="D147" s="215" t="s">
        <v>142</v>
      </c>
      <c r="E147" s="39"/>
      <c r="F147" s="216" t="s">
        <v>703</v>
      </c>
      <c r="G147" s="39"/>
      <c r="H147" s="39"/>
      <c r="I147" s="130"/>
      <c r="J147" s="39"/>
      <c r="K147" s="39"/>
      <c r="L147" s="43"/>
      <c r="M147" s="217"/>
      <c r="N147" s="79"/>
      <c r="O147" s="79"/>
      <c r="P147" s="79"/>
      <c r="Q147" s="79"/>
      <c r="R147" s="79"/>
      <c r="S147" s="79"/>
      <c r="T147" s="80"/>
      <c r="AT147" s="17" t="s">
        <v>142</v>
      </c>
      <c r="AU147" s="17" t="s">
        <v>87</v>
      </c>
    </row>
    <row r="148" spans="2:51" s="11" customFormat="1" ht="12">
      <c r="B148" s="218"/>
      <c r="C148" s="219"/>
      <c r="D148" s="215" t="s">
        <v>144</v>
      </c>
      <c r="E148" s="220" t="s">
        <v>27</v>
      </c>
      <c r="F148" s="221" t="s">
        <v>704</v>
      </c>
      <c r="G148" s="219"/>
      <c r="H148" s="222">
        <v>13.59</v>
      </c>
      <c r="I148" s="223"/>
      <c r="J148" s="219"/>
      <c r="K148" s="219"/>
      <c r="L148" s="224"/>
      <c r="M148" s="225"/>
      <c r="N148" s="226"/>
      <c r="O148" s="226"/>
      <c r="P148" s="226"/>
      <c r="Q148" s="226"/>
      <c r="R148" s="226"/>
      <c r="S148" s="226"/>
      <c r="T148" s="227"/>
      <c r="AT148" s="228" t="s">
        <v>144</v>
      </c>
      <c r="AU148" s="228" t="s">
        <v>87</v>
      </c>
      <c r="AV148" s="11" t="s">
        <v>87</v>
      </c>
      <c r="AW148" s="11" t="s">
        <v>36</v>
      </c>
      <c r="AX148" s="11" t="s">
        <v>77</v>
      </c>
      <c r="AY148" s="228" t="s">
        <v>133</v>
      </c>
    </row>
    <row r="149" spans="2:51" s="12" customFormat="1" ht="12">
      <c r="B149" s="229"/>
      <c r="C149" s="230"/>
      <c r="D149" s="215" t="s">
        <v>144</v>
      </c>
      <c r="E149" s="231" t="s">
        <v>27</v>
      </c>
      <c r="F149" s="232" t="s">
        <v>705</v>
      </c>
      <c r="G149" s="230"/>
      <c r="H149" s="231" t="s">
        <v>27</v>
      </c>
      <c r="I149" s="233"/>
      <c r="J149" s="230"/>
      <c r="K149" s="230"/>
      <c r="L149" s="234"/>
      <c r="M149" s="235"/>
      <c r="N149" s="236"/>
      <c r="O149" s="236"/>
      <c r="P149" s="236"/>
      <c r="Q149" s="236"/>
      <c r="R149" s="236"/>
      <c r="S149" s="236"/>
      <c r="T149" s="237"/>
      <c r="AT149" s="238" t="s">
        <v>144</v>
      </c>
      <c r="AU149" s="238" t="s">
        <v>87</v>
      </c>
      <c r="AV149" s="12" t="s">
        <v>85</v>
      </c>
      <c r="AW149" s="12" t="s">
        <v>36</v>
      </c>
      <c r="AX149" s="12" t="s">
        <v>77</v>
      </c>
      <c r="AY149" s="238" t="s">
        <v>133</v>
      </c>
    </row>
    <row r="150" spans="2:51" s="13" customFormat="1" ht="12">
      <c r="B150" s="239"/>
      <c r="C150" s="240"/>
      <c r="D150" s="215" t="s">
        <v>144</v>
      </c>
      <c r="E150" s="241" t="s">
        <v>27</v>
      </c>
      <c r="F150" s="242" t="s">
        <v>147</v>
      </c>
      <c r="G150" s="240"/>
      <c r="H150" s="243">
        <v>13.59</v>
      </c>
      <c r="I150" s="244"/>
      <c r="J150" s="240"/>
      <c r="K150" s="240"/>
      <c r="L150" s="245"/>
      <c r="M150" s="246"/>
      <c r="N150" s="247"/>
      <c r="O150" s="247"/>
      <c r="P150" s="247"/>
      <c r="Q150" s="247"/>
      <c r="R150" s="247"/>
      <c r="S150" s="247"/>
      <c r="T150" s="248"/>
      <c r="AT150" s="249" t="s">
        <v>144</v>
      </c>
      <c r="AU150" s="249" t="s">
        <v>87</v>
      </c>
      <c r="AV150" s="13" t="s">
        <v>140</v>
      </c>
      <c r="AW150" s="13" t="s">
        <v>36</v>
      </c>
      <c r="AX150" s="13" t="s">
        <v>85</v>
      </c>
      <c r="AY150" s="249" t="s">
        <v>133</v>
      </c>
    </row>
    <row r="151" spans="2:65" s="1" customFormat="1" ht="16.5" customHeight="1">
      <c r="B151" s="38"/>
      <c r="C151" s="250" t="s">
        <v>214</v>
      </c>
      <c r="D151" s="250" t="s">
        <v>231</v>
      </c>
      <c r="E151" s="251" t="s">
        <v>232</v>
      </c>
      <c r="F151" s="252" t="s">
        <v>233</v>
      </c>
      <c r="G151" s="253" t="s">
        <v>234</v>
      </c>
      <c r="H151" s="254">
        <v>27.18</v>
      </c>
      <c r="I151" s="255"/>
      <c r="J151" s="254">
        <f>ROUND(I151*H151,2)</f>
        <v>0</v>
      </c>
      <c r="K151" s="252" t="s">
        <v>139</v>
      </c>
      <c r="L151" s="256"/>
      <c r="M151" s="257" t="s">
        <v>27</v>
      </c>
      <c r="N151" s="258" t="s">
        <v>48</v>
      </c>
      <c r="O151" s="79"/>
      <c r="P151" s="212">
        <f>O151*H151</f>
        <v>0</v>
      </c>
      <c r="Q151" s="212">
        <v>1</v>
      </c>
      <c r="R151" s="212">
        <f>Q151*H151</f>
        <v>27.18</v>
      </c>
      <c r="S151" s="212">
        <v>0</v>
      </c>
      <c r="T151" s="213">
        <f>S151*H151</f>
        <v>0</v>
      </c>
      <c r="AR151" s="17" t="s">
        <v>181</v>
      </c>
      <c r="AT151" s="17" t="s">
        <v>231</v>
      </c>
      <c r="AU151" s="17" t="s">
        <v>87</v>
      </c>
      <c r="AY151" s="17" t="s">
        <v>133</v>
      </c>
      <c r="BE151" s="214">
        <f>IF(N151="základní",J151,0)</f>
        <v>0</v>
      </c>
      <c r="BF151" s="214">
        <f>IF(N151="snížená",J151,0)</f>
        <v>0</v>
      </c>
      <c r="BG151" s="214">
        <f>IF(N151="zákl. přenesená",J151,0)</f>
        <v>0</v>
      </c>
      <c r="BH151" s="214">
        <f>IF(N151="sníž. přenesená",J151,0)</f>
        <v>0</v>
      </c>
      <c r="BI151" s="214">
        <f>IF(N151="nulová",J151,0)</f>
        <v>0</v>
      </c>
      <c r="BJ151" s="17" t="s">
        <v>85</v>
      </c>
      <c r="BK151" s="214">
        <f>ROUND(I151*H151,2)</f>
        <v>0</v>
      </c>
      <c r="BL151" s="17" t="s">
        <v>140</v>
      </c>
      <c r="BM151" s="17" t="s">
        <v>706</v>
      </c>
    </row>
    <row r="152" spans="2:51" s="11" customFormat="1" ht="12">
      <c r="B152" s="218"/>
      <c r="C152" s="219"/>
      <c r="D152" s="215" t="s">
        <v>144</v>
      </c>
      <c r="E152" s="219"/>
      <c r="F152" s="221" t="s">
        <v>707</v>
      </c>
      <c r="G152" s="219"/>
      <c r="H152" s="222">
        <v>27.18</v>
      </c>
      <c r="I152" s="223"/>
      <c r="J152" s="219"/>
      <c r="K152" s="219"/>
      <c r="L152" s="224"/>
      <c r="M152" s="225"/>
      <c r="N152" s="226"/>
      <c r="O152" s="226"/>
      <c r="P152" s="226"/>
      <c r="Q152" s="226"/>
      <c r="R152" s="226"/>
      <c r="S152" s="226"/>
      <c r="T152" s="227"/>
      <c r="AT152" s="228" t="s">
        <v>144</v>
      </c>
      <c r="AU152" s="228" t="s">
        <v>87</v>
      </c>
      <c r="AV152" s="11" t="s">
        <v>87</v>
      </c>
      <c r="AW152" s="11" t="s">
        <v>4</v>
      </c>
      <c r="AX152" s="11" t="s">
        <v>85</v>
      </c>
      <c r="AY152" s="228" t="s">
        <v>133</v>
      </c>
    </row>
    <row r="153" spans="2:65" s="1" customFormat="1" ht="22.5" customHeight="1">
      <c r="B153" s="38"/>
      <c r="C153" s="204" t="s">
        <v>8</v>
      </c>
      <c r="D153" s="204" t="s">
        <v>135</v>
      </c>
      <c r="E153" s="205" t="s">
        <v>258</v>
      </c>
      <c r="F153" s="206" t="s">
        <v>259</v>
      </c>
      <c r="G153" s="207" t="s">
        <v>192</v>
      </c>
      <c r="H153" s="208">
        <v>27.27</v>
      </c>
      <c r="I153" s="209"/>
      <c r="J153" s="208">
        <f>ROUND(I153*H153,2)</f>
        <v>0</v>
      </c>
      <c r="K153" s="206" t="s">
        <v>139</v>
      </c>
      <c r="L153" s="43"/>
      <c r="M153" s="210" t="s">
        <v>27</v>
      </c>
      <c r="N153" s="211" t="s">
        <v>48</v>
      </c>
      <c r="O153" s="79"/>
      <c r="P153" s="212">
        <f>O153*H153</f>
        <v>0</v>
      </c>
      <c r="Q153" s="212">
        <v>0</v>
      </c>
      <c r="R153" s="212">
        <f>Q153*H153</f>
        <v>0</v>
      </c>
      <c r="S153" s="212">
        <v>0</v>
      </c>
      <c r="T153" s="213">
        <f>S153*H153</f>
        <v>0</v>
      </c>
      <c r="AR153" s="17" t="s">
        <v>140</v>
      </c>
      <c r="AT153" s="17" t="s">
        <v>135</v>
      </c>
      <c r="AU153" s="17" t="s">
        <v>87</v>
      </c>
      <c r="AY153" s="17" t="s">
        <v>133</v>
      </c>
      <c r="BE153" s="214">
        <f>IF(N153="základní",J153,0)</f>
        <v>0</v>
      </c>
      <c r="BF153" s="214">
        <f>IF(N153="snížená",J153,0)</f>
        <v>0</v>
      </c>
      <c r="BG153" s="214">
        <f>IF(N153="zákl. přenesená",J153,0)</f>
        <v>0</v>
      </c>
      <c r="BH153" s="214">
        <f>IF(N153="sníž. přenesená",J153,0)</f>
        <v>0</v>
      </c>
      <c r="BI153" s="214">
        <f>IF(N153="nulová",J153,0)</f>
        <v>0</v>
      </c>
      <c r="BJ153" s="17" t="s">
        <v>85</v>
      </c>
      <c r="BK153" s="214">
        <f>ROUND(I153*H153,2)</f>
        <v>0</v>
      </c>
      <c r="BL153" s="17" t="s">
        <v>140</v>
      </c>
      <c r="BM153" s="17" t="s">
        <v>708</v>
      </c>
    </row>
    <row r="154" spans="2:47" s="1" customFormat="1" ht="12">
      <c r="B154" s="38"/>
      <c r="C154" s="39"/>
      <c r="D154" s="215" t="s">
        <v>142</v>
      </c>
      <c r="E154" s="39"/>
      <c r="F154" s="216" t="s">
        <v>261</v>
      </c>
      <c r="G154" s="39"/>
      <c r="H154" s="39"/>
      <c r="I154" s="130"/>
      <c r="J154" s="39"/>
      <c r="K154" s="39"/>
      <c r="L154" s="43"/>
      <c r="M154" s="217"/>
      <c r="N154" s="79"/>
      <c r="O154" s="79"/>
      <c r="P154" s="79"/>
      <c r="Q154" s="79"/>
      <c r="R154" s="79"/>
      <c r="S154" s="79"/>
      <c r="T154" s="80"/>
      <c r="AT154" s="17" t="s">
        <v>142</v>
      </c>
      <c r="AU154" s="17" t="s">
        <v>87</v>
      </c>
    </row>
    <row r="155" spans="2:51" s="11" customFormat="1" ht="12">
      <c r="B155" s="218"/>
      <c r="C155" s="219"/>
      <c r="D155" s="215" t="s">
        <v>144</v>
      </c>
      <c r="E155" s="220" t="s">
        <v>27</v>
      </c>
      <c r="F155" s="221" t="s">
        <v>709</v>
      </c>
      <c r="G155" s="219"/>
      <c r="H155" s="222">
        <v>24.75</v>
      </c>
      <c r="I155" s="223"/>
      <c r="J155" s="219"/>
      <c r="K155" s="219"/>
      <c r="L155" s="224"/>
      <c r="M155" s="225"/>
      <c r="N155" s="226"/>
      <c r="O155" s="226"/>
      <c r="P155" s="226"/>
      <c r="Q155" s="226"/>
      <c r="R155" s="226"/>
      <c r="S155" s="226"/>
      <c r="T155" s="227"/>
      <c r="AT155" s="228" t="s">
        <v>144</v>
      </c>
      <c r="AU155" s="228" t="s">
        <v>87</v>
      </c>
      <c r="AV155" s="11" t="s">
        <v>87</v>
      </c>
      <c r="AW155" s="11" t="s">
        <v>36</v>
      </c>
      <c r="AX155" s="11" t="s">
        <v>77</v>
      </c>
      <c r="AY155" s="228" t="s">
        <v>133</v>
      </c>
    </row>
    <row r="156" spans="2:51" s="11" customFormat="1" ht="12">
      <c r="B156" s="218"/>
      <c r="C156" s="219"/>
      <c r="D156" s="215" t="s">
        <v>144</v>
      </c>
      <c r="E156" s="220" t="s">
        <v>27</v>
      </c>
      <c r="F156" s="221" t="s">
        <v>710</v>
      </c>
      <c r="G156" s="219"/>
      <c r="H156" s="222">
        <v>2.52</v>
      </c>
      <c r="I156" s="223"/>
      <c r="J156" s="219"/>
      <c r="K156" s="219"/>
      <c r="L156" s="224"/>
      <c r="M156" s="225"/>
      <c r="N156" s="226"/>
      <c r="O156" s="226"/>
      <c r="P156" s="226"/>
      <c r="Q156" s="226"/>
      <c r="R156" s="226"/>
      <c r="S156" s="226"/>
      <c r="T156" s="227"/>
      <c r="AT156" s="228" t="s">
        <v>144</v>
      </c>
      <c r="AU156" s="228" t="s">
        <v>87</v>
      </c>
      <c r="AV156" s="11" t="s">
        <v>87</v>
      </c>
      <c r="AW156" s="11" t="s">
        <v>36</v>
      </c>
      <c r="AX156" s="11" t="s">
        <v>77</v>
      </c>
      <c r="AY156" s="228" t="s">
        <v>133</v>
      </c>
    </row>
    <row r="157" spans="2:51" s="13" customFormat="1" ht="12">
      <c r="B157" s="239"/>
      <c r="C157" s="240"/>
      <c r="D157" s="215" t="s">
        <v>144</v>
      </c>
      <c r="E157" s="241" t="s">
        <v>27</v>
      </c>
      <c r="F157" s="242" t="s">
        <v>147</v>
      </c>
      <c r="G157" s="240"/>
      <c r="H157" s="243">
        <v>27.27</v>
      </c>
      <c r="I157" s="244"/>
      <c r="J157" s="240"/>
      <c r="K157" s="240"/>
      <c r="L157" s="245"/>
      <c r="M157" s="246"/>
      <c r="N157" s="247"/>
      <c r="O157" s="247"/>
      <c r="P157" s="247"/>
      <c r="Q157" s="247"/>
      <c r="R157" s="247"/>
      <c r="S157" s="247"/>
      <c r="T157" s="248"/>
      <c r="AT157" s="249" t="s">
        <v>144</v>
      </c>
      <c r="AU157" s="249" t="s">
        <v>87</v>
      </c>
      <c r="AV157" s="13" t="s">
        <v>140</v>
      </c>
      <c r="AW157" s="13" t="s">
        <v>36</v>
      </c>
      <c r="AX157" s="13" t="s">
        <v>85</v>
      </c>
      <c r="AY157" s="249" t="s">
        <v>133</v>
      </c>
    </row>
    <row r="158" spans="2:65" s="1" customFormat="1" ht="16.5" customHeight="1">
      <c r="B158" s="38"/>
      <c r="C158" s="250" t="s">
        <v>224</v>
      </c>
      <c r="D158" s="250" t="s">
        <v>231</v>
      </c>
      <c r="E158" s="251" t="s">
        <v>254</v>
      </c>
      <c r="F158" s="252" t="s">
        <v>255</v>
      </c>
      <c r="G158" s="253" t="s">
        <v>234</v>
      </c>
      <c r="H158" s="254">
        <v>54.54</v>
      </c>
      <c r="I158" s="255"/>
      <c r="J158" s="254">
        <f>ROUND(I158*H158,2)</f>
        <v>0</v>
      </c>
      <c r="K158" s="252" t="s">
        <v>139</v>
      </c>
      <c r="L158" s="256"/>
      <c r="M158" s="257" t="s">
        <v>27</v>
      </c>
      <c r="N158" s="258" t="s">
        <v>48</v>
      </c>
      <c r="O158" s="79"/>
      <c r="P158" s="212">
        <f>O158*H158</f>
        <v>0</v>
      </c>
      <c r="Q158" s="212">
        <v>1</v>
      </c>
      <c r="R158" s="212">
        <f>Q158*H158</f>
        <v>54.54</v>
      </c>
      <c r="S158" s="212">
        <v>0</v>
      </c>
      <c r="T158" s="213">
        <f>S158*H158</f>
        <v>0</v>
      </c>
      <c r="AR158" s="17" t="s">
        <v>181</v>
      </c>
      <c r="AT158" s="17" t="s">
        <v>231</v>
      </c>
      <c r="AU158" s="17" t="s">
        <v>87</v>
      </c>
      <c r="AY158" s="17" t="s">
        <v>133</v>
      </c>
      <c r="BE158" s="214">
        <f>IF(N158="základní",J158,0)</f>
        <v>0</v>
      </c>
      <c r="BF158" s="214">
        <f>IF(N158="snížená",J158,0)</f>
        <v>0</v>
      </c>
      <c r="BG158" s="214">
        <f>IF(N158="zákl. přenesená",J158,0)</f>
        <v>0</v>
      </c>
      <c r="BH158" s="214">
        <f>IF(N158="sníž. přenesená",J158,0)</f>
        <v>0</v>
      </c>
      <c r="BI158" s="214">
        <f>IF(N158="nulová",J158,0)</f>
        <v>0</v>
      </c>
      <c r="BJ158" s="17" t="s">
        <v>85</v>
      </c>
      <c r="BK158" s="214">
        <f>ROUND(I158*H158,2)</f>
        <v>0</v>
      </c>
      <c r="BL158" s="17" t="s">
        <v>140</v>
      </c>
      <c r="BM158" s="17" t="s">
        <v>711</v>
      </c>
    </row>
    <row r="159" spans="2:51" s="11" customFormat="1" ht="12">
      <c r="B159" s="218"/>
      <c r="C159" s="219"/>
      <c r="D159" s="215" t="s">
        <v>144</v>
      </c>
      <c r="E159" s="219"/>
      <c r="F159" s="221" t="s">
        <v>712</v>
      </c>
      <c r="G159" s="219"/>
      <c r="H159" s="222">
        <v>54.54</v>
      </c>
      <c r="I159" s="223"/>
      <c r="J159" s="219"/>
      <c r="K159" s="219"/>
      <c r="L159" s="224"/>
      <c r="M159" s="225"/>
      <c r="N159" s="226"/>
      <c r="O159" s="226"/>
      <c r="P159" s="226"/>
      <c r="Q159" s="226"/>
      <c r="R159" s="226"/>
      <c r="S159" s="226"/>
      <c r="T159" s="227"/>
      <c r="AT159" s="228" t="s">
        <v>144</v>
      </c>
      <c r="AU159" s="228" t="s">
        <v>87</v>
      </c>
      <c r="AV159" s="11" t="s">
        <v>87</v>
      </c>
      <c r="AW159" s="11" t="s">
        <v>4</v>
      </c>
      <c r="AX159" s="11" t="s">
        <v>85</v>
      </c>
      <c r="AY159" s="228" t="s">
        <v>133</v>
      </c>
    </row>
    <row r="160" spans="2:63" s="10" customFormat="1" ht="22.8" customHeight="1">
      <c r="B160" s="188"/>
      <c r="C160" s="189"/>
      <c r="D160" s="190" t="s">
        <v>76</v>
      </c>
      <c r="E160" s="202" t="s">
        <v>154</v>
      </c>
      <c r="F160" s="202" t="s">
        <v>713</v>
      </c>
      <c r="G160" s="189"/>
      <c r="H160" s="189"/>
      <c r="I160" s="192"/>
      <c r="J160" s="203">
        <f>BK160</f>
        <v>0</v>
      </c>
      <c r="K160" s="189"/>
      <c r="L160" s="194"/>
      <c r="M160" s="195"/>
      <c r="N160" s="196"/>
      <c r="O160" s="196"/>
      <c r="P160" s="197">
        <f>SUM(P161:P182)</f>
        <v>0</v>
      </c>
      <c r="Q160" s="196"/>
      <c r="R160" s="197">
        <f>SUM(R161:R182)</f>
        <v>14.9680455</v>
      </c>
      <c r="S160" s="196"/>
      <c r="T160" s="198">
        <f>SUM(T161:T182)</f>
        <v>0</v>
      </c>
      <c r="AR160" s="199" t="s">
        <v>85</v>
      </c>
      <c r="AT160" s="200" t="s">
        <v>76</v>
      </c>
      <c r="AU160" s="200" t="s">
        <v>85</v>
      </c>
      <c r="AY160" s="199" t="s">
        <v>133</v>
      </c>
      <c r="BK160" s="201">
        <f>SUM(BK161:BK182)</f>
        <v>0</v>
      </c>
    </row>
    <row r="161" spans="2:65" s="1" customFormat="1" ht="22.5" customHeight="1">
      <c r="B161" s="38"/>
      <c r="C161" s="204" t="s">
        <v>230</v>
      </c>
      <c r="D161" s="204" t="s">
        <v>135</v>
      </c>
      <c r="E161" s="205" t="s">
        <v>714</v>
      </c>
      <c r="F161" s="206" t="s">
        <v>715</v>
      </c>
      <c r="G161" s="207" t="s">
        <v>192</v>
      </c>
      <c r="H161" s="208">
        <v>5.63</v>
      </c>
      <c r="I161" s="209"/>
      <c r="J161" s="208">
        <f>ROUND(I161*H161,2)</f>
        <v>0</v>
      </c>
      <c r="K161" s="206" t="s">
        <v>139</v>
      </c>
      <c r="L161" s="43"/>
      <c r="M161" s="210" t="s">
        <v>27</v>
      </c>
      <c r="N161" s="211" t="s">
        <v>48</v>
      </c>
      <c r="O161" s="79"/>
      <c r="P161" s="212">
        <f>O161*H161</f>
        <v>0</v>
      </c>
      <c r="Q161" s="212">
        <v>2.5143</v>
      </c>
      <c r="R161" s="212">
        <f>Q161*H161</f>
        <v>14.155509</v>
      </c>
      <c r="S161" s="212">
        <v>0</v>
      </c>
      <c r="T161" s="213">
        <f>S161*H161</f>
        <v>0</v>
      </c>
      <c r="AR161" s="17" t="s">
        <v>140</v>
      </c>
      <c r="AT161" s="17" t="s">
        <v>135</v>
      </c>
      <c r="AU161" s="17" t="s">
        <v>87</v>
      </c>
      <c r="AY161" s="17" t="s">
        <v>133</v>
      </c>
      <c r="BE161" s="214">
        <f>IF(N161="základní",J161,0)</f>
        <v>0</v>
      </c>
      <c r="BF161" s="214">
        <f>IF(N161="snížená",J161,0)</f>
        <v>0</v>
      </c>
      <c r="BG161" s="214">
        <f>IF(N161="zákl. přenesená",J161,0)</f>
        <v>0</v>
      </c>
      <c r="BH161" s="214">
        <f>IF(N161="sníž. přenesená",J161,0)</f>
        <v>0</v>
      </c>
      <c r="BI161" s="214">
        <f>IF(N161="nulová",J161,0)</f>
        <v>0</v>
      </c>
      <c r="BJ161" s="17" t="s">
        <v>85</v>
      </c>
      <c r="BK161" s="214">
        <f>ROUND(I161*H161,2)</f>
        <v>0</v>
      </c>
      <c r="BL161" s="17" t="s">
        <v>140</v>
      </c>
      <c r="BM161" s="17" t="s">
        <v>716</v>
      </c>
    </row>
    <row r="162" spans="2:47" s="1" customFormat="1" ht="12">
      <c r="B162" s="38"/>
      <c r="C162" s="39"/>
      <c r="D162" s="215" t="s">
        <v>142</v>
      </c>
      <c r="E162" s="39"/>
      <c r="F162" s="216" t="s">
        <v>717</v>
      </c>
      <c r="G162" s="39"/>
      <c r="H162" s="39"/>
      <c r="I162" s="130"/>
      <c r="J162" s="39"/>
      <c r="K162" s="39"/>
      <c r="L162" s="43"/>
      <c r="M162" s="217"/>
      <c r="N162" s="79"/>
      <c r="O162" s="79"/>
      <c r="P162" s="79"/>
      <c r="Q162" s="79"/>
      <c r="R162" s="79"/>
      <c r="S162" s="79"/>
      <c r="T162" s="80"/>
      <c r="AT162" s="17" t="s">
        <v>142</v>
      </c>
      <c r="AU162" s="17" t="s">
        <v>87</v>
      </c>
    </row>
    <row r="163" spans="2:51" s="11" customFormat="1" ht="12">
      <c r="B163" s="218"/>
      <c r="C163" s="219"/>
      <c r="D163" s="215" t="s">
        <v>144</v>
      </c>
      <c r="E163" s="220" t="s">
        <v>27</v>
      </c>
      <c r="F163" s="221" t="s">
        <v>718</v>
      </c>
      <c r="G163" s="219"/>
      <c r="H163" s="222">
        <v>1.15</v>
      </c>
      <c r="I163" s="223"/>
      <c r="J163" s="219"/>
      <c r="K163" s="219"/>
      <c r="L163" s="224"/>
      <c r="M163" s="225"/>
      <c r="N163" s="226"/>
      <c r="O163" s="226"/>
      <c r="P163" s="226"/>
      <c r="Q163" s="226"/>
      <c r="R163" s="226"/>
      <c r="S163" s="226"/>
      <c r="T163" s="227"/>
      <c r="AT163" s="228" t="s">
        <v>144</v>
      </c>
      <c r="AU163" s="228" t="s">
        <v>87</v>
      </c>
      <c r="AV163" s="11" t="s">
        <v>87</v>
      </c>
      <c r="AW163" s="11" t="s">
        <v>36</v>
      </c>
      <c r="AX163" s="11" t="s">
        <v>77</v>
      </c>
      <c r="AY163" s="228" t="s">
        <v>133</v>
      </c>
    </row>
    <row r="164" spans="2:51" s="11" customFormat="1" ht="12">
      <c r="B164" s="218"/>
      <c r="C164" s="219"/>
      <c r="D164" s="215" t="s">
        <v>144</v>
      </c>
      <c r="E164" s="220" t="s">
        <v>27</v>
      </c>
      <c r="F164" s="221" t="s">
        <v>719</v>
      </c>
      <c r="G164" s="219"/>
      <c r="H164" s="222">
        <v>0.88</v>
      </c>
      <c r="I164" s="223"/>
      <c r="J164" s="219"/>
      <c r="K164" s="219"/>
      <c r="L164" s="224"/>
      <c r="M164" s="225"/>
      <c r="N164" s="226"/>
      <c r="O164" s="226"/>
      <c r="P164" s="226"/>
      <c r="Q164" s="226"/>
      <c r="R164" s="226"/>
      <c r="S164" s="226"/>
      <c r="T164" s="227"/>
      <c r="AT164" s="228" t="s">
        <v>144</v>
      </c>
      <c r="AU164" s="228" t="s">
        <v>87</v>
      </c>
      <c r="AV164" s="11" t="s">
        <v>87</v>
      </c>
      <c r="AW164" s="11" t="s">
        <v>36</v>
      </c>
      <c r="AX164" s="11" t="s">
        <v>77</v>
      </c>
      <c r="AY164" s="228" t="s">
        <v>133</v>
      </c>
    </row>
    <row r="165" spans="2:51" s="11" customFormat="1" ht="12">
      <c r="B165" s="218"/>
      <c r="C165" s="219"/>
      <c r="D165" s="215" t="s">
        <v>144</v>
      </c>
      <c r="E165" s="220" t="s">
        <v>27</v>
      </c>
      <c r="F165" s="221" t="s">
        <v>720</v>
      </c>
      <c r="G165" s="219"/>
      <c r="H165" s="222">
        <v>0.6</v>
      </c>
      <c r="I165" s="223"/>
      <c r="J165" s="219"/>
      <c r="K165" s="219"/>
      <c r="L165" s="224"/>
      <c r="M165" s="225"/>
      <c r="N165" s="226"/>
      <c r="O165" s="226"/>
      <c r="P165" s="226"/>
      <c r="Q165" s="226"/>
      <c r="R165" s="226"/>
      <c r="S165" s="226"/>
      <c r="T165" s="227"/>
      <c r="AT165" s="228" t="s">
        <v>144</v>
      </c>
      <c r="AU165" s="228" t="s">
        <v>87</v>
      </c>
      <c r="AV165" s="11" t="s">
        <v>87</v>
      </c>
      <c r="AW165" s="11" t="s">
        <v>36</v>
      </c>
      <c r="AX165" s="11" t="s">
        <v>77</v>
      </c>
      <c r="AY165" s="228" t="s">
        <v>133</v>
      </c>
    </row>
    <row r="166" spans="2:51" s="11" customFormat="1" ht="12">
      <c r="B166" s="218"/>
      <c r="C166" s="219"/>
      <c r="D166" s="215" t="s">
        <v>144</v>
      </c>
      <c r="E166" s="220" t="s">
        <v>27</v>
      </c>
      <c r="F166" s="221" t="s">
        <v>721</v>
      </c>
      <c r="G166" s="219"/>
      <c r="H166" s="222">
        <v>1.08</v>
      </c>
      <c r="I166" s="223"/>
      <c r="J166" s="219"/>
      <c r="K166" s="219"/>
      <c r="L166" s="224"/>
      <c r="M166" s="225"/>
      <c r="N166" s="226"/>
      <c r="O166" s="226"/>
      <c r="P166" s="226"/>
      <c r="Q166" s="226"/>
      <c r="R166" s="226"/>
      <c r="S166" s="226"/>
      <c r="T166" s="227"/>
      <c r="AT166" s="228" t="s">
        <v>144</v>
      </c>
      <c r="AU166" s="228" t="s">
        <v>87</v>
      </c>
      <c r="AV166" s="11" t="s">
        <v>87</v>
      </c>
      <c r="AW166" s="11" t="s">
        <v>36</v>
      </c>
      <c r="AX166" s="11" t="s">
        <v>77</v>
      </c>
      <c r="AY166" s="228" t="s">
        <v>133</v>
      </c>
    </row>
    <row r="167" spans="2:51" s="11" customFormat="1" ht="12">
      <c r="B167" s="218"/>
      <c r="C167" s="219"/>
      <c r="D167" s="215" t="s">
        <v>144</v>
      </c>
      <c r="E167" s="220" t="s">
        <v>27</v>
      </c>
      <c r="F167" s="221" t="s">
        <v>722</v>
      </c>
      <c r="G167" s="219"/>
      <c r="H167" s="222">
        <v>0.19</v>
      </c>
      <c r="I167" s="223"/>
      <c r="J167" s="219"/>
      <c r="K167" s="219"/>
      <c r="L167" s="224"/>
      <c r="M167" s="225"/>
      <c r="N167" s="226"/>
      <c r="O167" s="226"/>
      <c r="P167" s="226"/>
      <c r="Q167" s="226"/>
      <c r="R167" s="226"/>
      <c r="S167" s="226"/>
      <c r="T167" s="227"/>
      <c r="AT167" s="228" t="s">
        <v>144</v>
      </c>
      <c r="AU167" s="228" t="s">
        <v>87</v>
      </c>
      <c r="AV167" s="11" t="s">
        <v>87</v>
      </c>
      <c r="AW167" s="11" t="s">
        <v>36</v>
      </c>
      <c r="AX167" s="11" t="s">
        <v>77</v>
      </c>
      <c r="AY167" s="228" t="s">
        <v>133</v>
      </c>
    </row>
    <row r="168" spans="2:51" s="11" customFormat="1" ht="12">
      <c r="B168" s="218"/>
      <c r="C168" s="219"/>
      <c r="D168" s="215" t="s">
        <v>144</v>
      </c>
      <c r="E168" s="220" t="s">
        <v>27</v>
      </c>
      <c r="F168" s="221" t="s">
        <v>723</v>
      </c>
      <c r="G168" s="219"/>
      <c r="H168" s="222">
        <v>0.53</v>
      </c>
      <c r="I168" s="223"/>
      <c r="J168" s="219"/>
      <c r="K168" s="219"/>
      <c r="L168" s="224"/>
      <c r="M168" s="225"/>
      <c r="N168" s="226"/>
      <c r="O168" s="226"/>
      <c r="P168" s="226"/>
      <c r="Q168" s="226"/>
      <c r="R168" s="226"/>
      <c r="S168" s="226"/>
      <c r="T168" s="227"/>
      <c r="AT168" s="228" t="s">
        <v>144</v>
      </c>
      <c r="AU168" s="228" t="s">
        <v>87</v>
      </c>
      <c r="AV168" s="11" t="s">
        <v>87</v>
      </c>
      <c r="AW168" s="11" t="s">
        <v>36</v>
      </c>
      <c r="AX168" s="11" t="s">
        <v>77</v>
      </c>
      <c r="AY168" s="228" t="s">
        <v>133</v>
      </c>
    </row>
    <row r="169" spans="2:51" s="11" customFormat="1" ht="12">
      <c r="B169" s="218"/>
      <c r="C169" s="219"/>
      <c r="D169" s="215" t="s">
        <v>144</v>
      </c>
      <c r="E169" s="220" t="s">
        <v>27</v>
      </c>
      <c r="F169" s="221" t="s">
        <v>724</v>
      </c>
      <c r="G169" s="219"/>
      <c r="H169" s="222">
        <v>1.2</v>
      </c>
      <c r="I169" s="223"/>
      <c r="J169" s="219"/>
      <c r="K169" s="219"/>
      <c r="L169" s="224"/>
      <c r="M169" s="225"/>
      <c r="N169" s="226"/>
      <c r="O169" s="226"/>
      <c r="P169" s="226"/>
      <c r="Q169" s="226"/>
      <c r="R169" s="226"/>
      <c r="S169" s="226"/>
      <c r="T169" s="227"/>
      <c r="AT169" s="228" t="s">
        <v>144</v>
      </c>
      <c r="AU169" s="228" t="s">
        <v>87</v>
      </c>
      <c r="AV169" s="11" t="s">
        <v>87</v>
      </c>
      <c r="AW169" s="11" t="s">
        <v>36</v>
      </c>
      <c r="AX169" s="11" t="s">
        <v>77</v>
      </c>
      <c r="AY169" s="228" t="s">
        <v>133</v>
      </c>
    </row>
    <row r="170" spans="2:51" s="12" customFormat="1" ht="12">
      <c r="B170" s="229"/>
      <c r="C170" s="230"/>
      <c r="D170" s="215" t="s">
        <v>144</v>
      </c>
      <c r="E170" s="231" t="s">
        <v>27</v>
      </c>
      <c r="F170" s="232" t="s">
        <v>725</v>
      </c>
      <c r="G170" s="230"/>
      <c r="H170" s="231" t="s">
        <v>27</v>
      </c>
      <c r="I170" s="233"/>
      <c r="J170" s="230"/>
      <c r="K170" s="230"/>
      <c r="L170" s="234"/>
      <c r="M170" s="235"/>
      <c r="N170" s="236"/>
      <c r="O170" s="236"/>
      <c r="P170" s="236"/>
      <c r="Q170" s="236"/>
      <c r="R170" s="236"/>
      <c r="S170" s="236"/>
      <c r="T170" s="237"/>
      <c r="AT170" s="238" t="s">
        <v>144</v>
      </c>
      <c r="AU170" s="238" t="s">
        <v>87</v>
      </c>
      <c r="AV170" s="12" t="s">
        <v>85</v>
      </c>
      <c r="AW170" s="12" t="s">
        <v>36</v>
      </c>
      <c r="AX170" s="12" t="s">
        <v>77</v>
      </c>
      <c r="AY170" s="238" t="s">
        <v>133</v>
      </c>
    </row>
    <row r="171" spans="2:51" s="13" customFormat="1" ht="12">
      <c r="B171" s="239"/>
      <c r="C171" s="240"/>
      <c r="D171" s="215" t="s">
        <v>144</v>
      </c>
      <c r="E171" s="241" t="s">
        <v>27</v>
      </c>
      <c r="F171" s="242" t="s">
        <v>147</v>
      </c>
      <c r="G171" s="240"/>
      <c r="H171" s="243">
        <v>5.63</v>
      </c>
      <c r="I171" s="244"/>
      <c r="J171" s="240"/>
      <c r="K171" s="240"/>
      <c r="L171" s="245"/>
      <c r="M171" s="246"/>
      <c r="N171" s="247"/>
      <c r="O171" s="247"/>
      <c r="P171" s="247"/>
      <c r="Q171" s="247"/>
      <c r="R171" s="247"/>
      <c r="S171" s="247"/>
      <c r="T171" s="248"/>
      <c r="AT171" s="249" t="s">
        <v>144</v>
      </c>
      <c r="AU171" s="249" t="s">
        <v>87</v>
      </c>
      <c r="AV171" s="13" t="s">
        <v>140</v>
      </c>
      <c r="AW171" s="13" t="s">
        <v>36</v>
      </c>
      <c r="AX171" s="13" t="s">
        <v>85</v>
      </c>
      <c r="AY171" s="249" t="s">
        <v>133</v>
      </c>
    </row>
    <row r="172" spans="2:65" s="1" customFormat="1" ht="22.5" customHeight="1">
      <c r="B172" s="38"/>
      <c r="C172" s="204" t="s">
        <v>237</v>
      </c>
      <c r="D172" s="204" t="s">
        <v>135</v>
      </c>
      <c r="E172" s="205" t="s">
        <v>726</v>
      </c>
      <c r="F172" s="206" t="s">
        <v>727</v>
      </c>
      <c r="G172" s="207" t="s">
        <v>138</v>
      </c>
      <c r="H172" s="208">
        <v>23.51</v>
      </c>
      <c r="I172" s="209"/>
      <c r="J172" s="208">
        <f>ROUND(I172*H172,2)</f>
        <v>0</v>
      </c>
      <c r="K172" s="206" t="s">
        <v>139</v>
      </c>
      <c r="L172" s="43"/>
      <c r="M172" s="210" t="s">
        <v>27</v>
      </c>
      <c r="N172" s="211" t="s">
        <v>48</v>
      </c>
      <c r="O172" s="79"/>
      <c r="P172" s="212">
        <f>O172*H172</f>
        <v>0</v>
      </c>
      <c r="Q172" s="212">
        <v>0.00247</v>
      </c>
      <c r="R172" s="212">
        <f>Q172*H172</f>
        <v>0.0580697</v>
      </c>
      <c r="S172" s="212">
        <v>0</v>
      </c>
      <c r="T172" s="213">
        <f>S172*H172</f>
        <v>0</v>
      </c>
      <c r="AR172" s="17" t="s">
        <v>140</v>
      </c>
      <c r="AT172" s="17" t="s">
        <v>135</v>
      </c>
      <c r="AU172" s="17" t="s">
        <v>87</v>
      </c>
      <c r="AY172" s="17" t="s">
        <v>133</v>
      </c>
      <c r="BE172" s="214">
        <f>IF(N172="základní",J172,0)</f>
        <v>0</v>
      </c>
      <c r="BF172" s="214">
        <f>IF(N172="snížená",J172,0)</f>
        <v>0</v>
      </c>
      <c r="BG172" s="214">
        <f>IF(N172="zákl. přenesená",J172,0)</f>
        <v>0</v>
      </c>
      <c r="BH172" s="214">
        <f>IF(N172="sníž. přenesená",J172,0)</f>
        <v>0</v>
      </c>
      <c r="BI172" s="214">
        <f>IF(N172="nulová",J172,0)</f>
        <v>0</v>
      </c>
      <c r="BJ172" s="17" t="s">
        <v>85</v>
      </c>
      <c r="BK172" s="214">
        <f>ROUND(I172*H172,2)</f>
        <v>0</v>
      </c>
      <c r="BL172" s="17" t="s">
        <v>140</v>
      </c>
      <c r="BM172" s="17" t="s">
        <v>728</v>
      </c>
    </row>
    <row r="173" spans="2:47" s="1" customFormat="1" ht="12">
      <c r="B173" s="38"/>
      <c r="C173" s="39"/>
      <c r="D173" s="215" t="s">
        <v>142</v>
      </c>
      <c r="E173" s="39"/>
      <c r="F173" s="216" t="s">
        <v>729</v>
      </c>
      <c r="G173" s="39"/>
      <c r="H173" s="39"/>
      <c r="I173" s="130"/>
      <c r="J173" s="39"/>
      <c r="K173" s="39"/>
      <c r="L173" s="43"/>
      <c r="M173" s="217"/>
      <c r="N173" s="79"/>
      <c r="O173" s="79"/>
      <c r="P173" s="79"/>
      <c r="Q173" s="79"/>
      <c r="R173" s="79"/>
      <c r="S173" s="79"/>
      <c r="T173" s="80"/>
      <c r="AT173" s="17" t="s">
        <v>142</v>
      </c>
      <c r="AU173" s="17" t="s">
        <v>87</v>
      </c>
    </row>
    <row r="174" spans="2:51" s="11" customFormat="1" ht="12">
      <c r="B174" s="218"/>
      <c r="C174" s="219"/>
      <c r="D174" s="215" t="s">
        <v>144</v>
      </c>
      <c r="E174" s="220" t="s">
        <v>27</v>
      </c>
      <c r="F174" s="221" t="s">
        <v>730</v>
      </c>
      <c r="G174" s="219"/>
      <c r="H174" s="222">
        <v>10.64</v>
      </c>
      <c r="I174" s="223"/>
      <c r="J174" s="219"/>
      <c r="K174" s="219"/>
      <c r="L174" s="224"/>
      <c r="M174" s="225"/>
      <c r="N174" s="226"/>
      <c r="O174" s="226"/>
      <c r="P174" s="226"/>
      <c r="Q174" s="226"/>
      <c r="R174" s="226"/>
      <c r="S174" s="226"/>
      <c r="T174" s="227"/>
      <c r="AT174" s="228" t="s">
        <v>144</v>
      </c>
      <c r="AU174" s="228" t="s">
        <v>87</v>
      </c>
      <c r="AV174" s="11" t="s">
        <v>87</v>
      </c>
      <c r="AW174" s="11" t="s">
        <v>36</v>
      </c>
      <c r="AX174" s="11" t="s">
        <v>77</v>
      </c>
      <c r="AY174" s="228" t="s">
        <v>133</v>
      </c>
    </row>
    <row r="175" spans="2:51" s="11" customFormat="1" ht="12">
      <c r="B175" s="218"/>
      <c r="C175" s="219"/>
      <c r="D175" s="215" t="s">
        <v>144</v>
      </c>
      <c r="E175" s="220" t="s">
        <v>27</v>
      </c>
      <c r="F175" s="221" t="s">
        <v>731</v>
      </c>
      <c r="G175" s="219"/>
      <c r="H175" s="222">
        <v>12.87</v>
      </c>
      <c r="I175" s="223"/>
      <c r="J175" s="219"/>
      <c r="K175" s="219"/>
      <c r="L175" s="224"/>
      <c r="M175" s="225"/>
      <c r="N175" s="226"/>
      <c r="O175" s="226"/>
      <c r="P175" s="226"/>
      <c r="Q175" s="226"/>
      <c r="R175" s="226"/>
      <c r="S175" s="226"/>
      <c r="T175" s="227"/>
      <c r="AT175" s="228" t="s">
        <v>144</v>
      </c>
      <c r="AU175" s="228" t="s">
        <v>87</v>
      </c>
      <c r="AV175" s="11" t="s">
        <v>87</v>
      </c>
      <c r="AW175" s="11" t="s">
        <v>36</v>
      </c>
      <c r="AX175" s="11" t="s">
        <v>77</v>
      </c>
      <c r="AY175" s="228" t="s">
        <v>133</v>
      </c>
    </row>
    <row r="176" spans="2:51" s="13" customFormat="1" ht="12">
      <c r="B176" s="239"/>
      <c r="C176" s="240"/>
      <c r="D176" s="215" t="s">
        <v>144</v>
      </c>
      <c r="E176" s="241" t="s">
        <v>27</v>
      </c>
      <c r="F176" s="242" t="s">
        <v>147</v>
      </c>
      <c r="G176" s="240"/>
      <c r="H176" s="243">
        <v>23.509999999999998</v>
      </c>
      <c r="I176" s="244"/>
      <c r="J176" s="240"/>
      <c r="K176" s="240"/>
      <c r="L176" s="245"/>
      <c r="M176" s="246"/>
      <c r="N176" s="247"/>
      <c r="O176" s="247"/>
      <c r="P176" s="247"/>
      <c r="Q176" s="247"/>
      <c r="R176" s="247"/>
      <c r="S176" s="247"/>
      <c r="T176" s="248"/>
      <c r="AT176" s="249" t="s">
        <v>144</v>
      </c>
      <c r="AU176" s="249" t="s">
        <v>87</v>
      </c>
      <c r="AV176" s="13" t="s">
        <v>140</v>
      </c>
      <c r="AW176" s="13" t="s">
        <v>36</v>
      </c>
      <c r="AX176" s="13" t="s">
        <v>85</v>
      </c>
      <c r="AY176" s="249" t="s">
        <v>133</v>
      </c>
    </row>
    <row r="177" spans="2:65" s="1" customFormat="1" ht="22.5" customHeight="1">
      <c r="B177" s="38"/>
      <c r="C177" s="204" t="s">
        <v>242</v>
      </c>
      <c r="D177" s="204" t="s">
        <v>135</v>
      </c>
      <c r="E177" s="205" t="s">
        <v>732</v>
      </c>
      <c r="F177" s="206" t="s">
        <v>733</v>
      </c>
      <c r="G177" s="207" t="s">
        <v>138</v>
      </c>
      <c r="H177" s="208">
        <v>23.51</v>
      </c>
      <c r="I177" s="209"/>
      <c r="J177" s="208">
        <f>ROUND(I177*H177,2)</f>
        <v>0</v>
      </c>
      <c r="K177" s="206" t="s">
        <v>139</v>
      </c>
      <c r="L177" s="43"/>
      <c r="M177" s="210" t="s">
        <v>27</v>
      </c>
      <c r="N177" s="211" t="s">
        <v>48</v>
      </c>
      <c r="O177" s="79"/>
      <c r="P177" s="212">
        <f>O177*H177</f>
        <v>0</v>
      </c>
      <c r="Q177" s="212">
        <v>0</v>
      </c>
      <c r="R177" s="212">
        <f>Q177*H177</f>
        <v>0</v>
      </c>
      <c r="S177" s="212">
        <v>0</v>
      </c>
      <c r="T177" s="213">
        <f>S177*H177</f>
        <v>0</v>
      </c>
      <c r="AR177" s="17" t="s">
        <v>140</v>
      </c>
      <c r="AT177" s="17" t="s">
        <v>135</v>
      </c>
      <c r="AU177" s="17" t="s">
        <v>87</v>
      </c>
      <c r="AY177" s="17" t="s">
        <v>133</v>
      </c>
      <c r="BE177" s="214">
        <f>IF(N177="základní",J177,0)</f>
        <v>0</v>
      </c>
      <c r="BF177" s="214">
        <f>IF(N177="snížená",J177,0)</f>
        <v>0</v>
      </c>
      <c r="BG177" s="214">
        <f>IF(N177="zákl. přenesená",J177,0)</f>
        <v>0</v>
      </c>
      <c r="BH177" s="214">
        <f>IF(N177="sníž. přenesená",J177,0)</f>
        <v>0</v>
      </c>
      <c r="BI177" s="214">
        <f>IF(N177="nulová",J177,0)</f>
        <v>0</v>
      </c>
      <c r="BJ177" s="17" t="s">
        <v>85</v>
      </c>
      <c r="BK177" s="214">
        <f>ROUND(I177*H177,2)</f>
        <v>0</v>
      </c>
      <c r="BL177" s="17" t="s">
        <v>140</v>
      </c>
      <c r="BM177" s="17" t="s">
        <v>734</v>
      </c>
    </row>
    <row r="178" spans="2:47" s="1" customFormat="1" ht="12">
      <c r="B178" s="38"/>
      <c r="C178" s="39"/>
      <c r="D178" s="215" t="s">
        <v>142</v>
      </c>
      <c r="E178" s="39"/>
      <c r="F178" s="216" t="s">
        <v>729</v>
      </c>
      <c r="G178" s="39"/>
      <c r="H178" s="39"/>
      <c r="I178" s="130"/>
      <c r="J178" s="39"/>
      <c r="K178" s="39"/>
      <c r="L178" s="43"/>
      <c r="M178" s="217"/>
      <c r="N178" s="79"/>
      <c r="O178" s="79"/>
      <c r="P178" s="79"/>
      <c r="Q178" s="79"/>
      <c r="R178" s="79"/>
      <c r="S178" s="79"/>
      <c r="T178" s="80"/>
      <c r="AT178" s="17" t="s">
        <v>142</v>
      </c>
      <c r="AU178" s="17" t="s">
        <v>87</v>
      </c>
    </row>
    <row r="179" spans="2:65" s="1" customFormat="1" ht="16.5" customHeight="1">
      <c r="B179" s="38"/>
      <c r="C179" s="204" t="s">
        <v>248</v>
      </c>
      <c r="D179" s="204" t="s">
        <v>135</v>
      </c>
      <c r="E179" s="205" t="s">
        <v>735</v>
      </c>
      <c r="F179" s="206" t="s">
        <v>736</v>
      </c>
      <c r="G179" s="207" t="s">
        <v>234</v>
      </c>
      <c r="H179" s="208">
        <v>0.68</v>
      </c>
      <c r="I179" s="209"/>
      <c r="J179" s="208">
        <f>ROUND(I179*H179,2)</f>
        <v>0</v>
      </c>
      <c r="K179" s="206" t="s">
        <v>139</v>
      </c>
      <c r="L179" s="43"/>
      <c r="M179" s="210" t="s">
        <v>27</v>
      </c>
      <c r="N179" s="211" t="s">
        <v>48</v>
      </c>
      <c r="O179" s="79"/>
      <c r="P179" s="212">
        <f>O179*H179</f>
        <v>0</v>
      </c>
      <c r="Q179" s="212">
        <v>1.10951</v>
      </c>
      <c r="R179" s="212">
        <f>Q179*H179</f>
        <v>0.7544668000000001</v>
      </c>
      <c r="S179" s="212">
        <v>0</v>
      </c>
      <c r="T179" s="213">
        <f>S179*H179</f>
        <v>0</v>
      </c>
      <c r="AR179" s="17" t="s">
        <v>140</v>
      </c>
      <c r="AT179" s="17" t="s">
        <v>135</v>
      </c>
      <c r="AU179" s="17" t="s">
        <v>87</v>
      </c>
      <c r="AY179" s="17" t="s">
        <v>133</v>
      </c>
      <c r="BE179" s="214">
        <f>IF(N179="základní",J179,0)</f>
        <v>0</v>
      </c>
      <c r="BF179" s="214">
        <f>IF(N179="snížená",J179,0)</f>
        <v>0</v>
      </c>
      <c r="BG179" s="214">
        <f>IF(N179="zákl. přenesená",J179,0)</f>
        <v>0</v>
      </c>
      <c r="BH179" s="214">
        <f>IF(N179="sníž. přenesená",J179,0)</f>
        <v>0</v>
      </c>
      <c r="BI179" s="214">
        <f>IF(N179="nulová",J179,0)</f>
        <v>0</v>
      </c>
      <c r="BJ179" s="17" t="s">
        <v>85</v>
      </c>
      <c r="BK179" s="214">
        <f>ROUND(I179*H179,2)</f>
        <v>0</v>
      </c>
      <c r="BL179" s="17" t="s">
        <v>140</v>
      </c>
      <c r="BM179" s="17" t="s">
        <v>737</v>
      </c>
    </row>
    <row r="180" spans="2:51" s="11" customFormat="1" ht="12">
      <c r="B180" s="218"/>
      <c r="C180" s="219"/>
      <c r="D180" s="215" t="s">
        <v>144</v>
      </c>
      <c r="E180" s="220" t="s">
        <v>27</v>
      </c>
      <c r="F180" s="221" t="s">
        <v>738</v>
      </c>
      <c r="G180" s="219"/>
      <c r="H180" s="222">
        <v>0.68</v>
      </c>
      <c r="I180" s="223"/>
      <c r="J180" s="219"/>
      <c r="K180" s="219"/>
      <c r="L180" s="224"/>
      <c r="M180" s="225"/>
      <c r="N180" s="226"/>
      <c r="O180" s="226"/>
      <c r="P180" s="226"/>
      <c r="Q180" s="226"/>
      <c r="R180" s="226"/>
      <c r="S180" s="226"/>
      <c r="T180" s="227"/>
      <c r="AT180" s="228" t="s">
        <v>144</v>
      </c>
      <c r="AU180" s="228" t="s">
        <v>87</v>
      </c>
      <c r="AV180" s="11" t="s">
        <v>87</v>
      </c>
      <c r="AW180" s="11" t="s">
        <v>36</v>
      </c>
      <c r="AX180" s="11" t="s">
        <v>77</v>
      </c>
      <c r="AY180" s="228" t="s">
        <v>133</v>
      </c>
    </row>
    <row r="181" spans="2:51" s="12" customFormat="1" ht="12">
      <c r="B181" s="229"/>
      <c r="C181" s="230"/>
      <c r="D181" s="215" t="s">
        <v>144</v>
      </c>
      <c r="E181" s="231" t="s">
        <v>27</v>
      </c>
      <c r="F181" s="232" t="s">
        <v>739</v>
      </c>
      <c r="G181" s="230"/>
      <c r="H181" s="231" t="s">
        <v>27</v>
      </c>
      <c r="I181" s="233"/>
      <c r="J181" s="230"/>
      <c r="K181" s="230"/>
      <c r="L181" s="234"/>
      <c r="M181" s="235"/>
      <c r="N181" s="236"/>
      <c r="O181" s="236"/>
      <c r="P181" s="236"/>
      <c r="Q181" s="236"/>
      <c r="R181" s="236"/>
      <c r="S181" s="236"/>
      <c r="T181" s="237"/>
      <c r="AT181" s="238" t="s">
        <v>144</v>
      </c>
      <c r="AU181" s="238" t="s">
        <v>87</v>
      </c>
      <c r="AV181" s="12" t="s">
        <v>85</v>
      </c>
      <c r="AW181" s="12" t="s">
        <v>36</v>
      </c>
      <c r="AX181" s="12" t="s">
        <v>77</v>
      </c>
      <c r="AY181" s="238" t="s">
        <v>133</v>
      </c>
    </row>
    <row r="182" spans="2:51" s="13" customFormat="1" ht="12">
      <c r="B182" s="239"/>
      <c r="C182" s="240"/>
      <c r="D182" s="215" t="s">
        <v>144</v>
      </c>
      <c r="E182" s="241" t="s">
        <v>27</v>
      </c>
      <c r="F182" s="242" t="s">
        <v>147</v>
      </c>
      <c r="G182" s="240"/>
      <c r="H182" s="243">
        <v>0.68</v>
      </c>
      <c r="I182" s="244"/>
      <c r="J182" s="240"/>
      <c r="K182" s="240"/>
      <c r="L182" s="245"/>
      <c r="M182" s="246"/>
      <c r="N182" s="247"/>
      <c r="O182" s="247"/>
      <c r="P182" s="247"/>
      <c r="Q182" s="247"/>
      <c r="R182" s="247"/>
      <c r="S182" s="247"/>
      <c r="T182" s="248"/>
      <c r="AT182" s="249" t="s">
        <v>144</v>
      </c>
      <c r="AU182" s="249" t="s">
        <v>87</v>
      </c>
      <c r="AV182" s="13" t="s">
        <v>140</v>
      </c>
      <c r="AW182" s="13" t="s">
        <v>36</v>
      </c>
      <c r="AX182" s="13" t="s">
        <v>85</v>
      </c>
      <c r="AY182" s="249" t="s">
        <v>133</v>
      </c>
    </row>
    <row r="183" spans="2:63" s="10" customFormat="1" ht="22.8" customHeight="1">
      <c r="B183" s="188"/>
      <c r="C183" s="189"/>
      <c r="D183" s="190" t="s">
        <v>76</v>
      </c>
      <c r="E183" s="202" t="s">
        <v>140</v>
      </c>
      <c r="F183" s="202" t="s">
        <v>278</v>
      </c>
      <c r="G183" s="189"/>
      <c r="H183" s="189"/>
      <c r="I183" s="192"/>
      <c r="J183" s="203">
        <f>BK183</f>
        <v>0</v>
      </c>
      <c r="K183" s="189"/>
      <c r="L183" s="194"/>
      <c r="M183" s="195"/>
      <c r="N183" s="196"/>
      <c r="O183" s="196"/>
      <c r="P183" s="197">
        <f>SUM(P184:P197)</f>
        <v>0</v>
      </c>
      <c r="Q183" s="196"/>
      <c r="R183" s="197">
        <f>SUM(R184:R197)</f>
        <v>0</v>
      </c>
      <c r="S183" s="196"/>
      <c r="T183" s="198">
        <f>SUM(T184:T197)</f>
        <v>0</v>
      </c>
      <c r="AR183" s="199" t="s">
        <v>85</v>
      </c>
      <c r="AT183" s="200" t="s">
        <v>76</v>
      </c>
      <c r="AU183" s="200" t="s">
        <v>85</v>
      </c>
      <c r="AY183" s="199" t="s">
        <v>133</v>
      </c>
      <c r="BK183" s="201">
        <f>SUM(BK184:BK197)</f>
        <v>0</v>
      </c>
    </row>
    <row r="184" spans="2:65" s="1" customFormat="1" ht="16.5" customHeight="1">
      <c r="B184" s="38"/>
      <c r="C184" s="204" t="s">
        <v>7</v>
      </c>
      <c r="D184" s="204" t="s">
        <v>135</v>
      </c>
      <c r="E184" s="205" t="s">
        <v>280</v>
      </c>
      <c r="F184" s="206" t="s">
        <v>281</v>
      </c>
      <c r="G184" s="207" t="s">
        <v>192</v>
      </c>
      <c r="H184" s="208">
        <v>6.12</v>
      </c>
      <c r="I184" s="209"/>
      <c r="J184" s="208">
        <f>ROUND(I184*H184,2)</f>
        <v>0</v>
      </c>
      <c r="K184" s="206" t="s">
        <v>139</v>
      </c>
      <c r="L184" s="43"/>
      <c r="M184" s="210" t="s">
        <v>27</v>
      </c>
      <c r="N184" s="211" t="s">
        <v>48</v>
      </c>
      <c r="O184" s="79"/>
      <c r="P184" s="212">
        <f>O184*H184</f>
        <v>0</v>
      </c>
      <c r="Q184" s="212">
        <v>0</v>
      </c>
      <c r="R184" s="212">
        <f>Q184*H184</f>
        <v>0</v>
      </c>
      <c r="S184" s="212">
        <v>0</v>
      </c>
      <c r="T184" s="213">
        <f>S184*H184</f>
        <v>0</v>
      </c>
      <c r="AR184" s="17" t="s">
        <v>140</v>
      </c>
      <c r="AT184" s="17" t="s">
        <v>135</v>
      </c>
      <c r="AU184" s="17" t="s">
        <v>87</v>
      </c>
      <c r="AY184" s="17" t="s">
        <v>133</v>
      </c>
      <c r="BE184" s="214">
        <f>IF(N184="základní",J184,0)</f>
        <v>0</v>
      </c>
      <c r="BF184" s="214">
        <f>IF(N184="snížená",J184,0)</f>
        <v>0</v>
      </c>
      <c r="BG184" s="214">
        <f>IF(N184="zákl. přenesená",J184,0)</f>
        <v>0</v>
      </c>
      <c r="BH184" s="214">
        <f>IF(N184="sníž. přenesená",J184,0)</f>
        <v>0</v>
      </c>
      <c r="BI184" s="214">
        <f>IF(N184="nulová",J184,0)</f>
        <v>0</v>
      </c>
      <c r="BJ184" s="17" t="s">
        <v>85</v>
      </c>
      <c r="BK184" s="214">
        <f>ROUND(I184*H184,2)</f>
        <v>0</v>
      </c>
      <c r="BL184" s="17" t="s">
        <v>140</v>
      </c>
      <c r="BM184" s="17" t="s">
        <v>740</v>
      </c>
    </row>
    <row r="185" spans="2:47" s="1" customFormat="1" ht="12">
      <c r="B185" s="38"/>
      <c r="C185" s="39"/>
      <c r="D185" s="215" t="s">
        <v>142</v>
      </c>
      <c r="E185" s="39"/>
      <c r="F185" s="216" t="s">
        <v>283</v>
      </c>
      <c r="G185" s="39"/>
      <c r="H185" s="39"/>
      <c r="I185" s="130"/>
      <c r="J185" s="39"/>
      <c r="K185" s="39"/>
      <c r="L185" s="43"/>
      <c r="M185" s="217"/>
      <c r="N185" s="79"/>
      <c r="O185" s="79"/>
      <c r="P185" s="79"/>
      <c r="Q185" s="79"/>
      <c r="R185" s="79"/>
      <c r="S185" s="79"/>
      <c r="T185" s="80"/>
      <c r="AT185" s="17" t="s">
        <v>142</v>
      </c>
      <c r="AU185" s="17" t="s">
        <v>87</v>
      </c>
    </row>
    <row r="186" spans="2:51" s="11" customFormat="1" ht="12">
      <c r="B186" s="218"/>
      <c r="C186" s="219"/>
      <c r="D186" s="215" t="s">
        <v>144</v>
      </c>
      <c r="E186" s="220" t="s">
        <v>27</v>
      </c>
      <c r="F186" s="221" t="s">
        <v>741</v>
      </c>
      <c r="G186" s="219"/>
      <c r="H186" s="222">
        <v>5.4</v>
      </c>
      <c r="I186" s="223"/>
      <c r="J186" s="219"/>
      <c r="K186" s="219"/>
      <c r="L186" s="224"/>
      <c r="M186" s="225"/>
      <c r="N186" s="226"/>
      <c r="O186" s="226"/>
      <c r="P186" s="226"/>
      <c r="Q186" s="226"/>
      <c r="R186" s="226"/>
      <c r="S186" s="226"/>
      <c r="T186" s="227"/>
      <c r="AT186" s="228" t="s">
        <v>144</v>
      </c>
      <c r="AU186" s="228" t="s">
        <v>87</v>
      </c>
      <c r="AV186" s="11" t="s">
        <v>87</v>
      </c>
      <c r="AW186" s="11" t="s">
        <v>36</v>
      </c>
      <c r="AX186" s="11" t="s">
        <v>77</v>
      </c>
      <c r="AY186" s="228" t="s">
        <v>133</v>
      </c>
    </row>
    <row r="187" spans="2:51" s="11" customFormat="1" ht="12">
      <c r="B187" s="218"/>
      <c r="C187" s="219"/>
      <c r="D187" s="215" t="s">
        <v>144</v>
      </c>
      <c r="E187" s="220" t="s">
        <v>27</v>
      </c>
      <c r="F187" s="221" t="s">
        <v>742</v>
      </c>
      <c r="G187" s="219"/>
      <c r="H187" s="222">
        <v>0.72</v>
      </c>
      <c r="I187" s="223"/>
      <c r="J187" s="219"/>
      <c r="K187" s="219"/>
      <c r="L187" s="224"/>
      <c r="M187" s="225"/>
      <c r="N187" s="226"/>
      <c r="O187" s="226"/>
      <c r="P187" s="226"/>
      <c r="Q187" s="226"/>
      <c r="R187" s="226"/>
      <c r="S187" s="226"/>
      <c r="T187" s="227"/>
      <c r="AT187" s="228" t="s">
        <v>144</v>
      </c>
      <c r="AU187" s="228" t="s">
        <v>87</v>
      </c>
      <c r="AV187" s="11" t="s">
        <v>87</v>
      </c>
      <c r="AW187" s="11" t="s">
        <v>36</v>
      </c>
      <c r="AX187" s="11" t="s">
        <v>77</v>
      </c>
      <c r="AY187" s="228" t="s">
        <v>133</v>
      </c>
    </row>
    <row r="188" spans="2:51" s="13" customFormat="1" ht="12">
      <c r="B188" s="239"/>
      <c r="C188" s="240"/>
      <c r="D188" s="215" t="s">
        <v>144</v>
      </c>
      <c r="E188" s="241" t="s">
        <v>27</v>
      </c>
      <c r="F188" s="242" t="s">
        <v>147</v>
      </c>
      <c r="G188" s="240"/>
      <c r="H188" s="243">
        <v>6.12</v>
      </c>
      <c r="I188" s="244"/>
      <c r="J188" s="240"/>
      <c r="K188" s="240"/>
      <c r="L188" s="245"/>
      <c r="M188" s="246"/>
      <c r="N188" s="247"/>
      <c r="O188" s="247"/>
      <c r="P188" s="247"/>
      <c r="Q188" s="247"/>
      <c r="R188" s="247"/>
      <c r="S188" s="247"/>
      <c r="T188" s="248"/>
      <c r="AT188" s="249" t="s">
        <v>144</v>
      </c>
      <c r="AU188" s="249" t="s">
        <v>87</v>
      </c>
      <c r="AV188" s="13" t="s">
        <v>140</v>
      </c>
      <c r="AW188" s="13" t="s">
        <v>36</v>
      </c>
      <c r="AX188" s="13" t="s">
        <v>85</v>
      </c>
      <c r="AY188" s="249" t="s">
        <v>133</v>
      </c>
    </row>
    <row r="189" spans="2:65" s="1" customFormat="1" ht="22.5" customHeight="1">
      <c r="B189" s="38"/>
      <c r="C189" s="204" t="s">
        <v>152</v>
      </c>
      <c r="D189" s="204" t="s">
        <v>135</v>
      </c>
      <c r="E189" s="205" t="s">
        <v>743</v>
      </c>
      <c r="F189" s="206" t="s">
        <v>744</v>
      </c>
      <c r="G189" s="207" t="s">
        <v>192</v>
      </c>
      <c r="H189" s="208">
        <v>1.53</v>
      </c>
      <c r="I189" s="209"/>
      <c r="J189" s="208">
        <f>ROUND(I189*H189,2)</f>
        <v>0</v>
      </c>
      <c r="K189" s="206" t="s">
        <v>139</v>
      </c>
      <c r="L189" s="43"/>
      <c r="M189" s="210" t="s">
        <v>27</v>
      </c>
      <c r="N189" s="211" t="s">
        <v>48</v>
      </c>
      <c r="O189" s="79"/>
      <c r="P189" s="212">
        <f>O189*H189</f>
        <v>0</v>
      </c>
      <c r="Q189" s="212">
        <v>0</v>
      </c>
      <c r="R189" s="212">
        <f>Q189*H189</f>
        <v>0</v>
      </c>
      <c r="S189" s="212">
        <v>0</v>
      </c>
      <c r="T189" s="213">
        <f>S189*H189</f>
        <v>0</v>
      </c>
      <c r="AR189" s="17" t="s">
        <v>140</v>
      </c>
      <c r="AT189" s="17" t="s">
        <v>135</v>
      </c>
      <c r="AU189" s="17" t="s">
        <v>87</v>
      </c>
      <c r="AY189" s="17" t="s">
        <v>133</v>
      </c>
      <c r="BE189" s="214">
        <f>IF(N189="základní",J189,0)</f>
        <v>0</v>
      </c>
      <c r="BF189" s="214">
        <f>IF(N189="snížená",J189,0)</f>
        <v>0</v>
      </c>
      <c r="BG189" s="214">
        <f>IF(N189="zákl. přenesená",J189,0)</f>
        <v>0</v>
      </c>
      <c r="BH189" s="214">
        <f>IF(N189="sníž. přenesená",J189,0)</f>
        <v>0</v>
      </c>
      <c r="BI189" s="214">
        <f>IF(N189="nulová",J189,0)</f>
        <v>0</v>
      </c>
      <c r="BJ189" s="17" t="s">
        <v>85</v>
      </c>
      <c r="BK189" s="214">
        <f>ROUND(I189*H189,2)</f>
        <v>0</v>
      </c>
      <c r="BL189" s="17" t="s">
        <v>140</v>
      </c>
      <c r="BM189" s="17" t="s">
        <v>745</v>
      </c>
    </row>
    <row r="190" spans="2:47" s="1" customFormat="1" ht="12">
      <c r="B190" s="38"/>
      <c r="C190" s="39"/>
      <c r="D190" s="215" t="s">
        <v>142</v>
      </c>
      <c r="E190" s="39"/>
      <c r="F190" s="216" t="s">
        <v>746</v>
      </c>
      <c r="G190" s="39"/>
      <c r="H190" s="39"/>
      <c r="I190" s="130"/>
      <c r="J190" s="39"/>
      <c r="K190" s="39"/>
      <c r="L190" s="43"/>
      <c r="M190" s="217"/>
      <c r="N190" s="79"/>
      <c r="O190" s="79"/>
      <c r="P190" s="79"/>
      <c r="Q190" s="79"/>
      <c r="R190" s="79"/>
      <c r="S190" s="79"/>
      <c r="T190" s="80"/>
      <c r="AT190" s="17" t="s">
        <v>142</v>
      </c>
      <c r="AU190" s="17" t="s">
        <v>87</v>
      </c>
    </row>
    <row r="191" spans="2:51" s="11" customFormat="1" ht="12">
      <c r="B191" s="218"/>
      <c r="C191" s="219"/>
      <c r="D191" s="215" t="s">
        <v>144</v>
      </c>
      <c r="E191" s="220" t="s">
        <v>27</v>
      </c>
      <c r="F191" s="221" t="s">
        <v>747</v>
      </c>
      <c r="G191" s="219"/>
      <c r="H191" s="222">
        <v>1.53</v>
      </c>
      <c r="I191" s="223"/>
      <c r="J191" s="219"/>
      <c r="K191" s="219"/>
      <c r="L191" s="224"/>
      <c r="M191" s="225"/>
      <c r="N191" s="226"/>
      <c r="O191" s="226"/>
      <c r="P191" s="226"/>
      <c r="Q191" s="226"/>
      <c r="R191" s="226"/>
      <c r="S191" s="226"/>
      <c r="T191" s="227"/>
      <c r="AT191" s="228" t="s">
        <v>144</v>
      </c>
      <c r="AU191" s="228" t="s">
        <v>87</v>
      </c>
      <c r="AV191" s="11" t="s">
        <v>87</v>
      </c>
      <c r="AW191" s="11" t="s">
        <v>36</v>
      </c>
      <c r="AX191" s="11" t="s">
        <v>77</v>
      </c>
      <c r="AY191" s="228" t="s">
        <v>133</v>
      </c>
    </row>
    <row r="192" spans="2:51" s="13" customFormat="1" ht="12">
      <c r="B192" s="239"/>
      <c r="C192" s="240"/>
      <c r="D192" s="215" t="s">
        <v>144</v>
      </c>
      <c r="E192" s="241" t="s">
        <v>27</v>
      </c>
      <c r="F192" s="242" t="s">
        <v>147</v>
      </c>
      <c r="G192" s="240"/>
      <c r="H192" s="243">
        <v>1.53</v>
      </c>
      <c r="I192" s="244"/>
      <c r="J192" s="240"/>
      <c r="K192" s="240"/>
      <c r="L192" s="245"/>
      <c r="M192" s="246"/>
      <c r="N192" s="247"/>
      <c r="O192" s="247"/>
      <c r="P192" s="247"/>
      <c r="Q192" s="247"/>
      <c r="R192" s="247"/>
      <c r="S192" s="247"/>
      <c r="T192" s="248"/>
      <c r="AT192" s="249" t="s">
        <v>144</v>
      </c>
      <c r="AU192" s="249" t="s">
        <v>87</v>
      </c>
      <c r="AV192" s="13" t="s">
        <v>140</v>
      </c>
      <c r="AW192" s="13" t="s">
        <v>36</v>
      </c>
      <c r="AX192" s="13" t="s">
        <v>85</v>
      </c>
      <c r="AY192" s="249" t="s">
        <v>133</v>
      </c>
    </row>
    <row r="193" spans="2:65" s="1" customFormat="1" ht="22.5" customHeight="1">
      <c r="B193" s="38"/>
      <c r="C193" s="204" t="s">
        <v>263</v>
      </c>
      <c r="D193" s="204" t="s">
        <v>135</v>
      </c>
      <c r="E193" s="205" t="s">
        <v>748</v>
      </c>
      <c r="F193" s="206" t="s">
        <v>749</v>
      </c>
      <c r="G193" s="207" t="s">
        <v>192</v>
      </c>
      <c r="H193" s="208">
        <v>0.72</v>
      </c>
      <c r="I193" s="209"/>
      <c r="J193" s="208">
        <f>ROUND(I193*H193,2)</f>
        <v>0</v>
      </c>
      <c r="K193" s="206" t="s">
        <v>139</v>
      </c>
      <c r="L193" s="43"/>
      <c r="M193" s="210" t="s">
        <v>27</v>
      </c>
      <c r="N193" s="211" t="s">
        <v>48</v>
      </c>
      <c r="O193" s="79"/>
      <c r="P193" s="212">
        <f>O193*H193</f>
        <v>0</v>
      </c>
      <c r="Q193" s="212">
        <v>0</v>
      </c>
      <c r="R193" s="212">
        <f>Q193*H193</f>
        <v>0</v>
      </c>
      <c r="S193" s="212">
        <v>0</v>
      </c>
      <c r="T193" s="213">
        <f>S193*H193</f>
        <v>0</v>
      </c>
      <c r="AR193" s="17" t="s">
        <v>140</v>
      </c>
      <c r="AT193" s="17" t="s">
        <v>135</v>
      </c>
      <c r="AU193" s="17" t="s">
        <v>87</v>
      </c>
      <c r="AY193" s="17" t="s">
        <v>133</v>
      </c>
      <c r="BE193" s="214">
        <f>IF(N193="základní",J193,0)</f>
        <v>0</v>
      </c>
      <c r="BF193" s="214">
        <f>IF(N193="snížená",J193,0)</f>
        <v>0</v>
      </c>
      <c r="BG193" s="214">
        <f>IF(N193="zákl. přenesená",J193,0)</f>
        <v>0</v>
      </c>
      <c r="BH193" s="214">
        <f>IF(N193="sníž. přenesená",J193,0)</f>
        <v>0</v>
      </c>
      <c r="BI193" s="214">
        <f>IF(N193="nulová",J193,0)</f>
        <v>0</v>
      </c>
      <c r="BJ193" s="17" t="s">
        <v>85</v>
      </c>
      <c r="BK193" s="214">
        <f>ROUND(I193*H193,2)</f>
        <v>0</v>
      </c>
      <c r="BL193" s="17" t="s">
        <v>140</v>
      </c>
      <c r="BM193" s="17" t="s">
        <v>750</v>
      </c>
    </row>
    <row r="194" spans="2:47" s="1" customFormat="1" ht="12">
      <c r="B194" s="38"/>
      <c r="C194" s="39"/>
      <c r="D194" s="215" t="s">
        <v>142</v>
      </c>
      <c r="E194" s="39"/>
      <c r="F194" s="216" t="s">
        <v>746</v>
      </c>
      <c r="G194" s="39"/>
      <c r="H194" s="39"/>
      <c r="I194" s="130"/>
      <c r="J194" s="39"/>
      <c r="K194" s="39"/>
      <c r="L194" s="43"/>
      <c r="M194" s="217"/>
      <c r="N194" s="79"/>
      <c r="O194" s="79"/>
      <c r="P194" s="79"/>
      <c r="Q194" s="79"/>
      <c r="R194" s="79"/>
      <c r="S194" s="79"/>
      <c r="T194" s="80"/>
      <c r="AT194" s="17" t="s">
        <v>142</v>
      </c>
      <c r="AU194" s="17" t="s">
        <v>87</v>
      </c>
    </row>
    <row r="195" spans="2:51" s="11" customFormat="1" ht="12">
      <c r="B195" s="218"/>
      <c r="C195" s="219"/>
      <c r="D195" s="215" t="s">
        <v>144</v>
      </c>
      <c r="E195" s="220" t="s">
        <v>27</v>
      </c>
      <c r="F195" s="221" t="s">
        <v>751</v>
      </c>
      <c r="G195" s="219"/>
      <c r="H195" s="222">
        <v>0.72</v>
      </c>
      <c r="I195" s="223"/>
      <c r="J195" s="219"/>
      <c r="K195" s="219"/>
      <c r="L195" s="224"/>
      <c r="M195" s="225"/>
      <c r="N195" s="226"/>
      <c r="O195" s="226"/>
      <c r="P195" s="226"/>
      <c r="Q195" s="226"/>
      <c r="R195" s="226"/>
      <c r="S195" s="226"/>
      <c r="T195" s="227"/>
      <c r="AT195" s="228" t="s">
        <v>144</v>
      </c>
      <c r="AU195" s="228" t="s">
        <v>87</v>
      </c>
      <c r="AV195" s="11" t="s">
        <v>87</v>
      </c>
      <c r="AW195" s="11" t="s">
        <v>36</v>
      </c>
      <c r="AX195" s="11" t="s">
        <v>77</v>
      </c>
      <c r="AY195" s="228" t="s">
        <v>133</v>
      </c>
    </row>
    <row r="196" spans="2:51" s="12" customFormat="1" ht="12">
      <c r="B196" s="229"/>
      <c r="C196" s="230"/>
      <c r="D196" s="215" t="s">
        <v>144</v>
      </c>
      <c r="E196" s="231" t="s">
        <v>27</v>
      </c>
      <c r="F196" s="232" t="s">
        <v>752</v>
      </c>
      <c r="G196" s="230"/>
      <c r="H196" s="231" t="s">
        <v>27</v>
      </c>
      <c r="I196" s="233"/>
      <c r="J196" s="230"/>
      <c r="K196" s="230"/>
      <c r="L196" s="234"/>
      <c r="M196" s="235"/>
      <c r="N196" s="236"/>
      <c r="O196" s="236"/>
      <c r="P196" s="236"/>
      <c r="Q196" s="236"/>
      <c r="R196" s="236"/>
      <c r="S196" s="236"/>
      <c r="T196" s="237"/>
      <c r="AT196" s="238" t="s">
        <v>144</v>
      </c>
      <c r="AU196" s="238" t="s">
        <v>87</v>
      </c>
      <c r="AV196" s="12" t="s">
        <v>85</v>
      </c>
      <c r="AW196" s="12" t="s">
        <v>36</v>
      </c>
      <c r="AX196" s="12" t="s">
        <v>77</v>
      </c>
      <c r="AY196" s="238" t="s">
        <v>133</v>
      </c>
    </row>
    <row r="197" spans="2:51" s="13" customFormat="1" ht="12">
      <c r="B197" s="239"/>
      <c r="C197" s="240"/>
      <c r="D197" s="215" t="s">
        <v>144</v>
      </c>
      <c r="E197" s="241" t="s">
        <v>27</v>
      </c>
      <c r="F197" s="242" t="s">
        <v>147</v>
      </c>
      <c r="G197" s="240"/>
      <c r="H197" s="243">
        <v>0.72</v>
      </c>
      <c r="I197" s="244"/>
      <c r="J197" s="240"/>
      <c r="K197" s="240"/>
      <c r="L197" s="245"/>
      <c r="M197" s="246"/>
      <c r="N197" s="247"/>
      <c r="O197" s="247"/>
      <c r="P197" s="247"/>
      <c r="Q197" s="247"/>
      <c r="R197" s="247"/>
      <c r="S197" s="247"/>
      <c r="T197" s="248"/>
      <c r="AT197" s="249" t="s">
        <v>144</v>
      </c>
      <c r="AU197" s="249" t="s">
        <v>87</v>
      </c>
      <c r="AV197" s="13" t="s">
        <v>140</v>
      </c>
      <c r="AW197" s="13" t="s">
        <v>36</v>
      </c>
      <c r="AX197" s="13" t="s">
        <v>85</v>
      </c>
      <c r="AY197" s="249" t="s">
        <v>133</v>
      </c>
    </row>
    <row r="198" spans="2:63" s="10" customFormat="1" ht="22.8" customHeight="1">
      <c r="B198" s="188"/>
      <c r="C198" s="189"/>
      <c r="D198" s="190" t="s">
        <v>76</v>
      </c>
      <c r="E198" s="202" t="s">
        <v>166</v>
      </c>
      <c r="F198" s="202" t="s">
        <v>291</v>
      </c>
      <c r="G198" s="189"/>
      <c r="H198" s="189"/>
      <c r="I198" s="192"/>
      <c r="J198" s="203">
        <f>BK198</f>
        <v>0</v>
      </c>
      <c r="K198" s="189"/>
      <c r="L198" s="194"/>
      <c r="M198" s="195"/>
      <c r="N198" s="196"/>
      <c r="O198" s="196"/>
      <c r="P198" s="197">
        <f>SUM(P199:P208)</f>
        <v>0</v>
      </c>
      <c r="Q198" s="196"/>
      <c r="R198" s="197">
        <f>SUM(R199:R208)</f>
        <v>11.1976525</v>
      </c>
      <c r="S198" s="196"/>
      <c r="T198" s="198">
        <f>SUM(T199:T208)</f>
        <v>0</v>
      </c>
      <c r="AR198" s="199" t="s">
        <v>85</v>
      </c>
      <c r="AT198" s="200" t="s">
        <v>76</v>
      </c>
      <c r="AU198" s="200" t="s">
        <v>85</v>
      </c>
      <c r="AY198" s="199" t="s">
        <v>133</v>
      </c>
      <c r="BK198" s="201">
        <f>SUM(BK199:BK208)</f>
        <v>0</v>
      </c>
    </row>
    <row r="199" spans="2:65" s="1" customFormat="1" ht="16.5" customHeight="1">
      <c r="B199" s="38"/>
      <c r="C199" s="204" t="s">
        <v>266</v>
      </c>
      <c r="D199" s="204" t="s">
        <v>135</v>
      </c>
      <c r="E199" s="205" t="s">
        <v>753</v>
      </c>
      <c r="F199" s="206" t="s">
        <v>754</v>
      </c>
      <c r="G199" s="207" t="s">
        <v>138</v>
      </c>
      <c r="H199" s="208">
        <v>91.25</v>
      </c>
      <c r="I199" s="209"/>
      <c r="J199" s="208">
        <f>ROUND(I199*H199,2)</f>
        <v>0</v>
      </c>
      <c r="K199" s="206" t="s">
        <v>139</v>
      </c>
      <c r="L199" s="43"/>
      <c r="M199" s="210" t="s">
        <v>27</v>
      </c>
      <c r="N199" s="211" t="s">
        <v>48</v>
      </c>
      <c r="O199" s="79"/>
      <c r="P199" s="212">
        <f>O199*H199</f>
        <v>0</v>
      </c>
      <c r="Q199" s="212">
        <v>0.02256</v>
      </c>
      <c r="R199" s="212">
        <f>Q199*H199</f>
        <v>2.0586</v>
      </c>
      <c r="S199" s="212">
        <v>0</v>
      </c>
      <c r="T199" s="213">
        <f>S199*H199</f>
        <v>0</v>
      </c>
      <c r="AR199" s="17" t="s">
        <v>140</v>
      </c>
      <c r="AT199" s="17" t="s">
        <v>135</v>
      </c>
      <c r="AU199" s="17" t="s">
        <v>87</v>
      </c>
      <c r="AY199" s="17" t="s">
        <v>133</v>
      </c>
      <c r="BE199" s="214">
        <f>IF(N199="základní",J199,0)</f>
        <v>0</v>
      </c>
      <c r="BF199" s="214">
        <f>IF(N199="snížená",J199,0)</f>
        <v>0</v>
      </c>
      <c r="BG199" s="214">
        <f>IF(N199="zákl. přenesená",J199,0)</f>
        <v>0</v>
      </c>
      <c r="BH199" s="214">
        <f>IF(N199="sníž. přenesená",J199,0)</f>
        <v>0</v>
      </c>
      <c r="BI199" s="214">
        <f>IF(N199="nulová",J199,0)</f>
        <v>0</v>
      </c>
      <c r="BJ199" s="17" t="s">
        <v>85</v>
      </c>
      <c r="BK199" s="214">
        <f>ROUND(I199*H199,2)</f>
        <v>0</v>
      </c>
      <c r="BL199" s="17" t="s">
        <v>140</v>
      </c>
      <c r="BM199" s="17" t="s">
        <v>755</v>
      </c>
    </row>
    <row r="200" spans="2:47" s="1" customFormat="1" ht="12">
      <c r="B200" s="38"/>
      <c r="C200" s="39"/>
      <c r="D200" s="215" t="s">
        <v>142</v>
      </c>
      <c r="E200" s="39"/>
      <c r="F200" s="216" t="s">
        <v>756</v>
      </c>
      <c r="G200" s="39"/>
      <c r="H200" s="39"/>
      <c r="I200" s="130"/>
      <c r="J200" s="39"/>
      <c r="K200" s="39"/>
      <c r="L200" s="43"/>
      <c r="M200" s="217"/>
      <c r="N200" s="79"/>
      <c r="O200" s="79"/>
      <c r="P200" s="79"/>
      <c r="Q200" s="79"/>
      <c r="R200" s="79"/>
      <c r="S200" s="79"/>
      <c r="T200" s="80"/>
      <c r="AT200" s="17" t="s">
        <v>142</v>
      </c>
      <c r="AU200" s="17" t="s">
        <v>87</v>
      </c>
    </row>
    <row r="201" spans="2:51" s="11" customFormat="1" ht="12">
      <c r="B201" s="218"/>
      <c r="C201" s="219"/>
      <c r="D201" s="215" t="s">
        <v>144</v>
      </c>
      <c r="E201" s="220" t="s">
        <v>27</v>
      </c>
      <c r="F201" s="221" t="s">
        <v>757</v>
      </c>
      <c r="G201" s="219"/>
      <c r="H201" s="222">
        <v>91.25</v>
      </c>
      <c r="I201" s="223"/>
      <c r="J201" s="219"/>
      <c r="K201" s="219"/>
      <c r="L201" s="224"/>
      <c r="M201" s="225"/>
      <c r="N201" s="226"/>
      <c r="O201" s="226"/>
      <c r="P201" s="226"/>
      <c r="Q201" s="226"/>
      <c r="R201" s="226"/>
      <c r="S201" s="226"/>
      <c r="T201" s="227"/>
      <c r="AT201" s="228" t="s">
        <v>144</v>
      </c>
      <c r="AU201" s="228" t="s">
        <v>87</v>
      </c>
      <c r="AV201" s="11" t="s">
        <v>87</v>
      </c>
      <c r="AW201" s="11" t="s">
        <v>36</v>
      </c>
      <c r="AX201" s="11" t="s">
        <v>77</v>
      </c>
      <c r="AY201" s="228" t="s">
        <v>133</v>
      </c>
    </row>
    <row r="202" spans="2:51" s="13" customFormat="1" ht="12">
      <c r="B202" s="239"/>
      <c r="C202" s="240"/>
      <c r="D202" s="215" t="s">
        <v>144</v>
      </c>
      <c r="E202" s="241" t="s">
        <v>27</v>
      </c>
      <c r="F202" s="242" t="s">
        <v>147</v>
      </c>
      <c r="G202" s="240"/>
      <c r="H202" s="243">
        <v>91.25</v>
      </c>
      <c r="I202" s="244"/>
      <c r="J202" s="240"/>
      <c r="K202" s="240"/>
      <c r="L202" s="245"/>
      <c r="M202" s="246"/>
      <c r="N202" s="247"/>
      <c r="O202" s="247"/>
      <c r="P202" s="247"/>
      <c r="Q202" s="247"/>
      <c r="R202" s="247"/>
      <c r="S202" s="247"/>
      <c r="T202" s="248"/>
      <c r="AT202" s="249" t="s">
        <v>144</v>
      </c>
      <c r="AU202" s="249" t="s">
        <v>87</v>
      </c>
      <c r="AV202" s="13" t="s">
        <v>140</v>
      </c>
      <c r="AW202" s="13" t="s">
        <v>36</v>
      </c>
      <c r="AX202" s="13" t="s">
        <v>85</v>
      </c>
      <c r="AY202" s="249" t="s">
        <v>133</v>
      </c>
    </row>
    <row r="203" spans="2:65" s="1" customFormat="1" ht="22.5" customHeight="1">
      <c r="B203" s="38"/>
      <c r="C203" s="204" t="s">
        <v>272</v>
      </c>
      <c r="D203" s="204" t="s">
        <v>135</v>
      </c>
      <c r="E203" s="205" t="s">
        <v>758</v>
      </c>
      <c r="F203" s="206" t="s">
        <v>759</v>
      </c>
      <c r="G203" s="207" t="s">
        <v>138</v>
      </c>
      <c r="H203" s="208">
        <v>18.25</v>
      </c>
      <c r="I203" s="209"/>
      <c r="J203" s="208">
        <f>ROUND(I203*H203,2)</f>
        <v>0</v>
      </c>
      <c r="K203" s="206" t="s">
        <v>139</v>
      </c>
      <c r="L203" s="43"/>
      <c r="M203" s="210" t="s">
        <v>27</v>
      </c>
      <c r="N203" s="211" t="s">
        <v>48</v>
      </c>
      <c r="O203" s="79"/>
      <c r="P203" s="212">
        <f>O203*H203</f>
        <v>0</v>
      </c>
      <c r="Q203" s="212">
        <v>0.50077</v>
      </c>
      <c r="R203" s="212">
        <f>Q203*H203</f>
        <v>9.1390525</v>
      </c>
      <c r="S203" s="212">
        <v>0</v>
      </c>
      <c r="T203" s="213">
        <f>S203*H203</f>
        <v>0</v>
      </c>
      <c r="AR203" s="17" t="s">
        <v>140</v>
      </c>
      <c r="AT203" s="17" t="s">
        <v>135</v>
      </c>
      <c r="AU203" s="17" t="s">
        <v>87</v>
      </c>
      <c r="AY203" s="17" t="s">
        <v>133</v>
      </c>
      <c r="BE203" s="214">
        <f>IF(N203="základní",J203,0)</f>
        <v>0</v>
      </c>
      <c r="BF203" s="214">
        <f>IF(N203="snížená",J203,0)</f>
        <v>0</v>
      </c>
      <c r="BG203" s="214">
        <f>IF(N203="zákl. přenesená",J203,0)</f>
        <v>0</v>
      </c>
      <c r="BH203" s="214">
        <f>IF(N203="sníž. přenesená",J203,0)</f>
        <v>0</v>
      </c>
      <c r="BI203" s="214">
        <f>IF(N203="nulová",J203,0)</f>
        <v>0</v>
      </c>
      <c r="BJ203" s="17" t="s">
        <v>85</v>
      </c>
      <c r="BK203" s="214">
        <f>ROUND(I203*H203,2)</f>
        <v>0</v>
      </c>
      <c r="BL203" s="17" t="s">
        <v>140</v>
      </c>
      <c r="BM203" s="17" t="s">
        <v>760</v>
      </c>
    </row>
    <row r="204" spans="2:47" s="1" customFormat="1" ht="12">
      <c r="B204" s="38"/>
      <c r="C204" s="39"/>
      <c r="D204" s="215" t="s">
        <v>142</v>
      </c>
      <c r="E204" s="39"/>
      <c r="F204" s="216" t="s">
        <v>756</v>
      </c>
      <c r="G204" s="39"/>
      <c r="H204" s="39"/>
      <c r="I204" s="130"/>
      <c r="J204" s="39"/>
      <c r="K204" s="39"/>
      <c r="L204" s="43"/>
      <c r="M204" s="217"/>
      <c r="N204" s="79"/>
      <c r="O204" s="79"/>
      <c r="P204" s="79"/>
      <c r="Q204" s="79"/>
      <c r="R204" s="79"/>
      <c r="S204" s="79"/>
      <c r="T204" s="80"/>
      <c r="AT204" s="17" t="s">
        <v>142</v>
      </c>
      <c r="AU204" s="17" t="s">
        <v>87</v>
      </c>
    </row>
    <row r="205" spans="2:51" s="11" customFormat="1" ht="12">
      <c r="B205" s="218"/>
      <c r="C205" s="219"/>
      <c r="D205" s="215" t="s">
        <v>144</v>
      </c>
      <c r="E205" s="220" t="s">
        <v>27</v>
      </c>
      <c r="F205" s="221" t="s">
        <v>761</v>
      </c>
      <c r="G205" s="219"/>
      <c r="H205" s="222">
        <v>3.5</v>
      </c>
      <c r="I205" s="223"/>
      <c r="J205" s="219"/>
      <c r="K205" s="219"/>
      <c r="L205" s="224"/>
      <c r="M205" s="225"/>
      <c r="N205" s="226"/>
      <c r="O205" s="226"/>
      <c r="P205" s="226"/>
      <c r="Q205" s="226"/>
      <c r="R205" s="226"/>
      <c r="S205" s="226"/>
      <c r="T205" s="227"/>
      <c r="AT205" s="228" t="s">
        <v>144</v>
      </c>
      <c r="AU205" s="228" t="s">
        <v>87</v>
      </c>
      <c r="AV205" s="11" t="s">
        <v>87</v>
      </c>
      <c r="AW205" s="11" t="s">
        <v>36</v>
      </c>
      <c r="AX205" s="11" t="s">
        <v>77</v>
      </c>
      <c r="AY205" s="228" t="s">
        <v>133</v>
      </c>
    </row>
    <row r="206" spans="2:51" s="11" customFormat="1" ht="12">
      <c r="B206" s="218"/>
      <c r="C206" s="219"/>
      <c r="D206" s="215" t="s">
        <v>144</v>
      </c>
      <c r="E206" s="220" t="s">
        <v>27</v>
      </c>
      <c r="F206" s="221" t="s">
        <v>762</v>
      </c>
      <c r="G206" s="219"/>
      <c r="H206" s="222">
        <v>9.75</v>
      </c>
      <c r="I206" s="223"/>
      <c r="J206" s="219"/>
      <c r="K206" s="219"/>
      <c r="L206" s="224"/>
      <c r="M206" s="225"/>
      <c r="N206" s="226"/>
      <c r="O206" s="226"/>
      <c r="P206" s="226"/>
      <c r="Q206" s="226"/>
      <c r="R206" s="226"/>
      <c r="S206" s="226"/>
      <c r="T206" s="227"/>
      <c r="AT206" s="228" t="s">
        <v>144</v>
      </c>
      <c r="AU206" s="228" t="s">
        <v>87</v>
      </c>
      <c r="AV206" s="11" t="s">
        <v>87</v>
      </c>
      <c r="AW206" s="11" t="s">
        <v>36</v>
      </c>
      <c r="AX206" s="11" t="s">
        <v>77</v>
      </c>
      <c r="AY206" s="228" t="s">
        <v>133</v>
      </c>
    </row>
    <row r="207" spans="2:51" s="11" customFormat="1" ht="12">
      <c r="B207" s="218"/>
      <c r="C207" s="219"/>
      <c r="D207" s="215" t="s">
        <v>144</v>
      </c>
      <c r="E207" s="220" t="s">
        <v>27</v>
      </c>
      <c r="F207" s="221" t="s">
        <v>763</v>
      </c>
      <c r="G207" s="219"/>
      <c r="H207" s="222">
        <v>5</v>
      </c>
      <c r="I207" s="223"/>
      <c r="J207" s="219"/>
      <c r="K207" s="219"/>
      <c r="L207" s="224"/>
      <c r="M207" s="225"/>
      <c r="N207" s="226"/>
      <c r="O207" s="226"/>
      <c r="P207" s="226"/>
      <c r="Q207" s="226"/>
      <c r="R207" s="226"/>
      <c r="S207" s="226"/>
      <c r="T207" s="227"/>
      <c r="AT207" s="228" t="s">
        <v>144</v>
      </c>
      <c r="AU207" s="228" t="s">
        <v>87</v>
      </c>
      <c r="AV207" s="11" t="s">
        <v>87</v>
      </c>
      <c r="AW207" s="11" t="s">
        <v>36</v>
      </c>
      <c r="AX207" s="11" t="s">
        <v>77</v>
      </c>
      <c r="AY207" s="228" t="s">
        <v>133</v>
      </c>
    </row>
    <row r="208" spans="2:51" s="13" customFormat="1" ht="12">
      <c r="B208" s="239"/>
      <c r="C208" s="240"/>
      <c r="D208" s="215" t="s">
        <v>144</v>
      </c>
      <c r="E208" s="241" t="s">
        <v>27</v>
      </c>
      <c r="F208" s="242" t="s">
        <v>147</v>
      </c>
      <c r="G208" s="240"/>
      <c r="H208" s="243">
        <v>18.25</v>
      </c>
      <c r="I208" s="244"/>
      <c r="J208" s="240"/>
      <c r="K208" s="240"/>
      <c r="L208" s="245"/>
      <c r="M208" s="246"/>
      <c r="N208" s="247"/>
      <c r="O208" s="247"/>
      <c r="P208" s="247"/>
      <c r="Q208" s="247"/>
      <c r="R208" s="247"/>
      <c r="S208" s="247"/>
      <c r="T208" s="248"/>
      <c r="AT208" s="249" t="s">
        <v>144</v>
      </c>
      <c r="AU208" s="249" t="s">
        <v>87</v>
      </c>
      <c r="AV208" s="13" t="s">
        <v>140</v>
      </c>
      <c r="AW208" s="13" t="s">
        <v>36</v>
      </c>
      <c r="AX208" s="13" t="s">
        <v>85</v>
      </c>
      <c r="AY208" s="249" t="s">
        <v>133</v>
      </c>
    </row>
    <row r="209" spans="2:63" s="10" customFormat="1" ht="22.8" customHeight="1">
      <c r="B209" s="188"/>
      <c r="C209" s="189"/>
      <c r="D209" s="190" t="s">
        <v>76</v>
      </c>
      <c r="E209" s="202" t="s">
        <v>181</v>
      </c>
      <c r="F209" s="202" t="s">
        <v>355</v>
      </c>
      <c r="G209" s="189"/>
      <c r="H209" s="189"/>
      <c r="I209" s="192"/>
      <c r="J209" s="203">
        <f>BK209</f>
        <v>0</v>
      </c>
      <c r="K209" s="189"/>
      <c r="L209" s="194"/>
      <c r="M209" s="195"/>
      <c r="N209" s="196"/>
      <c r="O209" s="196"/>
      <c r="P209" s="197">
        <f>SUM(P210:P240)</f>
        <v>0</v>
      </c>
      <c r="Q209" s="196"/>
      <c r="R209" s="197">
        <f>SUM(R210:R240)</f>
        <v>0.431587</v>
      </c>
      <c r="S209" s="196"/>
      <c r="T209" s="198">
        <f>SUM(T210:T240)</f>
        <v>0</v>
      </c>
      <c r="AR209" s="199" t="s">
        <v>85</v>
      </c>
      <c r="AT209" s="200" t="s">
        <v>76</v>
      </c>
      <c r="AU209" s="200" t="s">
        <v>85</v>
      </c>
      <c r="AY209" s="199" t="s">
        <v>133</v>
      </c>
      <c r="BK209" s="201">
        <f>SUM(BK210:BK240)</f>
        <v>0</v>
      </c>
    </row>
    <row r="210" spans="2:65" s="1" customFormat="1" ht="22.5" customHeight="1">
      <c r="B210" s="38"/>
      <c r="C210" s="204" t="s">
        <v>279</v>
      </c>
      <c r="D210" s="204" t="s">
        <v>135</v>
      </c>
      <c r="E210" s="205" t="s">
        <v>764</v>
      </c>
      <c r="F210" s="206" t="s">
        <v>765</v>
      </c>
      <c r="G210" s="207" t="s">
        <v>364</v>
      </c>
      <c r="H210" s="208">
        <v>1</v>
      </c>
      <c r="I210" s="209"/>
      <c r="J210" s="208">
        <f>ROUND(I210*H210,2)</f>
        <v>0</v>
      </c>
      <c r="K210" s="206" t="s">
        <v>139</v>
      </c>
      <c r="L210" s="43"/>
      <c r="M210" s="210" t="s">
        <v>27</v>
      </c>
      <c r="N210" s="211" t="s">
        <v>48</v>
      </c>
      <c r="O210" s="79"/>
      <c r="P210" s="212">
        <f>O210*H210</f>
        <v>0</v>
      </c>
      <c r="Q210" s="212">
        <v>0</v>
      </c>
      <c r="R210" s="212">
        <f>Q210*H210</f>
        <v>0</v>
      </c>
      <c r="S210" s="212">
        <v>0</v>
      </c>
      <c r="T210" s="213">
        <f>S210*H210</f>
        <v>0</v>
      </c>
      <c r="AR210" s="17" t="s">
        <v>140</v>
      </c>
      <c r="AT210" s="17" t="s">
        <v>135</v>
      </c>
      <c r="AU210" s="17" t="s">
        <v>87</v>
      </c>
      <c r="AY210" s="17" t="s">
        <v>133</v>
      </c>
      <c r="BE210" s="214">
        <f>IF(N210="základní",J210,0)</f>
        <v>0</v>
      </c>
      <c r="BF210" s="214">
        <f>IF(N210="snížená",J210,0)</f>
        <v>0</v>
      </c>
      <c r="BG210" s="214">
        <f>IF(N210="zákl. přenesená",J210,0)</f>
        <v>0</v>
      </c>
      <c r="BH210" s="214">
        <f>IF(N210="sníž. přenesená",J210,0)</f>
        <v>0</v>
      </c>
      <c r="BI210" s="214">
        <f>IF(N210="nulová",J210,0)</f>
        <v>0</v>
      </c>
      <c r="BJ210" s="17" t="s">
        <v>85</v>
      </c>
      <c r="BK210" s="214">
        <f>ROUND(I210*H210,2)</f>
        <v>0</v>
      </c>
      <c r="BL210" s="17" t="s">
        <v>140</v>
      </c>
      <c r="BM210" s="17" t="s">
        <v>766</v>
      </c>
    </row>
    <row r="211" spans="2:47" s="1" customFormat="1" ht="12">
      <c r="B211" s="38"/>
      <c r="C211" s="39"/>
      <c r="D211" s="215" t="s">
        <v>142</v>
      </c>
      <c r="E211" s="39"/>
      <c r="F211" s="216" t="s">
        <v>767</v>
      </c>
      <c r="G211" s="39"/>
      <c r="H211" s="39"/>
      <c r="I211" s="130"/>
      <c r="J211" s="39"/>
      <c r="K211" s="39"/>
      <c r="L211" s="43"/>
      <c r="M211" s="217"/>
      <c r="N211" s="79"/>
      <c r="O211" s="79"/>
      <c r="P211" s="79"/>
      <c r="Q211" s="79"/>
      <c r="R211" s="79"/>
      <c r="S211" s="79"/>
      <c r="T211" s="80"/>
      <c r="AT211" s="17" t="s">
        <v>142</v>
      </c>
      <c r="AU211" s="17" t="s">
        <v>87</v>
      </c>
    </row>
    <row r="212" spans="2:51" s="11" customFormat="1" ht="12">
      <c r="B212" s="218"/>
      <c r="C212" s="219"/>
      <c r="D212" s="215" t="s">
        <v>144</v>
      </c>
      <c r="E212" s="220" t="s">
        <v>27</v>
      </c>
      <c r="F212" s="221" t="s">
        <v>85</v>
      </c>
      <c r="G212" s="219"/>
      <c r="H212" s="222">
        <v>1</v>
      </c>
      <c r="I212" s="223"/>
      <c r="J212" s="219"/>
      <c r="K212" s="219"/>
      <c r="L212" s="224"/>
      <c r="M212" s="225"/>
      <c r="N212" s="226"/>
      <c r="O212" s="226"/>
      <c r="P212" s="226"/>
      <c r="Q212" s="226"/>
      <c r="R212" s="226"/>
      <c r="S212" s="226"/>
      <c r="T212" s="227"/>
      <c r="AT212" s="228" t="s">
        <v>144</v>
      </c>
      <c r="AU212" s="228" t="s">
        <v>87</v>
      </c>
      <c r="AV212" s="11" t="s">
        <v>87</v>
      </c>
      <c r="AW212" s="11" t="s">
        <v>36</v>
      </c>
      <c r="AX212" s="11" t="s">
        <v>77</v>
      </c>
      <c r="AY212" s="228" t="s">
        <v>133</v>
      </c>
    </row>
    <row r="213" spans="2:51" s="12" customFormat="1" ht="12">
      <c r="B213" s="229"/>
      <c r="C213" s="230"/>
      <c r="D213" s="215" t="s">
        <v>144</v>
      </c>
      <c r="E213" s="231" t="s">
        <v>27</v>
      </c>
      <c r="F213" s="232" t="s">
        <v>160</v>
      </c>
      <c r="G213" s="230"/>
      <c r="H213" s="231" t="s">
        <v>27</v>
      </c>
      <c r="I213" s="233"/>
      <c r="J213" s="230"/>
      <c r="K213" s="230"/>
      <c r="L213" s="234"/>
      <c r="M213" s="235"/>
      <c r="N213" s="236"/>
      <c r="O213" s="236"/>
      <c r="P213" s="236"/>
      <c r="Q213" s="236"/>
      <c r="R213" s="236"/>
      <c r="S213" s="236"/>
      <c r="T213" s="237"/>
      <c r="AT213" s="238" t="s">
        <v>144</v>
      </c>
      <c r="AU213" s="238" t="s">
        <v>87</v>
      </c>
      <c r="AV213" s="12" t="s">
        <v>85</v>
      </c>
      <c r="AW213" s="12" t="s">
        <v>36</v>
      </c>
      <c r="AX213" s="12" t="s">
        <v>77</v>
      </c>
      <c r="AY213" s="238" t="s">
        <v>133</v>
      </c>
    </row>
    <row r="214" spans="2:51" s="13" customFormat="1" ht="12">
      <c r="B214" s="239"/>
      <c r="C214" s="240"/>
      <c r="D214" s="215" t="s">
        <v>144</v>
      </c>
      <c r="E214" s="241" t="s">
        <v>27</v>
      </c>
      <c r="F214" s="242" t="s">
        <v>147</v>
      </c>
      <c r="G214" s="240"/>
      <c r="H214" s="243">
        <v>1</v>
      </c>
      <c r="I214" s="244"/>
      <c r="J214" s="240"/>
      <c r="K214" s="240"/>
      <c r="L214" s="245"/>
      <c r="M214" s="246"/>
      <c r="N214" s="247"/>
      <c r="O214" s="247"/>
      <c r="P214" s="247"/>
      <c r="Q214" s="247"/>
      <c r="R214" s="247"/>
      <c r="S214" s="247"/>
      <c r="T214" s="248"/>
      <c r="AT214" s="249" t="s">
        <v>144</v>
      </c>
      <c r="AU214" s="249" t="s">
        <v>87</v>
      </c>
      <c r="AV214" s="13" t="s">
        <v>140</v>
      </c>
      <c r="AW214" s="13" t="s">
        <v>36</v>
      </c>
      <c r="AX214" s="13" t="s">
        <v>85</v>
      </c>
      <c r="AY214" s="249" t="s">
        <v>133</v>
      </c>
    </row>
    <row r="215" spans="2:65" s="1" customFormat="1" ht="16.5" customHeight="1">
      <c r="B215" s="38"/>
      <c r="C215" s="250" t="s">
        <v>285</v>
      </c>
      <c r="D215" s="250" t="s">
        <v>231</v>
      </c>
      <c r="E215" s="251" t="s">
        <v>768</v>
      </c>
      <c r="F215" s="252" t="s">
        <v>769</v>
      </c>
      <c r="G215" s="253" t="s">
        <v>364</v>
      </c>
      <c r="H215" s="254">
        <v>1</v>
      </c>
      <c r="I215" s="255"/>
      <c r="J215" s="254">
        <f>ROUND(I215*H215,2)</f>
        <v>0</v>
      </c>
      <c r="K215" s="252" t="s">
        <v>139</v>
      </c>
      <c r="L215" s="256"/>
      <c r="M215" s="257" t="s">
        <v>27</v>
      </c>
      <c r="N215" s="258" t="s">
        <v>48</v>
      </c>
      <c r="O215" s="79"/>
      <c r="P215" s="212">
        <f>O215*H215</f>
        <v>0</v>
      </c>
      <c r="Q215" s="212">
        <v>0.0077</v>
      </c>
      <c r="R215" s="212">
        <f>Q215*H215</f>
        <v>0.0077</v>
      </c>
      <c r="S215" s="212">
        <v>0</v>
      </c>
      <c r="T215" s="213">
        <f>S215*H215</f>
        <v>0</v>
      </c>
      <c r="AR215" s="17" t="s">
        <v>181</v>
      </c>
      <c r="AT215" s="17" t="s">
        <v>231</v>
      </c>
      <c r="AU215" s="17" t="s">
        <v>87</v>
      </c>
      <c r="AY215" s="17" t="s">
        <v>133</v>
      </c>
      <c r="BE215" s="214">
        <f>IF(N215="základní",J215,0)</f>
        <v>0</v>
      </c>
      <c r="BF215" s="214">
        <f>IF(N215="snížená",J215,0)</f>
        <v>0</v>
      </c>
      <c r="BG215" s="214">
        <f>IF(N215="zákl. přenesená",J215,0)</f>
        <v>0</v>
      </c>
      <c r="BH215" s="214">
        <f>IF(N215="sníž. přenesená",J215,0)</f>
        <v>0</v>
      </c>
      <c r="BI215" s="214">
        <f>IF(N215="nulová",J215,0)</f>
        <v>0</v>
      </c>
      <c r="BJ215" s="17" t="s">
        <v>85</v>
      </c>
      <c r="BK215" s="214">
        <f>ROUND(I215*H215,2)</f>
        <v>0</v>
      </c>
      <c r="BL215" s="17" t="s">
        <v>140</v>
      </c>
      <c r="BM215" s="17" t="s">
        <v>770</v>
      </c>
    </row>
    <row r="216" spans="2:65" s="1" customFormat="1" ht="22.5" customHeight="1">
      <c r="B216" s="38"/>
      <c r="C216" s="204" t="s">
        <v>292</v>
      </c>
      <c r="D216" s="204" t="s">
        <v>135</v>
      </c>
      <c r="E216" s="205" t="s">
        <v>771</v>
      </c>
      <c r="F216" s="206" t="s">
        <v>772</v>
      </c>
      <c r="G216" s="207" t="s">
        <v>177</v>
      </c>
      <c r="H216" s="208">
        <v>41.7</v>
      </c>
      <c r="I216" s="209"/>
      <c r="J216" s="208">
        <f>ROUND(I216*H216,2)</f>
        <v>0</v>
      </c>
      <c r="K216" s="206" t="s">
        <v>139</v>
      </c>
      <c r="L216" s="43"/>
      <c r="M216" s="210" t="s">
        <v>27</v>
      </c>
      <c r="N216" s="211" t="s">
        <v>48</v>
      </c>
      <c r="O216" s="79"/>
      <c r="P216" s="212">
        <f>O216*H216</f>
        <v>0</v>
      </c>
      <c r="Q216" s="212">
        <v>0.00991</v>
      </c>
      <c r="R216" s="212">
        <f>Q216*H216</f>
        <v>0.41324700000000003</v>
      </c>
      <c r="S216" s="212">
        <v>0</v>
      </c>
      <c r="T216" s="213">
        <f>S216*H216</f>
        <v>0</v>
      </c>
      <c r="AR216" s="17" t="s">
        <v>140</v>
      </c>
      <c r="AT216" s="17" t="s">
        <v>135</v>
      </c>
      <c r="AU216" s="17" t="s">
        <v>87</v>
      </c>
      <c r="AY216" s="17" t="s">
        <v>133</v>
      </c>
      <c r="BE216" s="214">
        <f>IF(N216="základní",J216,0)</f>
        <v>0</v>
      </c>
      <c r="BF216" s="214">
        <f>IF(N216="snížená",J216,0)</f>
        <v>0</v>
      </c>
      <c r="BG216" s="214">
        <f>IF(N216="zákl. přenesená",J216,0)</f>
        <v>0</v>
      </c>
      <c r="BH216" s="214">
        <f>IF(N216="sníž. přenesená",J216,0)</f>
        <v>0</v>
      </c>
      <c r="BI216" s="214">
        <f>IF(N216="nulová",J216,0)</f>
        <v>0</v>
      </c>
      <c r="BJ216" s="17" t="s">
        <v>85</v>
      </c>
      <c r="BK216" s="214">
        <f>ROUND(I216*H216,2)</f>
        <v>0</v>
      </c>
      <c r="BL216" s="17" t="s">
        <v>140</v>
      </c>
      <c r="BM216" s="17" t="s">
        <v>773</v>
      </c>
    </row>
    <row r="217" spans="2:47" s="1" customFormat="1" ht="12">
      <c r="B217" s="38"/>
      <c r="C217" s="39"/>
      <c r="D217" s="215" t="s">
        <v>142</v>
      </c>
      <c r="E217" s="39"/>
      <c r="F217" s="216" t="s">
        <v>360</v>
      </c>
      <c r="G217" s="39"/>
      <c r="H217" s="39"/>
      <c r="I217" s="130"/>
      <c r="J217" s="39"/>
      <c r="K217" s="39"/>
      <c r="L217" s="43"/>
      <c r="M217" s="217"/>
      <c r="N217" s="79"/>
      <c r="O217" s="79"/>
      <c r="P217" s="79"/>
      <c r="Q217" s="79"/>
      <c r="R217" s="79"/>
      <c r="S217" s="79"/>
      <c r="T217" s="80"/>
      <c r="AT217" s="17" t="s">
        <v>142</v>
      </c>
      <c r="AU217" s="17" t="s">
        <v>87</v>
      </c>
    </row>
    <row r="218" spans="2:51" s="11" customFormat="1" ht="12">
      <c r="B218" s="218"/>
      <c r="C218" s="219"/>
      <c r="D218" s="215" t="s">
        <v>144</v>
      </c>
      <c r="E218" s="220" t="s">
        <v>27</v>
      </c>
      <c r="F218" s="221" t="s">
        <v>774</v>
      </c>
      <c r="G218" s="219"/>
      <c r="H218" s="222">
        <v>41.7</v>
      </c>
      <c r="I218" s="223"/>
      <c r="J218" s="219"/>
      <c r="K218" s="219"/>
      <c r="L218" s="224"/>
      <c r="M218" s="225"/>
      <c r="N218" s="226"/>
      <c r="O218" s="226"/>
      <c r="P218" s="226"/>
      <c r="Q218" s="226"/>
      <c r="R218" s="226"/>
      <c r="S218" s="226"/>
      <c r="T218" s="227"/>
      <c r="AT218" s="228" t="s">
        <v>144</v>
      </c>
      <c r="AU218" s="228" t="s">
        <v>87</v>
      </c>
      <c r="AV218" s="11" t="s">
        <v>87</v>
      </c>
      <c r="AW218" s="11" t="s">
        <v>36</v>
      </c>
      <c r="AX218" s="11" t="s">
        <v>77</v>
      </c>
      <c r="AY218" s="228" t="s">
        <v>133</v>
      </c>
    </row>
    <row r="219" spans="2:51" s="12" customFormat="1" ht="12">
      <c r="B219" s="229"/>
      <c r="C219" s="230"/>
      <c r="D219" s="215" t="s">
        <v>144</v>
      </c>
      <c r="E219" s="231" t="s">
        <v>27</v>
      </c>
      <c r="F219" s="232" t="s">
        <v>160</v>
      </c>
      <c r="G219" s="230"/>
      <c r="H219" s="231" t="s">
        <v>27</v>
      </c>
      <c r="I219" s="233"/>
      <c r="J219" s="230"/>
      <c r="K219" s="230"/>
      <c r="L219" s="234"/>
      <c r="M219" s="235"/>
      <c r="N219" s="236"/>
      <c r="O219" s="236"/>
      <c r="P219" s="236"/>
      <c r="Q219" s="236"/>
      <c r="R219" s="236"/>
      <c r="S219" s="236"/>
      <c r="T219" s="237"/>
      <c r="AT219" s="238" t="s">
        <v>144</v>
      </c>
      <c r="AU219" s="238" t="s">
        <v>87</v>
      </c>
      <c r="AV219" s="12" t="s">
        <v>85</v>
      </c>
      <c r="AW219" s="12" t="s">
        <v>36</v>
      </c>
      <c r="AX219" s="12" t="s">
        <v>77</v>
      </c>
      <c r="AY219" s="238" t="s">
        <v>133</v>
      </c>
    </row>
    <row r="220" spans="2:51" s="13" customFormat="1" ht="12">
      <c r="B220" s="239"/>
      <c r="C220" s="240"/>
      <c r="D220" s="215" t="s">
        <v>144</v>
      </c>
      <c r="E220" s="241" t="s">
        <v>27</v>
      </c>
      <c r="F220" s="242" t="s">
        <v>147</v>
      </c>
      <c r="G220" s="240"/>
      <c r="H220" s="243">
        <v>41.7</v>
      </c>
      <c r="I220" s="244"/>
      <c r="J220" s="240"/>
      <c r="K220" s="240"/>
      <c r="L220" s="245"/>
      <c r="M220" s="246"/>
      <c r="N220" s="247"/>
      <c r="O220" s="247"/>
      <c r="P220" s="247"/>
      <c r="Q220" s="247"/>
      <c r="R220" s="247"/>
      <c r="S220" s="247"/>
      <c r="T220" s="248"/>
      <c r="AT220" s="249" t="s">
        <v>144</v>
      </c>
      <c r="AU220" s="249" t="s">
        <v>87</v>
      </c>
      <c r="AV220" s="13" t="s">
        <v>140</v>
      </c>
      <c r="AW220" s="13" t="s">
        <v>36</v>
      </c>
      <c r="AX220" s="13" t="s">
        <v>85</v>
      </c>
      <c r="AY220" s="249" t="s">
        <v>133</v>
      </c>
    </row>
    <row r="221" spans="2:65" s="1" customFormat="1" ht="16.5" customHeight="1">
      <c r="B221" s="38"/>
      <c r="C221" s="204" t="s">
        <v>297</v>
      </c>
      <c r="D221" s="204" t="s">
        <v>135</v>
      </c>
      <c r="E221" s="205" t="s">
        <v>775</v>
      </c>
      <c r="F221" s="206" t="s">
        <v>776</v>
      </c>
      <c r="G221" s="207" t="s">
        <v>364</v>
      </c>
      <c r="H221" s="208">
        <v>-2</v>
      </c>
      <c r="I221" s="209"/>
      <c r="J221" s="208">
        <f>ROUND(I221*H221,2)</f>
        <v>0</v>
      </c>
      <c r="K221" s="206" t="s">
        <v>139</v>
      </c>
      <c r="L221" s="43"/>
      <c r="M221" s="210" t="s">
        <v>27</v>
      </c>
      <c r="N221" s="211" t="s">
        <v>48</v>
      </c>
      <c r="O221" s="79"/>
      <c r="P221" s="212">
        <f>O221*H221</f>
        <v>0</v>
      </c>
      <c r="Q221" s="212">
        <v>0</v>
      </c>
      <c r="R221" s="212">
        <f>Q221*H221</f>
        <v>0</v>
      </c>
      <c r="S221" s="212">
        <v>0</v>
      </c>
      <c r="T221" s="213">
        <f>S221*H221</f>
        <v>0</v>
      </c>
      <c r="AR221" s="17" t="s">
        <v>140</v>
      </c>
      <c r="AT221" s="17" t="s">
        <v>135</v>
      </c>
      <c r="AU221" s="17" t="s">
        <v>87</v>
      </c>
      <c r="AY221" s="17" t="s">
        <v>133</v>
      </c>
      <c r="BE221" s="214">
        <f>IF(N221="základní",J221,0)</f>
        <v>0</v>
      </c>
      <c r="BF221" s="214">
        <f>IF(N221="snížená",J221,0)</f>
        <v>0</v>
      </c>
      <c r="BG221" s="214">
        <f>IF(N221="zákl. přenesená",J221,0)</f>
        <v>0</v>
      </c>
      <c r="BH221" s="214">
        <f>IF(N221="sníž. přenesená",J221,0)</f>
        <v>0</v>
      </c>
      <c r="BI221" s="214">
        <f>IF(N221="nulová",J221,0)</f>
        <v>0</v>
      </c>
      <c r="BJ221" s="17" t="s">
        <v>85</v>
      </c>
      <c r="BK221" s="214">
        <f>ROUND(I221*H221,2)</f>
        <v>0</v>
      </c>
      <c r="BL221" s="17" t="s">
        <v>140</v>
      </c>
      <c r="BM221" s="17" t="s">
        <v>777</v>
      </c>
    </row>
    <row r="222" spans="2:47" s="1" customFormat="1" ht="12">
      <c r="B222" s="38"/>
      <c r="C222" s="39"/>
      <c r="D222" s="215" t="s">
        <v>142</v>
      </c>
      <c r="E222" s="39"/>
      <c r="F222" s="216" t="s">
        <v>778</v>
      </c>
      <c r="G222" s="39"/>
      <c r="H222" s="39"/>
      <c r="I222" s="130"/>
      <c r="J222" s="39"/>
      <c r="K222" s="39"/>
      <c r="L222" s="43"/>
      <c r="M222" s="217"/>
      <c r="N222" s="79"/>
      <c r="O222" s="79"/>
      <c r="P222" s="79"/>
      <c r="Q222" s="79"/>
      <c r="R222" s="79"/>
      <c r="S222" s="79"/>
      <c r="T222" s="80"/>
      <c r="AT222" s="17" t="s">
        <v>142</v>
      </c>
      <c r="AU222" s="17" t="s">
        <v>87</v>
      </c>
    </row>
    <row r="223" spans="2:51" s="11" customFormat="1" ht="12">
      <c r="B223" s="218"/>
      <c r="C223" s="219"/>
      <c r="D223" s="215" t="s">
        <v>144</v>
      </c>
      <c r="E223" s="220" t="s">
        <v>27</v>
      </c>
      <c r="F223" s="221" t="s">
        <v>779</v>
      </c>
      <c r="G223" s="219"/>
      <c r="H223" s="222">
        <v>-2</v>
      </c>
      <c r="I223" s="223"/>
      <c r="J223" s="219"/>
      <c r="K223" s="219"/>
      <c r="L223" s="224"/>
      <c r="M223" s="225"/>
      <c r="N223" s="226"/>
      <c r="O223" s="226"/>
      <c r="P223" s="226"/>
      <c r="Q223" s="226"/>
      <c r="R223" s="226"/>
      <c r="S223" s="226"/>
      <c r="T223" s="227"/>
      <c r="AT223" s="228" t="s">
        <v>144</v>
      </c>
      <c r="AU223" s="228" t="s">
        <v>87</v>
      </c>
      <c r="AV223" s="11" t="s">
        <v>87</v>
      </c>
      <c r="AW223" s="11" t="s">
        <v>36</v>
      </c>
      <c r="AX223" s="11" t="s">
        <v>77</v>
      </c>
      <c r="AY223" s="228" t="s">
        <v>133</v>
      </c>
    </row>
    <row r="224" spans="2:51" s="12" customFormat="1" ht="12">
      <c r="B224" s="229"/>
      <c r="C224" s="230"/>
      <c r="D224" s="215" t="s">
        <v>144</v>
      </c>
      <c r="E224" s="231" t="s">
        <v>27</v>
      </c>
      <c r="F224" s="232" t="s">
        <v>160</v>
      </c>
      <c r="G224" s="230"/>
      <c r="H224" s="231" t="s">
        <v>27</v>
      </c>
      <c r="I224" s="233"/>
      <c r="J224" s="230"/>
      <c r="K224" s="230"/>
      <c r="L224" s="234"/>
      <c r="M224" s="235"/>
      <c r="N224" s="236"/>
      <c r="O224" s="236"/>
      <c r="P224" s="236"/>
      <c r="Q224" s="236"/>
      <c r="R224" s="236"/>
      <c r="S224" s="236"/>
      <c r="T224" s="237"/>
      <c r="AT224" s="238" t="s">
        <v>144</v>
      </c>
      <c r="AU224" s="238" t="s">
        <v>87</v>
      </c>
      <c r="AV224" s="12" t="s">
        <v>85</v>
      </c>
      <c r="AW224" s="12" t="s">
        <v>36</v>
      </c>
      <c r="AX224" s="12" t="s">
        <v>77</v>
      </c>
      <c r="AY224" s="238" t="s">
        <v>133</v>
      </c>
    </row>
    <row r="225" spans="2:51" s="13" customFormat="1" ht="12">
      <c r="B225" s="239"/>
      <c r="C225" s="240"/>
      <c r="D225" s="215" t="s">
        <v>144</v>
      </c>
      <c r="E225" s="241" t="s">
        <v>27</v>
      </c>
      <c r="F225" s="242" t="s">
        <v>147</v>
      </c>
      <c r="G225" s="240"/>
      <c r="H225" s="243">
        <v>-2</v>
      </c>
      <c r="I225" s="244"/>
      <c r="J225" s="240"/>
      <c r="K225" s="240"/>
      <c r="L225" s="245"/>
      <c r="M225" s="246"/>
      <c r="N225" s="247"/>
      <c r="O225" s="247"/>
      <c r="P225" s="247"/>
      <c r="Q225" s="247"/>
      <c r="R225" s="247"/>
      <c r="S225" s="247"/>
      <c r="T225" s="248"/>
      <c r="AT225" s="249" t="s">
        <v>144</v>
      </c>
      <c r="AU225" s="249" t="s">
        <v>87</v>
      </c>
      <c r="AV225" s="13" t="s">
        <v>140</v>
      </c>
      <c r="AW225" s="13" t="s">
        <v>36</v>
      </c>
      <c r="AX225" s="13" t="s">
        <v>85</v>
      </c>
      <c r="AY225" s="249" t="s">
        <v>133</v>
      </c>
    </row>
    <row r="226" spans="2:65" s="1" customFormat="1" ht="16.5" customHeight="1">
      <c r="B226" s="38"/>
      <c r="C226" s="250" t="s">
        <v>304</v>
      </c>
      <c r="D226" s="250" t="s">
        <v>231</v>
      </c>
      <c r="E226" s="251" t="s">
        <v>780</v>
      </c>
      <c r="F226" s="252" t="s">
        <v>781</v>
      </c>
      <c r="G226" s="253" t="s">
        <v>364</v>
      </c>
      <c r="H226" s="254">
        <v>-2</v>
      </c>
      <c r="I226" s="255"/>
      <c r="J226" s="254">
        <f>ROUND(I226*H226,2)</f>
        <v>0</v>
      </c>
      <c r="K226" s="252" t="s">
        <v>139</v>
      </c>
      <c r="L226" s="256"/>
      <c r="M226" s="257" t="s">
        <v>27</v>
      </c>
      <c r="N226" s="258" t="s">
        <v>48</v>
      </c>
      <c r="O226" s="79"/>
      <c r="P226" s="212">
        <f>O226*H226</f>
        <v>0</v>
      </c>
      <c r="Q226" s="212">
        <v>0.0007</v>
      </c>
      <c r="R226" s="212">
        <f>Q226*H226</f>
        <v>-0.0014</v>
      </c>
      <c r="S226" s="212">
        <v>0</v>
      </c>
      <c r="T226" s="213">
        <f>S226*H226</f>
        <v>0</v>
      </c>
      <c r="AR226" s="17" t="s">
        <v>181</v>
      </c>
      <c r="AT226" s="17" t="s">
        <v>231</v>
      </c>
      <c r="AU226" s="17" t="s">
        <v>87</v>
      </c>
      <c r="AY226" s="17" t="s">
        <v>133</v>
      </c>
      <c r="BE226" s="214">
        <f>IF(N226="základní",J226,0)</f>
        <v>0</v>
      </c>
      <c r="BF226" s="214">
        <f>IF(N226="snížená",J226,0)</f>
        <v>0</v>
      </c>
      <c r="BG226" s="214">
        <f>IF(N226="zákl. přenesená",J226,0)</f>
        <v>0</v>
      </c>
      <c r="BH226" s="214">
        <f>IF(N226="sníž. přenesená",J226,0)</f>
        <v>0</v>
      </c>
      <c r="BI226" s="214">
        <f>IF(N226="nulová",J226,0)</f>
        <v>0</v>
      </c>
      <c r="BJ226" s="17" t="s">
        <v>85</v>
      </c>
      <c r="BK226" s="214">
        <f>ROUND(I226*H226,2)</f>
        <v>0</v>
      </c>
      <c r="BL226" s="17" t="s">
        <v>140</v>
      </c>
      <c r="BM226" s="17" t="s">
        <v>782</v>
      </c>
    </row>
    <row r="227" spans="2:65" s="1" customFormat="1" ht="16.5" customHeight="1">
      <c r="B227" s="38"/>
      <c r="C227" s="204" t="s">
        <v>396</v>
      </c>
      <c r="D227" s="204" t="s">
        <v>135</v>
      </c>
      <c r="E227" s="205" t="s">
        <v>775</v>
      </c>
      <c r="F227" s="206" t="s">
        <v>776</v>
      </c>
      <c r="G227" s="207" t="s">
        <v>364</v>
      </c>
      <c r="H227" s="208">
        <v>2</v>
      </c>
      <c r="I227" s="209"/>
      <c r="J227" s="208">
        <f>ROUND(I227*H227,2)</f>
        <v>0</v>
      </c>
      <c r="K227" s="206" t="s">
        <v>139</v>
      </c>
      <c r="L227" s="43"/>
      <c r="M227" s="210" t="s">
        <v>27</v>
      </c>
      <c r="N227" s="211" t="s">
        <v>48</v>
      </c>
      <c r="O227" s="79"/>
      <c r="P227" s="212">
        <f>O227*H227</f>
        <v>0</v>
      </c>
      <c r="Q227" s="212">
        <v>0</v>
      </c>
      <c r="R227" s="212">
        <f>Q227*H227</f>
        <v>0</v>
      </c>
      <c r="S227" s="212">
        <v>0</v>
      </c>
      <c r="T227" s="213">
        <f>S227*H227</f>
        <v>0</v>
      </c>
      <c r="AR227" s="17" t="s">
        <v>140</v>
      </c>
      <c r="AT227" s="17" t="s">
        <v>135</v>
      </c>
      <c r="AU227" s="17" t="s">
        <v>87</v>
      </c>
      <c r="AY227" s="17" t="s">
        <v>133</v>
      </c>
      <c r="BE227" s="214">
        <f>IF(N227="základní",J227,0)</f>
        <v>0</v>
      </c>
      <c r="BF227" s="214">
        <f>IF(N227="snížená",J227,0)</f>
        <v>0</v>
      </c>
      <c r="BG227" s="214">
        <f>IF(N227="zákl. přenesená",J227,0)</f>
        <v>0</v>
      </c>
      <c r="BH227" s="214">
        <f>IF(N227="sníž. přenesená",J227,0)</f>
        <v>0</v>
      </c>
      <c r="BI227" s="214">
        <f>IF(N227="nulová",J227,0)</f>
        <v>0</v>
      </c>
      <c r="BJ227" s="17" t="s">
        <v>85</v>
      </c>
      <c r="BK227" s="214">
        <f>ROUND(I227*H227,2)</f>
        <v>0</v>
      </c>
      <c r="BL227" s="17" t="s">
        <v>140</v>
      </c>
      <c r="BM227" s="17" t="s">
        <v>783</v>
      </c>
    </row>
    <row r="228" spans="2:47" s="1" customFormat="1" ht="12">
      <c r="B228" s="38"/>
      <c r="C228" s="39"/>
      <c r="D228" s="215" t="s">
        <v>142</v>
      </c>
      <c r="E228" s="39"/>
      <c r="F228" s="216" t="s">
        <v>778</v>
      </c>
      <c r="G228" s="39"/>
      <c r="H228" s="39"/>
      <c r="I228" s="130"/>
      <c r="J228" s="39"/>
      <c r="K228" s="39"/>
      <c r="L228" s="43"/>
      <c r="M228" s="217"/>
      <c r="N228" s="79"/>
      <c r="O228" s="79"/>
      <c r="P228" s="79"/>
      <c r="Q228" s="79"/>
      <c r="R228" s="79"/>
      <c r="S228" s="79"/>
      <c r="T228" s="80"/>
      <c r="AT228" s="17" t="s">
        <v>142</v>
      </c>
      <c r="AU228" s="17" t="s">
        <v>87</v>
      </c>
    </row>
    <row r="229" spans="2:51" s="11" customFormat="1" ht="12">
      <c r="B229" s="218"/>
      <c r="C229" s="219"/>
      <c r="D229" s="215" t="s">
        <v>144</v>
      </c>
      <c r="E229" s="220" t="s">
        <v>27</v>
      </c>
      <c r="F229" s="221" t="s">
        <v>87</v>
      </c>
      <c r="G229" s="219"/>
      <c r="H229" s="222">
        <v>2</v>
      </c>
      <c r="I229" s="223"/>
      <c r="J229" s="219"/>
      <c r="K229" s="219"/>
      <c r="L229" s="224"/>
      <c r="M229" s="225"/>
      <c r="N229" s="226"/>
      <c r="O229" s="226"/>
      <c r="P229" s="226"/>
      <c r="Q229" s="226"/>
      <c r="R229" s="226"/>
      <c r="S229" s="226"/>
      <c r="T229" s="227"/>
      <c r="AT229" s="228" t="s">
        <v>144</v>
      </c>
      <c r="AU229" s="228" t="s">
        <v>87</v>
      </c>
      <c r="AV229" s="11" t="s">
        <v>87</v>
      </c>
      <c r="AW229" s="11" t="s">
        <v>36</v>
      </c>
      <c r="AX229" s="11" t="s">
        <v>77</v>
      </c>
      <c r="AY229" s="228" t="s">
        <v>133</v>
      </c>
    </row>
    <row r="230" spans="2:51" s="12" customFormat="1" ht="12">
      <c r="B230" s="229"/>
      <c r="C230" s="230"/>
      <c r="D230" s="215" t="s">
        <v>144</v>
      </c>
      <c r="E230" s="231" t="s">
        <v>27</v>
      </c>
      <c r="F230" s="232" t="s">
        <v>160</v>
      </c>
      <c r="G230" s="230"/>
      <c r="H230" s="231" t="s">
        <v>27</v>
      </c>
      <c r="I230" s="233"/>
      <c r="J230" s="230"/>
      <c r="K230" s="230"/>
      <c r="L230" s="234"/>
      <c r="M230" s="235"/>
      <c r="N230" s="236"/>
      <c r="O230" s="236"/>
      <c r="P230" s="236"/>
      <c r="Q230" s="236"/>
      <c r="R230" s="236"/>
      <c r="S230" s="236"/>
      <c r="T230" s="237"/>
      <c r="AT230" s="238" t="s">
        <v>144</v>
      </c>
      <c r="AU230" s="238" t="s">
        <v>87</v>
      </c>
      <c r="AV230" s="12" t="s">
        <v>85</v>
      </c>
      <c r="AW230" s="12" t="s">
        <v>36</v>
      </c>
      <c r="AX230" s="12" t="s">
        <v>77</v>
      </c>
      <c r="AY230" s="238" t="s">
        <v>133</v>
      </c>
    </row>
    <row r="231" spans="2:51" s="13" customFormat="1" ht="12">
      <c r="B231" s="239"/>
      <c r="C231" s="240"/>
      <c r="D231" s="215" t="s">
        <v>144</v>
      </c>
      <c r="E231" s="241" t="s">
        <v>27</v>
      </c>
      <c r="F231" s="242" t="s">
        <v>147</v>
      </c>
      <c r="G231" s="240"/>
      <c r="H231" s="243">
        <v>2</v>
      </c>
      <c r="I231" s="244"/>
      <c r="J231" s="240"/>
      <c r="K231" s="240"/>
      <c r="L231" s="245"/>
      <c r="M231" s="246"/>
      <c r="N231" s="247"/>
      <c r="O231" s="247"/>
      <c r="P231" s="247"/>
      <c r="Q231" s="247"/>
      <c r="R231" s="247"/>
      <c r="S231" s="247"/>
      <c r="T231" s="248"/>
      <c r="AT231" s="249" t="s">
        <v>144</v>
      </c>
      <c r="AU231" s="249" t="s">
        <v>87</v>
      </c>
      <c r="AV231" s="13" t="s">
        <v>140</v>
      </c>
      <c r="AW231" s="13" t="s">
        <v>36</v>
      </c>
      <c r="AX231" s="13" t="s">
        <v>85</v>
      </c>
      <c r="AY231" s="249" t="s">
        <v>133</v>
      </c>
    </row>
    <row r="232" spans="2:65" s="1" customFormat="1" ht="16.5" customHeight="1">
      <c r="B232" s="38"/>
      <c r="C232" s="250" t="s">
        <v>400</v>
      </c>
      <c r="D232" s="250" t="s">
        <v>231</v>
      </c>
      <c r="E232" s="251" t="s">
        <v>784</v>
      </c>
      <c r="F232" s="252" t="s">
        <v>785</v>
      </c>
      <c r="G232" s="253" t="s">
        <v>364</v>
      </c>
      <c r="H232" s="254">
        <v>2</v>
      </c>
      <c r="I232" s="255"/>
      <c r="J232" s="254">
        <f>ROUND(I232*H232,2)</f>
        <v>0</v>
      </c>
      <c r="K232" s="252" t="s">
        <v>139</v>
      </c>
      <c r="L232" s="256"/>
      <c r="M232" s="257" t="s">
        <v>27</v>
      </c>
      <c r="N232" s="258" t="s">
        <v>48</v>
      </c>
      <c r="O232" s="79"/>
      <c r="P232" s="212">
        <f>O232*H232</f>
        <v>0</v>
      </c>
      <c r="Q232" s="212">
        <v>0.0012</v>
      </c>
      <c r="R232" s="212">
        <f>Q232*H232</f>
        <v>0.0024</v>
      </c>
      <c r="S232" s="212">
        <v>0</v>
      </c>
      <c r="T232" s="213">
        <f>S232*H232</f>
        <v>0</v>
      </c>
      <c r="AR232" s="17" t="s">
        <v>181</v>
      </c>
      <c r="AT232" s="17" t="s">
        <v>231</v>
      </c>
      <c r="AU232" s="17" t="s">
        <v>87</v>
      </c>
      <c r="AY232" s="17" t="s">
        <v>133</v>
      </c>
      <c r="BE232" s="214">
        <f>IF(N232="základní",J232,0)</f>
        <v>0</v>
      </c>
      <c r="BF232" s="214">
        <f>IF(N232="snížená",J232,0)</f>
        <v>0</v>
      </c>
      <c r="BG232" s="214">
        <f>IF(N232="zákl. přenesená",J232,0)</f>
        <v>0</v>
      </c>
      <c r="BH232" s="214">
        <f>IF(N232="sníž. přenesená",J232,0)</f>
        <v>0</v>
      </c>
      <c r="BI232" s="214">
        <f>IF(N232="nulová",J232,0)</f>
        <v>0</v>
      </c>
      <c r="BJ232" s="17" t="s">
        <v>85</v>
      </c>
      <c r="BK232" s="214">
        <f>ROUND(I232*H232,2)</f>
        <v>0</v>
      </c>
      <c r="BL232" s="17" t="s">
        <v>140</v>
      </c>
      <c r="BM232" s="17" t="s">
        <v>786</v>
      </c>
    </row>
    <row r="233" spans="2:65" s="1" customFormat="1" ht="16.5" customHeight="1">
      <c r="B233" s="38"/>
      <c r="C233" s="204" t="s">
        <v>387</v>
      </c>
      <c r="D233" s="204" t="s">
        <v>135</v>
      </c>
      <c r="E233" s="205" t="s">
        <v>787</v>
      </c>
      <c r="F233" s="206" t="s">
        <v>788</v>
      </c>
      <c r="G233" s="207" t="s">
        <v>364</v>
      </c>
      <c r="H233" s="208">
        <v>2</v>
      </c>
      <c r="I233" s="209"/>
      <c r="J233" s="208">
        <f>ROUND(I233*H233,2)</f>
        <v>0</v>
      </c>
      <c r="K233" s="206" t="s">
        <v>27</v>
      </c>
      <c r="L233" s="43"/>
      <c r="M233" s="210" t="s">
        <v>27</v>
      </c>
      <c r="N233" s="211" t="s">
        <v>48</v>
      </c>
      <c r="O233" s="79"/>
      <c r="P233" s="212">
        <f>O233*H233</f>
        <v>0</v>
      </c>
      <c r="Q233" s="212">
        <v>0</v>
      </c>
      <c r="R233" s="212">
        <f>Q233*H233</f>
        <v>0</v>
      </c>
      <c r="S233" s="212">
        <v>0</v>
      </c>
      <c r="T233" s="213">
        <f>S233*H233</f>
        <v>0</v>
      </c>
      <c r="AR233" s="17" t="s">
        <v>140</v>
      </c>
      <c r="AT233" s="17" t="s">
        <v>135</v>
      </c>
      <c r="AU233" s="17" t="s">
        <v>87</v>
      </c>
      <c r="AY233" s="17" t="s">
        <v>133</v>
      </c>
      <c r="BE233" s="214">
        <f>IF(N233="základní",J233,0)</f>
        <v>0</v>
      </c>
      <c r="BF233" s="214">
        <f>IF(N233="snížená",J233,0)</f>
        <v>0</v>
      </c>
      <c r="BG233" s="214">
        <f>IF(N233="zákl. přenesená",J233,0)</f>
        <v>0</v>
      </c>
      <c r="BH233" s="214">
        <f>IF(N233="sníž. přenesená",J233,0)</f>
        <v>0</v>
      </c>
      <c r="BI233" s="214">
        <f>IF(N233="nulová",J233,0)</f>
        <v>0</v>
      </c>
      <c r="BJ233" s="17" t="s">
        <v>85</v>
      </c>
      <c r="BK233" s="214">
        <f>ROUND(I233*H233,2)</f>
        <v>0</v>
      </c>
      <c r="BL233" s="17" t="s">
        <v>140</v>
      </c>
      <c r="BM233" s="17" t="s">
        <v>789</v>
      </c>
    </row>
    <row r="234" spans="2:47" s="1" customFormat="1" ht="12">
      <c r="B234" s="38"/>
      <c r="C234" s="39"/>
      <c r="D234" s="215" t="s">
        <v>142</v>
      </c>
      <c r="E234" s="39"/>
      <c r="F234" s="216" t="s">
        <v>778</v>
      </c>
      <c r="G234" s="39"/>
      <c r="H234" s="39"/>
      <c r="I234" s="130"/>
      <c r="J234" s="39"/>
      <c r="K234" s="39"/>
      <c r="L234" s="43"/>
      <c r="M234" s="217"/>
      <c r="N234" s="79"/>
      <c r="O234" s="79"/>
      <c r="P234" s="79"/>
      <c r="Q234" s="79"/>
      <c r="R234" s="79"/>
      <c r="S234" s="79"/>
      <c r="T234" s="80"/>
      <c r="AT234" s="17" t="s">
        <v>142</v>
      </c>
      <c r="AU234" s="17" t="s">
        <v>87</v>
      </c>
    </row>
    <row r="235" spans="2:51" s="11" customFormat="1" ht="12">
      <c r="B235" s="218"/>
      <c r="C235" s="219"/>
      <c r="D235" s="215" t="s">
        <v>144</v>
      </c>
      <c r="E235" s="220" t="s">
        <v>27</v>
      </c>
      <c r="F235" s="221" t="s">
        <v>87</v>
      </c>
      <c r="G235" s="219"/>
      <c r="H235" s="222">
        <v>2</v>
      </c>
      <c r="I235" s="223"/>
      <c r="J235" s="219"/>
      <c r="K235" s="219"/>
      <c r="L235" s="224"/>
      <c r="M235" s="225"/>
      <c r="N235" s="226"/>
      <c r="O235" s="226"/>
      <c r="P235" s="226"/>
      <c r="Q235" s="226"/>
      <c r="R235" s="226"/>
      <c r="S235" s="226"/>
      <c r="T235" s="227"/>
      <c r="AT235" s="228" t="s">
        <v>144</v>
      </c>
      <c r="AU235" s="228" t="s">
        <v>87</v>
      </c>
      <c r="AV235" s="11" t="s">
        <v>87</v>
      </c>
      <c r="AW235" s="11" t="s">
        <v>36</v>
      </c>
      <c r="AX235" s="11" t="s">
        <v>77</v>
      </c>
      <c r="AY235" s="228" t="s">
        <v>133</v>
      </c>
    </row>
    <row r="236" spans="2:51" s="12" customFormat="1" ht="12">
      <c r="B236" s="229"/>
      <c r="C236" s="230"/>
      <c r="D236" s="215" t="s">
        <v>144</v>
      </c>
      <c r="E236" s="231" t="s">
        <v>27</v>
      </c>
      <c r="F236" s="232" t="s">
        <v>160</v>
      </c>
      <c r="G236" s="230"/>
      <c r="H236" s="231" t="s">
        <v>27</v>
      </c>
      <c r="I236" s="233"/>
      <c r="J236" s="230"/>
      <c r="K236" s="230"/>
      <c r="L236" s="234"/>
      <c r="M236" s="235"/>
      <c r="N236" s="236"/>
      <c r="O236" s="236"/>
      <c r="P236" s="236"/>
      <c r="Q236" s="236"/>
      <c r="R236" s="236"/>
      <c r="S236" s="236"/>
      <c r="T236" s="237"/>
      <c r="AT236" s="238" t="s">
        <v>144</v>
      </c>
      <c r="AU236" s="238" t="s">
        <v>87</v>
      </c>
      <c r="AV236" s="12" t="s">
        <v>85</v>
      </c>
      <c r="AW236" s="12" t="s">
        <v>36</v>
      </c>
      <c r="AX236" s="12" t="s">
        <v>77</v>
      </c>
      <c r="AY236" s="238" t="s">
        <v>133</v>
      </c>
    </row>
    <row r="237" spans="2:51" s="13" customFormat="1" ht="12">
      <c r="B237" s="239"/>
      <c r="C237" s="240"/>
      <c r="D237" s="215" t="s">
        <v>144</v>
      </c>
      <c r="E237" s="241" t="s">
        <v>27</v>
      </c>
      <c r="F237" s="242" t="s">
        <v>147</v>
      </c>
      <c r="G237" s="240"/>
      <c r="H237" s="243">
        <v>2</v>
      </c>
      <c r="I237" s="244"/>
      <c r="J237" s="240"/>
      <c r="K237" s="240"/>
      <c r="L237" s="245"/>
      <c r="M237" s="246"/>
      <c r="N237" s="247"/>
      <c r="O237" s="247"/>
      <c r="P237" s="247"/>
      <c r="Q237" s="247"/>
      <c r="R237" s="247"/>
      <c r="S237" s="247"/>
      <c r="T237" s="248"/>
      <c r="AT237" s="249" t="s">
        <v>144</v>
      </c>
      <c r="AU237" s="249" t="s">
        <v>87</v>
      </c>
      <c r="AV237" s="13" t="s">
        <v>140</v>
      </c>
      <c r="AW237" s="13" t="s">
        <v>36</v>
      </c>
      <c r="AX237" s="13" t="s">
        <v>85</v>
      </c>
      <c r="AY237" s="249" t="s">
        <v>133</v>
      </c>
    </row>
    <row r="238" spans="2:65" s="1" customFormat="1" ht="16.5" customHeight="1">
      <c r="B238" s="38"/>
      <c r="C238" s="250" t="s">
        <v>391</v>
      </c>
      <c r="D238" s="250" t="s">
        <v>231</v>
      </c>
      <c r="E238" s="251" t="s">
        <v>790</v>
      </c>
      <c r="F238" s="252" t="s">
        <v>791</v>
      </c>
      <c r="G238" s="253" t="s">
        <v>177</v>
      </c>
      <c r="H238" s="254">
        <v>4</v>
      </c>
      <c r="I238" s="255"/>
      <c r="J238" s="254">
        <f>ROUND(I238*H238,2)</f>
        <v>0</v>
      </c>
      <c r="K238" s="252" t="s">
        <v>27</v>
      </c>
      <c r="L238" s="256"/>
      <c r="M238" s="257" t="s">
        <v>27</v>
      </c>
      <c r="N238" s="258" t="s">
        <v>48</v>
      </c>
      <c r="O238" s="79"/>
      <c r="P238" s="212">
        <f>O238*H238</f>
        <v>0</v>
      </c>
      <c r="Q238" s="212">
        <v>0.00241</v>
      </c>
      <c r="R238" s="212">
        <f>Q238*H238</f>
        <v>0.00964</v>
      </c>
      <c r="S238" s="212">
        <v>0</v>
      </c>
      <c r="T238" s="213">
        <f>S238*H238</f>
        <v>0</v>
      </c>
      <c r="AR238" s="17" t="s">
        <v>181</v>
      </c>
      <c r="AT238" s="17" t="s">
        <v>231</v>
      </c>
      <c r="AU238" s="17" t="s">
        <v>87</v>
      </c>
      <c r="AY238" s="17" t="s">
        <v>133</v>
      </c>
      <c r="BE238" s="214">
        <f>IF(N238="základní",J238,0)</f>
        <v>0</v>
      </c>
      <c r="BF238" s="214">
        <f>IF(N238="snížená",J238,0)</f>
        <v>0</v>
      </c>
      <c r="BG238" s="214">
        <f>IF(N238="zákl. přenesená",J238,0)</f>
        <v>0</v>
      </c>
      <c r="BH238" s="214">
        <f>IF(N238="sníž. přenesená",J238,0)</f>
        <v>0</v>
      </c>
      <c r="BI238" s="214">
        <f>IF(N238="nulová",J238,0)</f>
        <v>0</v>
      </c>
      <c r="BJ238" s="17" t="s">
        <v>85</v>
      </c>
      <c r="BK238" s="214">
        <f>ROUND(I238*H238,2)</f>
        <v>0</v>
      </c>
      <c r="BL238" s="17" t="s">
        <v>140</v>
      </c>
      <c r="BM238" s="17" t="s">
        <v>792</v>
      </c>
    </row>
    <row r="239" spans="2:51" s="11" customFormat="1" ht="12">
      <c r="B239" s="218"/>
      <c r="C239" s="219"/>
      <c r="D239" s="215" t="s">
        <v>144</v>
      </c>
      <c r="E239" s="220" t="s">
        <v>27</v>
      </c>
      <c r="F239" s="221" t="s">
        <v>793</v>
      </c>
      <c r="G239" s="219"/>
      <c r="H239" s="222">
        <v>4</v>
      </c>
      <c r="I239" s="223"/>
      <c r="J239" s="219"/>
      <c r="K239" s="219"/>
      <c r="L239" s="224"/>
      <c r="M239" s="225"/>
      <c r="N239" s="226"/>
      <c r="O239" s="226"/>
      <c r="P239" s="226"/>
      <c r="Q239" s="226"/>
      <c r="R239" s="226"/>
      <c r="S239" s="226"/>
      <c r="T239" s="227"/>
      <c r="AT239" s="228" t="s">
        <v>144</v>
      </c>
      <c r="AU239" s="228" t="s">
        <v>87</v>
      </c>
      <c r="AV239" s="11" t="s">
        <v>87</v>
      </c>
      <c r="AW239" s="11" t="s">
        <v>36</v>
      </c>
      <c r="AX239" s="11" t="s">
        <v>77</v>
      </c>
      <c r="AY239" s="228" t="s">
        <v>133</v>
      </c>
    </row>
    <row r="240" spans="2:51" s="13" customFormat="1" ht="12">
      <c r="B240" s="239"/>
      <c r="C240" s="240"/>
      <c r="D240" s="215" t="s">
        <v>144</v>
      </c>
      <c r="E240" s="241" t="s">
        <v>27</v>
      </c>
      <c r="F240" s="242" t="s">
        <v>147</v>
      </c>
      <c r="G240" s="240"/>
      <c r="H240" s="243">
        <v>4</v>
      </c>
      <c r="I240" s="244"/>
      <c r="J240" s="240"/>
      <c r="K240" s="240"/>
      <c r="L240" s="245"/>
      <c r="M240" s="246"/>
      <c r="N240" s="247"/>
      <c r="O240" s="247"/>
      <c r="P240" s="247"/>
      <c r="Q240" s="247"/>
      <c r="R240" s="247"/>
      <c r="S240" s="247"/>
      <c r="T240" s="248"/>
      <c r="AT240" s="249" t="s">
        <v>144</v>
      </c>
      <c r="AU240" s="249" t="s">
        <v>87</v>
      </c>
      <c r="AV240" s="13" t="s">
        <v>140</v>
      </c>
      <c r="AW240" s="13" t="s">
        <v>36</v>
      </c>
      <c r="AX240" s="13" t="s">
        <v>85</v>
      </c>
      <c r="AY240" s="249" t="s">
        <v>133</v>
      </c>
    </row>
    <row r="241" spans="2:63" s="10" customFormat="1" ht="22.8" customHeight="1">
      <c r="B241" s="188"/>
      <c r="C241" s="189"/>
      <c r="D241" s="190" t="s">
        <v>76</v>
      </c>
      <c r="E241" s="202" t="s">
        <v>185</v>
      </c>
      <c r="F241" s="202" t="s">
        <v>413</v>
      </c>
      <c r="G241" s="189"/>
      <c r="H241" s="189"/>
      <c r="I241" s="192"/>
      <c r="J241" s="203">
        <f>BK241</f>
        <v>0</v>
      </c>
      <c r="K241" s="189"/>
      <c r="L241" s="194"/>
      <c r="M241" s="195"/>
      <c r="N241" s="196"/>
      <c r="O241" s="196"/>
      <c r="P241" s="197">
        <f>SUM(P242:P265)</f>
        <v>0</v>
      </c>
      <c r="Q241" s="196"/>
      <c r="R241" s="197">
        <f>SUM(R242:R265)</f>
        <v>27.6302926</v>
      </c>
      <c r="S241" s="196"/>
      <c r="T241" s="198">
        <f>SUM(T242:T265)</f>
        <v>0</v>
      </c>
      <c r="AR241" s="199" t="s">
        <v>85</v>
      </c>
      <c r="AT241" s="200" t="s">
        <v>76</v>
      </c>
      <c r="AU241" s="200" t="s">
        <v>85</v>
      </c>
      <c r="AY241" s="199" t="s">
        <v>133</v>
      </c>
      <c r="BK241" s="201">
        <f>SUM(BK242:BK265)</f>
        <v>0</v>
      </c>
    </row>
    <row r="242" spans="2:65" s="1" customFormat="1" ht="16.5" customHeight="1">
      <c r="B242" s="38"/>
      <c r="C242" s="204" t="s">
        <v>315</v>
      </c>
      <c r="D242" s="204" t="s">
        <v>135</v>
      </c>
      <c r="E242" s="205" t="s">
        <v>794</v>
      </c>
      <c r="F242" s="206" t="s">
        <v>795</v>
      </c>
      <c r="G242" s="207" t="s">
        <v>364</v>
      </c>
      <c r="H242" s="208">
        <v>2</v>
      </c>
      <c r="I242" s="209"/>
      <c r="J242" s="208">
        <f>ROUND(I242*H242,2)</f>
        <v>0</v>
      </c>
      <c r="K242" s="206" t="s">
        <v>139</v>
      </c>
      <c r="L242" s="43"/>
      <c r="M242" s="210" t="s">
        <v>27</v>
      </c>
      <c r="N242" s="211" t="s">
        <v>48</v>
      </c>
      <c r="O242" s="79"/>
      <c r="P242" s="212">
        <f>O242*H242</f>
        <v>0</v>
      </c>
      <c r="Q242" s="212">
        <v>6.26155</v>
      </c>
      <c r="R242" s="212">
        <f>Q242*H242</f>
        <v>12.5231</v>
      </c>
      <c r="S242" s="212">
        <v>0</v>
      </c>
      <c r="T242" s="213">
        <f>S242*H242</f>
        <v>0</v>
      </c>
      <c r="AR242" s="17" t="s">
        <v>140</v>
      </c>
      <c r="AT242" s="17" t="s">
        <v>135</v>
      </c>
      <c r="AU242" s="17" t="s">
        <v>87</v>
      </c>
      <c r="AY242" s="17" t="s">
        <v>133</v>
      </c>
      <c r="BE242" s="214">
        <f>IF(N242="základní",J242,0)</f>
        <v>0</v>
      </c>
      <c r="BF242" s="214">
        <f>IF(N242="snížená",J242,0)</f>
        <v>0</v>
      </c>
      <c r="BG242" s="214">
        <f>IF(N242="zákl. přenesená",J242,0)</f>
        <v>0</v>
      </c>
      <c r="BH242" s="214">
        <f>IF(N242="sníž. přenesená",J242,0)</f>
        <v>0</v>
      </c>
      <c r="BI242" s="214">
        <f>IF(N242="nulová",J242,0)</f>
        <v>0</v>
      </c>
      <c r="BJ242" s="17" t="s">
        <v>85</v>
      </c>
      <c r="BK242" s="214">
        <f>ROUND(I242*H242,2)</f>
        <v>0</v>
      </c>
      <c r="BL242" s="17" t="s">
        <v>140</v>
      </c>
      <c r="BM242" s="17" t="s">
        <v>796</v>
      </c>
    </row>
    <row r="243" spans="2:47" s="1" customFormat="1" ht="12">
      <c r="B243" s="38"/>
      <c r="C243" s="39"/>
      <c r="D243" s="215" t="s">
        <v>142</v>
      </c>
      <c r="E243" s="39"/>
      <c r="F243" s="216" t="s">
        <v>797</v>
      </c>
      <c r="G243" s="39"/>
      <c r="H243" s="39"/>
      <c r="I243" s="130"/>
      <c r="J243" s="39"/>
      <c r="K243" s="39"/>
      <c r="L243" s="43"/>
      <c r="M243" s="217"/>
      <c r="N243" s="79"/>
      <c r="O243" s="79"/>
      <c r="P243" s="79"/>
      <c r="Q243" s="79"/>
      <c r="R243" s="79"/>
      <c r="S243" s="79"/>
      <c r="T243" s="80"/>
      <c r="AT243" s="17" t="s">
        <v>142</v>
      </c>
      <c r="AU243" s="17" t="s">
        <v>87</v>
      </c>
    </row>
    <row r="244" spans="2:51" s="11" customFormat="1" ht="12">
      <c r="B244" s="218"/>
      <c r="C244" s="219"/>
      <c r="D244" s="215" t="s">
        <v>144</v>
      </c>
      <c r="E244" s="220" t="s">
        <v>27</v>
      </c>
      <c r="F244" s="221" t="s">
        <v>87</v>
      </c>
      <c r="G244" s="219"/>
      <c r="H244" s="222">
        <v>2</v>
      </c>
      <c r="I244" s="223"/>
      <c r="J244" s="219"/>
      <c r="K244" s="219"/>
      <c r="L244" s="224"/>
      <c r="M244" s="225"/>
      <c r="N244" s="226"/>
      <c r="O244" s="226"/>
      <c r="P244" s="226"/>
      <c r="Q244" s="226"/>
      <c r="R244" s="226"/>
      <c r="S244" s="226"/>
      <c r="T244" s="227"/>
      <c r="AT244" s="228" t="s">
        <v>144</v>
      </c>
      <c r="AU244" s="228" t="s">
        <v>87</v>
      </c>
      <c r="AV244" s="11" t="s">
        <v>87</v>
      </c>
      <c r="AW244" s="11" t="s">
        <v>36</v>
      </c>
      <c r="AX244" s="11" t="s">
        <v>77</v>
      </c>
      <c r="AY244" s="228" t="s">
        <v>133</v>
      </c>
    </row>
    <row r="245" spans="2:51" s="12" customFormat="1" ht="12">
      <c r="B245" s="229"/>
      <c r="C245" s="230"/>
      <c r="D245" s="215" t="s">
        <v>144</v>
      </c>
      <c r="E245" s="231" t="s">
        <v>27</v>
      </c>
      <c r="F245" s="232" t="s">
        <v>160</v>
      </c>
      <c r="G245" s="230"/>
      <c r="H245" s="231" t="s">
        <v>27</v>
      </c>
      <c r="I245" s="233"/>
      <c r="J245" s="230"/>
      <c r="K245" s="230"/>
      <c r="L245" s="234"/>
      <c r="M245" s="235"/>
      <c r="N245" s="236"/>
      <c r="O245" s="236"/>
      <c r="P245" s="236"/>
      <c r="Q245" s="236"/>
      <c r="R245" s="236"/>
      <c r="S245" s="236"/>
      <c r="T245" s="237"/>
      <c r="AT245" s="238" t="s">
        <v>144</v>
      </c>
      <c r="AU245" s="238" t="s">
        <v>87</v>
      </c>
      <c r="AV245" s="12" t="s">
        <v>85</v>
      </c>
      <c r="AW245" s="12" t="s">
        <v>36</v>
      </c>
      <c r="AX245" s="12" t="s">
        <v>77</v>
      </c>
      <c r="AY245" s="238" t="s">
        <v>133</v>
      </c>
    </row>
    <row r="246" spans="2:51" s="13" customFormat="1" ht="12">
      <c r="B246" s="239"/>
      <c r="C246" s="240"/>
      <c r="D246" s="215" t="s">
        <v>144</v>
      </c>
      <c r="E246" s="241" t="s">
        <v>27</v>
      </c>
      <c r="F246" s="242" t="s">
        <v>147</v>
      </c>
      <c r="G246" s="240"/>
      <c r="H246" s="243">
        <v>2</v>
      </c>
      <c r="I246" s="244"/>
      <c r="J246" s="240"/>
      <c r="K246" s="240"/>
      <c r="L246" s="245"/>
      <c r="M246" s="246"/>
      <c r="N246" s="247"/>
      <c r="O246" s="247"/>
      <c r="P246" s="247"/>
      <c r="Q246" s="247"/>
      <c r="R246" s="247"/>
      <c r="S246" s="247"/>
      <c r="T246" s="248"/>
      <c r="AT246" s="249" t="s">
        <v>144</v>
      </c>
      <c r="AU246" s="249" t="s">
        <v>87</v>
      </c>
      <c r="AV246" s="13" t="s">
        <v>140</v>
      </c>
      <c r="AW246" s="13" t="s">
        <v>36</v>
      </c>
      <c r="AX246" s="13" t="s">
        <v>85</v>
      </c>
      <c r="AY246" s="249" t="s">
        <v>133</v>
      </c>
    </row>
    <row r="247" spans="2:65" s="1" customFormat="1" ht="16.5" customHeight="1">
      <c r="B247" s="38"/>
      <c r="C247" s="204" t="s">
        <v>319</v>
      </c>
      <c r="D247" s="204" t="s">
        <v>135</v>
      </c>
      <c r="E247" s="205" t="s">
        <v>798</v>
      </c>
      <c r="F247" s="206" t="s">
        <v>799</v>
      </c>
      <c r="G247" s="207" t="s">
        <v>177</v>
      </c>
      <c r="H247" s="208">
        <v>9.3</v>
      </c>
      <c r="I247" s="209"/>
      <c r="J247" s="208">
        <f>ROUND(I247*H247,2)</f>
        <v>0</v>
      </c>
      <c r="K247" s="206" t="s">
        <v>139</v>
      </c>
      <c r="L247" s="43"/>
      <c r="M247" s="210" t="s">
        <v>27</v>
      </c>
      <c r="N247" s="211" t="s">
        <v>48</v>
      </c>
      <c r="O247" s="79"/>
      <c r="P247" s="212">
        <f>O247*H247</f>
        <v>0</v>
      </c>
      <c r="Q247" s="212">
        <v>0.58897</v>
      </c>
      <c r="R247" s="212">
        <f>Q247*H247</f>
        <v>5.4774210000000005</v>
      </c>
      <c r="S247" s="212">
        <v>0</v>
      </c>
      <c r="T247" s="213">
        <f>S247*H247</f>
        <v>0</v>
      </c>
      <c r="AR247" s="17" t="s">
        <v>140</v>
      </c>
      <c r="AT247" s="17" t="s">
        <v>135</v>
      </c>
      <c r="AU247" s="17" t="s">
        <v>87</v>
      </c>
      <c r="AY247" s="17" t="s">
        <v>133</v>
      </c>
      <c r="BE247" s="214">
        <f>IF(N247="základní",J247,0)</f>
        <v>0</v>
      </c>
      <c r="BF247" s="214">
        <f>IF(N247="snížená",J247,0)</f>
        <v>0</v>
      </c>
      <c r="BG247" s="214">
        <f>IF(N247="zákl. přenesená",J247,0)</f>
        <v>0</v>
      </c>
      <c r="BH247" s="214">
        <f>IF(N247="sníž. přenesená",J247,0)</f>
        <v>0</v>
      </c>
      <c r="BI247" s="214">
        <f>IF(N247="nulová",J247,0)</f>
        <v>0</v>
      </c>
      <c r="BJ247" s="17" t="s">
        <v>85</v>
      </c>
      <c r="BK247" s="214">
        <f>ROUND(I247*H247,2)</f>
        <v>0</v>
      </c>
      <c r="BL247" s="17" t="s">
        <v>140</v>
      </c>
      <c r="BM247" s="17" t="s">
        <v>800</v>
      </c>
    </row>
    <row r="248" spans="2:47" s="1" customFormat="1" ht="12">
      <c r="B248" s="38"/>
      <c r="C248" s="39"/>
      <c r="D248" s="215" t="s">
        <v>142</v>
      </c>
      <c r="E248" s="39"/>
      <c r="F248" s="216" t="s">
        <v>801</v>
      </c>
      <c r="G248" s="39"/>
      <c r="H248" s="39"/>
      <c r="I248" s="130"/>
      <c r="J248" s="39"/>
      <c r="K248" s="39"/>
      <c r="L248" s="43"/>
      <c r="M248" s="217"/>
      <c r="N248" s="79"/>
      <c r="O248" s="79"/>
      <c r="P248" s="79"/>
      <c r="Q248" s="79"/>
      <c r="R248" s="79"/>
      <c r="S248" s="79"/>
      <c r="T248" s="80"/>
      <c r="AT248" s="17" t="s">
        <v>142</v>
      </c>
      <c r="AU248" s="17" t="s">
        <v>87</v>
      </c>
    </row>
    <row r="249" spans="2:51" s="11" customFormat="1" ht="12">
      <c r="B249" s="218"/>
      <c r="C249" s="219"/>
      <c r="D249" s="215" t="s">
        <v>144</v>
      </c>
      <c r="E249" s="220" t="s">
        <v>27</v>
      </c>
      <c r="F249" s="221" t="s">
        <v>802</v>
      </c>
      <c r="G249" s="219"/>
      <c r="H249" s="222">
        <v>9.3</v>
      </c>
      <c r="I249" s="223"/>
      <c r="J249" s="219"/>
      <c r="K249" s="219"/>
      <c r="L249" s="224"/>
      <c r="M249" s="225"/>
      <c r="N249" s="226"/>
      <c r="O249" s="226"/>
      <c r="P249" s="226"/>
      <c r="Q249" s="226"/>
      <c r="R249" s="226"/>
      <c r="S249" s="226"/>
      <c r="T249" s="227"/>
      <c r="AT249" s="228" t="s">
        <v>144</v>
      </c>
      <c r="AU249" s="228" t="s">
        <v>87</v>
      </c>
      <c r="AV249" s="11" t="s">
        <v>87</v>
      </c>
      <c r="AW249" s="11" t="s">
        <v>36</v>
      </c>
      <c r="AX249" s="11" t="s">
        <v>77</v>
      </c>
      <c r="AY249" s="228" t="s">
        <v>133</v>
      </c>
    </row>
    <row r="250" spans="2:51" s="12" customFormat="1" ht="12">
      <c r="B250" s="229"/>
      <c r="C250" s="230"/>
      <c r="D250" s="215" t="s">
        <v>144</v>
      </c>
      <c r="E250" s="231" t="s">
        <v>27</v>
      </c>
      <c r="F250" s="232" t="s">
        <v>160</v>
      </c>
      <c r="G250" s="230"/>
      <c r="H250" s="231" t="s">
        <v>27</v>
      </c>
      <c r="I250" s="233"/>
      <c r="J250" s="230"/>
      <c r="K250" s="230"/>
      <c r="L250" s="234"/>
      <c r="M250" s="235"/>
      <c r="N250" s="236"/>
      <c r="O250" s="236"/>
      <c r="P250" s="236"/>
      <c r="Q250" s="236"/>
      <c r="R250" s="236"/>
      <c r="S250" s="236"/>
      <c r="T250" s="237"/>
      <c r="AT250" s="238" t="s">
        <v>144</v>
      </c>
      <c r="AU250" s="238" t="s">
        <v>87</v>
      </c>
      <c r="AV250" s="12" t="s">
        <v>85</v>
      </c>
      <c r="AW250" s="12" t="s">
        <v>36</v>
      </c>
      <c r="AX250" s="12" t="s">
        <v>77</v>
      </c>
      <c r="AY250" s="238" t="s">
        <v>133</v>
      </c>
    </row>
    <row r="251" spans="2:51" s="13" customFormat="1" ht="12">
      <c r="B251" s="239"/>
      <c r="C251" s="240"/>
      <c r="D251" s="215" t="s">
        <v>144</v>
      </c>
      <c r="E251" s="241" t="s">
        <v>27</v>
      </c>
      <c r="F251" s="242" t="s">
        <v>147</v>
      </c>
      <c r="G251" s="240"/>
      <c r="H251" s="243">
        <v>9.3</v>
      </c>
      <c r="I251" s="244"/>
      <c r="J251" s="240"/>
      <c r="K251" s="240"/>
      <c r="L251" s="245"/>
      <c r="M251" s="246"/>
      <c r="N251" s="247"/>
      <c r="O251" s="247"/>
      <c r="P251" s="247"/>
      <c r="Q251" s="247"/>
      <c r="R251" s="247"/>
      <c r="S251" s="247"/>
      <c r="T251" s="248"/>
      <c r="AT251" s="249" t="s">
        <v>144</v>
      </c>
      <c r="AU251" s="249" t="s">
        <v>87</v>
      </c>
      <c r="AV251" s="13" t="s">
        <v>140</v>
      </c>
      <c r="AW251" s="13" t="s">
        <v>36</v>
      </c>
      <c r="AX251" s="13" t="s">
        <v>85</v>
      </c>
      <c r="AY251" s="249" t="s">
        <v>133</v>
      </c>
    </row>
    <row r="252" spans="2:65" s="1" customFormat="1" ht="16.5" customHeight="1">
      <c r="B252" s="38"/>
      <c r="C252" s="250" t="s">
        <v>325</v>
      </c>
      <c r="D252" s="250" t="s">
        <v>231</v>
      </c>
      <c r="E252" s="251" t="s">
        <v>803</v>
      </c>
      <c r="F252" s="252" t="s">
        <v>804</v>
      </c>
      <c r="G252" s="253" t="s">
        <v>177</v>
      </c>
      <c r="H252" s="254">
        <v>10</v>
      </c>
      <c r="I252" s="255"/>
      <c r="J252" s="254">
        <f>ROUND(I252*H252,2)</f>
        <v>0</v>
      </c>
      <c r="K252" s="252" t="s">
        <v>27</v>
      </c>
      <c r="L252" s="256"/>
      <c r="M252" s="257" t="s">
        <v>27</v>
      </c>
      <c r="N252" s="258" t="s">
        <v>48</v>
      </c>
      <c r="O252" s="79"/>
      <c r="P252" s="212">
        <f>O252*H252</f>
        <v>0</v>
      </c>
      <c r="Q252" s="212">
        <v>0.1015</v>
      </c>
      <c r="R252" s="212">
        <f>Q252*H252</f>
        <v>1.0150000000000001</v>
      </c>
      <c r="S252" s="212">
        <v>0</v>
      </c>
      <c r="T252" s="213">
        <f>S252*H252</f>
        <v>0</v>
      </c>
      <c r="AR252" s="17" t="s">
        <v>181</v>
      </c>
      <c r="AT252" s="17" t="s">
        <v>231</v>
      </c>
      <c r="AU252" s="17" t="s">
        <v>87</v>
      </c>
      <c r="AY252" s="17" t="s">
        <v>133</v>
      </c>
      <c r="BE252" s="214">
        <f>IF(N252="základní",J252,0)</f>
        <v>0</v>
      </c>
      <c r="BF252" s="214">
        <f>IF(N252="snížená",J252,0)</f>
        <v>0</v>
      </c>
      <c r="BG252" s="214">
        <f>IF(N252="zákl. přenesená",J252,0)</f>
        <v>0</v>
      </c>
      <c r="BH252" s="214">
        <f>IF(N252="sníž. přenesená",J252,0)</f>
        <v>0</v>
      </c>
      <c r="BI252" s="214">
        <f>IF(N252="nulová",J252,0)</f>
        <v>0</v>
      </c>
      <c r="BJ252" s="17" t="s">
        <v>85</v>
      </c>
      <c r="BK252" s="214">
        <f>ROUND(I252*H252,2)</f>
        <v>0</v>
      </c>
      <c r="BL252" s="17" t="s">
        <v>140</v>
      </c>
      <c r="BM252" s="17" t="s">
        <v>805</v>
      </c>
    </row>
    <row r="253" spans="2:65" s="1" customFormat="1" ht="16.5" customHeight="1">
      <c r="B253" s="38"/>
      <c r="C253" s="204" t="s">
        <v>331</v>
      </c>
      <c r="D253" s="204" t="s">
        <v>135</v>
      </c>
      <c r="E253" s="205" t="s">
        <v>806</v>
      </c>
      <c r="F253" s="206" t="s">
        <v>807</v>
      </c>
      <c r="G253" s="207" t="s">
        <v>192</v>
      </c>
      <c r="H253" s="208">
        <v>3.48</v>
      </c>
      <c r="I253" s="209"/>
      <c r="J253" s="208">
        <f>ROUND(I253*H253,2)</f>
        <v>0</v>
      </c>
      <c r="K253" s="206" t="s">
        <v>139</v>
      </c>
      <c r="L253" s="43"/>
      <c r="M253" s="210" t="s">
        <v>27</v>
      </c>
      <c r="N253" s="211" t="s">
        <v>48</v>
      </c>
      <c r="O253" s="79"/>
      <c r="P253" s="212">
        <f>O253*H253</f>
        <v>0</v>
      </c>
      <c r="Q253" s="212">
        <v>2.46367</v>
      </c>
      <c r="R253" s="212">
        <f>Q253*H253</f>
        <v>8.5735716</v>
      </c>
      <c r="S253" s="212">
        <v>0</v>
      </c>
      <c r="T253" s="213">
        <f>S253*H253</f>
        <v>0</v>
      </c>
      <c r="AR253" s="17" t="s">
        <v>140</v>
      </c>
      <c r="AT253" s="17" t="s">
        <v>135</v>
      </c>
      <c r="AU253" s="17" t="s">
        <v>87</v>
      </c>
      <c r="AY253" s="17" t="s">
        <v>133</v>
      </c>
      <c r="BE253" s="214">
        <f>IF(N253="základní",J253,0)</f>
        <v>0</v>
      </c>
      <c r="BF253" s="214">
        <f>IF(N253="snížená",J253,0)</f>
        <v>0</v>
      </c>
      <c r="BG253" s="214">
        <f>IF(N253="zákl. přenesená",J253,0)</f>
        <v>0</v>
      </c>
      <c r="BH253" s="214">
        <f>IF(N253="sníž. přenesená",J253,0)</f>
        <v>0</v>
      </c>
      <c r="BI253" s="214">
        <f>IF(N253="nulová",J253,0)</f>
        <v>0</v>
      </c>
      <c r="BJ253" s="17" t="s">
        <v>85</v>
      </c>
      <c r="BK253" s="214">
        <f>ROUND(I253*H253,2)</f>
        <v>0</v>
      </c>
      <c r="BL253" s="17" t="s">
        <v>140</v>
      </c>
      <c r="BM253" s="17" t="s">
        <v>808</v>
      </c>
    </row>
    <row r="254" spans="2:47" s="1" customFormat="1" ht="12">
      <c r="B254" s="38"/>
      <c r="C254" s="39"/>
      <c r="D254" s="215" t="s">
        <v>142</v>
      </c>
      <c r="E254" s="39"/>
      <c r="F254" s="216" t="s">
        <v>809</v>
      </c>
      <c r="G254" s="39"/>
      <c r="H254" s="39"/>
      <c r="I254" s="130"/>
      <c r="J254" s="39"/>
      <c r="K254" s="39"/>
      <c r="L254" s="43"/>
      <c r="M254" s="217"/>
      <c r="N254" s="79"/>
      <c r="O254" s="79"/>
      <c r="P254" s="79"/>
      <c r="Q254" s="79"/>
      <c r="R254" s="79"/>
      <c r="S254" s="79"/>
      <c r="T254" s="80"/>
      <c r="AT254" s="17" t="s">
        <v>142</v>
      </c>
      <c r="AU254" s="17" t="s">
        <v>87</v>
      </c>
    </row>
    <row r="255" spans="2:51" s="11" customFormat="1" ht="12">
      <c r="B255" s="218"/>
      <c r="C255" s="219"/>
      <c r="D255" s="215" t="s">
        <v>144</v>
      </c>
      <c r="E255" s="220" t="s">
        <v>27</v>
      </c>
      <c r="F255" s="221" t="s">
        <v>810</v>
      </c>
      <c r="G255" s="219"/>
      <c r="H255" s="222">
        <v>3.48</v>
      </c>
      <c r="I255" s="223"/>
      <c r="J255" s="219"/>
      <c r="K255" s="219"/>
      <c r="L255" s="224"/>
      <c r="M255" s="225"/>
      <c r="N255" s="226"/>
      <c r="O255" s="226"/>
      <c r="P255" s="226"/>
      <c r="Q255" s="226"/>
      <c r="R255" s="226"/>
      <c r="S255" s="226"/>
      <c r="T255" s="227"/>
      <c r="AT255" s="228" t="s">
        <v>144</v>
      </c>
      <c r="AU255" s="228" t="s">
        <v>87</v>
      </c>
      <c r="AV255" s="11" t="s">
        <v>87</v>
      </c>
      <c r="AW255" s="11" t="s">
        <v>36</v>
      </c>
      <c r="AX255" s="11" t="s">
        <v>77</v>
      </c>
      <c r="AY255" s="228" t="s">
        <v>133</v>
      </c>
    </row>
    <row r="256" spans="2:51" s="13" customFormat="1" ht="12">
      <c r="B256" s="239"/>
      <c r="C256" s="240"/>
      <c r="D256" s="215" t="s">
        <v>144</v>
      </c>
      <c r="E256" s="241" t="s">
        <v>27</v>
      </c>
      <c r="F256" s="242" t="s">
        <v>147</v>
      </c>
      <c r="G256" s="240"/>
      <c r="H256" s="243">
        <v>3.48</v>
      </c>
      <c r="I256" s="244"/>
      <c r="J256" s="240"/>
      <c r="K256" s="240"/>
      <c r="L256" s="245"/>
      <c r="M256" s="246"/>
      <c r="N256" s="247"/>
      <c r="O256" s="247"/>
      <c r="P256" s="247"/>
      <c r="Q256" s="247"/>
      <c r="R256" s="247"/>
      <c r="S256" s="247"/>
      <c r="T256" s="248"/>
      <c r="AT256" s="249" t="s">
        <v>144</v>
      </c>
      <c r="AU256" s="249" t="s">
        <v>87</v>
      </c>
      <c r="AV256" s="13" t="s">
        <v>140</v>
      </c>
      <c r="AW256" s="13" t="s">
        <v>36</v>
      </c>
      <c r="AX256" s="13" t="s">
        <v>85</v>
      </c>
      <c r="AY256" s="249" t="s">
        <v>133</v>
      </c>
    </row>
    <row r="257" spans="2:65" s="1" customFormat="1" ht="22.5" customHeight="1">
      <c r="B257" s="38"/>
      <c r="C257" s="204" t="s">
        <v>343</v>
      </c>
      <c r="D257" s="204" t="s">
        <v>135</v>
      </c>
      <c r="E257" s="205" t="s">
        <v>811</v>
      </c>
      <c r="F257" s="206" t="s">
        <v>812</v>
      </c>
      <c r="G257" s="207" t="s">
        <v>364</v>
      </c>
      <c r="H257" s="208">
        <v>8</v>
      </c>
      <c r="I257" s="209"/>
      <c r="J257" s="208">
        <f>ROUND(I257*H257,2)</f>
        <v>0</v>
      </c>
      <c r="K257" s="206" t="s">
        <v>139</v>
      </c>
      <c r="L257" s="43"/>
      <c r="M257" s="210" t="s">
        <v>27</v>
      </c>
      <c r="N257" s="211" t="s">
        <v>48</v>
      </c>
      <c r="O257" s="79"/>
      <c r="P257" s="212">
        <f>O257*H257</f>
        <v>0</v>
      </c>
      <c r="Q257" s="212">
        <v>0.00015</v>
      </c>
      <c r="R257" s="212">
        <f>Q257*H257</f>
        <v>0.0012</v>
      </c>
      <c r="S257" s="212">
        <v>0</v>
      </c>
      <c r="T257" s="213">
        <f>S257*H257</f>
        <v>0</v>
      </c>
      <c r="AR257" s="17" t="s">
        <v>140</v>
      </c>
      <c r="AT257" s="17" t="s">
        <v>135</v>
      </c>
      <c r="AU257" s="17" t="s">
        <v>87</v>
      </c>
      <c r="AY257" s="17" t="s">
        <v>133</v>
      </c>
      <c r="BE257" s="214">
        <f>IF(N257="základní",J257,0)</f>
        <v>0</v>
      </c>
      <c r="BF257" s="214">
        <f>IF(N257="snížená",J257,0)</f>
        <v>0</v>
      </c>
      <c r="BG257" s="214">
        <f>IF(N257="zákl. přenesená",J257,0)</f>
        <v>0</v>
      </c>
      <c r="BH257" s="214">
        <f>IF(N257="sníž. přenesená",J257,0)</f>
        <v>0</v>
      </c>
      <c r="BI257" s="214">
        <f>IF(N257="nulová",J257,0)</f>
        <v>0</v>
      </c>
      <c r="BJ257" s="17" t="s">
        <v>85</v>
      </c>
      <c r="BK257" s="214">
        <f>ROUND(I257*H257,2)</f>
        <v>0</v>
      </c>
      <c r="BL257" s="17" t="s">
        <v>140</v>
      </c>
      <c r="BM257" s="17" t="s">
        <v>813</v>
      </c>
    </row>
    <row r="258" spans="2:47" s="1" customFormat="1" ht="12">
      <c r="B258" s="38"/>
      <c r="C258" s="39"/>
      <c r="D258" s="215" t="s">
        <v>142</v>
      </c>
      <c r="E258" s="39"/>
      <c r="F258" s="216" t="s">
        <v>814</v>
      </c>
      <c r="G258" s="39"/>
      <c r="H258" s="39"/>
      <c r="I258" s="130"/>
      <c r="J258" s="39"/>
      <c r="K258" s="39"/>
      <c r="L258" s="43"/>
      <c r="M258" s="217"/>
      <c r="N258" s="79"/>
      <c r="O258" s="79"/>
      <c r="P258" s="79"/>
      <c r="Q258" s="79"/>
      <c r="R258" s="79"/>
      <c r="S258" s="79"/>
      <c r="T258" s="80"/>
      <c r="AT258" s="17" t="s">
        <v>142</v>
      </c>
      <c r="AU258" s="17" t="s">
        <v>87</v>
      </c>
    </row>
    <row r="259" spans="2:51" s="11" customFormat="1" ht="12">
      <c r="B259" s="218"/>
      <c r="C259" s="219"/>
      <c r="D259" s="215" t="s">
        <v>144</v>
      </c>
      <c r="E259" s="220" t="s">
        <v>27</v>
      </c>
      <c r="F259" s="221" t="s">
        <v>181</v>
      </c>
      <c r="G259" s="219"/>
      <c r="H259" s="222">
        <v>8</v>
      </c>
      <c r="I259" s="223"/>
      <c r="J259" s="219"/>
      <c r="K259" s="219"/>
      <c r="L259" s="224"/>
      <c r="M259" s="225"/>
      <c r="N259" s="226"/>
      <c r="O259" s="226"/>
      <c r="P259" s="226"/>
      <c r="Q259" s="226"/>
      <c r="R259" s="226"/>
      <c r="S259" s="226"/>
      <c r="T259" s="227"/>
      <c r="AT259" s="228" t="s">
        <v>144</v>
      </c>
      <c r="AU259" s="228" t="s">
        <v>87</v>
      </c>
      <c r="AV259" s="11" t="s">
        <v>87</v>
      </c>
      <c r="AW259" s="11" t="s">
        <v>36</v>
      </c>
      <c r="AX259" s="11" t="s">
        <v>77</v>
      </c>
      <c r="AY259" s="228" t="s">
        <v>133</v>
      </c>
    </row>
    <row r="260" spans="2:51" s="12" customFormat="1" ht="12">
      <c r="B260" s="229"/>
      <c r="C260" s="230"/>
      <c r="D260" s="215" t="s">
        <v>144</v>
      </c>
      <c r="E260" s="231" t="s">
        <v>27</v>
      </c>
      <c r="F260" s="232" t="s">
        <v>815</v>
      </c>
      <c r="G260" s="230"/>
      <c r="H260" s="231" t="s">
        <v>27</v>
      </c>
      <c r="I260" s="233"/>
      <c r="J260" s="230"/>
      <c r="K260" s="230"/>
      <c r="L260" s="234"/>
      <c r="M260" s="235"/>
      <c r="N260" s="236"/>
      <c r="O260" s="236"/>
      <c r="P260" s="236"/>
      <c r="Q260" s="236"/>
      <c r="R260" s="236"/>
      <c r="S260" s="236"/>
      <c r="T260" s="237"/>
      <c r="AT260" s="238" t="s">
        <v>144</v>
      </c>
      <c r="AU260" s="238" t="s">
        <v>87</v>
      </c>
      <c r="AV260" s="12" t="s">
        <v>85</v>
      </c>
      <c r="AW260" s="12" t="s">
        <v>36</v>
      </c>
      <c r="AX260" s="12" t="s">
        <v>77</v>
      </c>
      <c r="AY260" s="238" t="s">
        <v>133</v>
      </c>
    </row>
    <row r="261" spans="2:51" s="12" customFormat="1" ht="12">
      <c r="B261" s="229"/>
      <c r="C261" s="230"/>
      <c r="D261" s="215" t="s">
        <v>144</v>
      </c>
      <c r="E261" s="231" t="s">
        <v>27</v>
      </c>
      <c r="F261" s="232" t="s">
        <v>160</v>
      </c>
      <c r="G261" s="230"/>
      <c r="H261" s="231" t="s">
        <v>27</v>
      </c>
      <c r="I261" s="233"/>
      <c r="J261" s="230"/>
      <c r="K261" s="230"/>
      <c r="L261" s="234"/>
      <c r="M261" s="235"/>
      <c r="N261" s="236"/>
      <c r="O261" s="236"/>
      <c r="P261" s="236"/>
      <c r="Q261" s="236"/>
      <c r="R261" s="236"/>
      <c r="S261" s="236"/>
      <c r="T261" s="237"/>
      <c r="AT261" s="238" t="s">
        <v>144</v>
      </c>
      <c r="AU261" s="238" t="s">
        <v>87</v>
      </c>
      <c r="AV261" s="12" t="s">
        <v>85</v>
      </c>
      <c r="AW261" s="12" t="s">
        <v>36</v>
      </c>
      <c r="AX261" s="12" t="s">
        <v>77</v>
      </c>
      <c r="AY261" s="238" t="s">
        <v>133</v>
      </c>
    </row>
    <row r="262" spans="2:51" s="13" customFormat="1" ht="12">
      <c r="B262" s="239"/>
      <c r="C262" s="240"/>
      <c r="D262" s="215" t="s">
        <v>144</v>
      </c>
      <c r="E262" s="241" t="s">
        <v>27</v>
      </c>
      <c r="F262" s="242" t="s">
        <v>147</v>
      </c>
      <c r="G262" s="240"/>
      <c r="H262" s="243">
        <v>8</v>
      </c>
      <c r="I262" s="244"/>
      <c r="J262" s="240"/>
      <c r="K262" s="240"/>
      <c r="L262" s="245"/>
      <c r="M262" s="246"/>
      <c r="N262" s="247"/>
      <c r="O262" s="247"/>
      <c r="P262" s="247"/>
      <c r="Q262" s="247"/>
      <c r="R262" s="247"/>
      <c r="S262" s="247"/>
      <c r="T262" s="248"/>
      <c r="AT262" s="249" t="s">
        <v>144</v>
      </c>
      <c r="AU262" s="249" t="s">
        <v>87</v>
      </c>
      <c r="AV262" s="13" t="s">
        <v>140</v>
      </c>
      <c r="AW262" s="13" t="s">
        <v>36</v>
      </c>
      <c r="AX262" s="13" t="s">
        <v>85</v>
      </c>
      <c r="AY262" s="249" t="s">
        <v>133</v>
      </c>
    </row>
    <row r="263" spans="2:65" s="1" customFormat="1" ht="16.5" customHeight="1">
      <c r="B263" s="38"/>
      <c r="C263" s="250" t="s">
        <v>349</v>
      </c>
      <c r="D263" s="250" t="s">
        <v>231</v>
      </c>
      <c r="E263" s="251" t="s">
        <v>816</v>
      </c>
      <c r="F263" s="252" t="s">
        <v>817</v>
      </c>
      <c r="G263" s="253" t="s">
        <v>234</v>
      </c>
      <c r="H263" s="254">
        <v>0.04</v>
      </c>
      <c r="I263" s="255"/>
      <c r="J263" s="254">
        <f>ROUND(I263*H263,2)</f>
        <v>0</v>
      </c>
      <c r="K263" s="252" t="s">
        <v>139</v>
      </c>
      <c r="L263" s="256"/>
      <c r="M263" s="257" t="s">
        <v>27</v>
      </c>
      <c r="N263" s="258" t="s">
        <v>48</v>
      </c>
      <c r="O263" s="79"/>
      <c r="P263" s="212">
        <f>O263*H263</f>
        <v>0</v>
      </c>
      <c r="Q263" s="212">
        <v>1</v>
      </c>
      <c r="R263" s="212">
        <f>Q263*H263</f>
        <v>0.04</v>
      </c>
      <c r="S263" s="212">
        <v>0</v>
      </c>
      <c r="T263" s="213">
        <f>S263*H263</f>
        <v>0</v>
      </c>
      <c r="AR263" s="17" t="s">
        <v>181</v>
      </c>
      <c r="AT263" s="17" t="s">
        <v>231</v>
      </c>
      <c r="AU263" s="17" t="s">
        <v>87</v>
      </c>
      <c r="AY263" s="17" t="s">
        <v>133</v>
      </c>
      <c r="BE263" s="214">
        <f>IF(N263="základní",J263,0)</f>
        <v>0</v>
      </c>
      <c r="BF263" s="214">
        <f>IF(N263="snížená",J263,0)</f>
        <v>0</v>
      </c>
      <c r="BG263" s="214">
        <f>IF(N263="zákl. přenesená",J263,0)</f>
        <v>0</v>
      </c>
      <c r="BH263" s="214">
        <f>IF(N263="sníž. přenesená",J263,0)</f>
        <v>0</v>
      </c>
      <c r="BI263" s="214">
        <f>IF(N263="nulová",J263,0)</f>
        <v>0</v>
      </c>
      <c r="BJ263" s="17" t="s">
        <v>85</v>
      </c>
      <c r="BK263" s="214">
        <f>ROUND(I263*H263,2)</f>
        <v>0</v>
      </c>
      <c r="BL263" s="17" t="s">
        <v>140</v>
      </c>
      <c r="BM263" s="17" t="s">
        <v>818</v>
      </c>
    </row>
    <row r="264" spans="2:51" s="11" customFormat="1" ht="12">
      <c r="B264" s="218"/>
      <c r="C264" s="219"/>
      <c r="D264" s="215" t="s">
        <v>144</v>
      </c>
      <c r="E264" s="220" t="s">
        <v>27</v>
      </c>
      <c r="F264" s="221" t="s">
        <v>819</v>
      </c>
      <c r="G264" s="219"/>
      <c r="H264" s="222">
        <v>0.04</v>
      </c>
      <c r="I264" s="223"/>
      <c r="J264" s="219"/>
      <c r="K264" s="219"/>
      <c r="L264" s="224"/>
      <c r="M264" s="225"/>
      <c r="N264" s="226"/>
      <c r="O264" s="226"/>
      <c r="P264" s="226"/>
      <c r="Q264" s="226"/>
      <c r="R264" s="226"/>
      <c r="S264" s="226"/>
      <c r="T264" s="227"/>
      <c r="AT264" s="228" t="s">
        <v>144</v>
      </c>
      <c r="AU264" s="228" t="s">
        <v>87</v>
      </c>
      <c r="AV264" s="11" t="s">
        <v>87</v>
      </c>
      <c r="AW264" s="11" t="s">
        <v>36</v>
      </c>
      <c r="AX264" s="11" t="s">
        <v>77</v>
      </c>
      <c r="AY264" s="228" t="s">
        <v>133</v>
      </c>
    </row>
    <row r="265" spans="2:51" s="13" customFormat="1" ht="12">
      <c r="B265" s="239"/>
      <c r="C265" s="240"/>
      <c r="D265" s="215" t="s">
        <v>144</v>
      </c>
      <c r="E265" s="241" t="s">
        <v>27</v>
      </c>
      <c r="F265" s="242" t="s">
        <v>147</v>
      </c>
      <c r="G265" s="240"/>
      <c r="H265" s="243">
        <v>0.04</v>
      </c>
      <c r="I265" s="244"/>
      <c r="J265" s="240"/>
      <c r="K265" s="240"/>
      <c r="L265" s="245"/>
      <c r="M265" s="246"/>
      <c r="N265" s="247"/>
      <c r="O265" s="247"/>
      <c r="P265" s="247"/>
      <c r="Q265" s="247"/>
      <c r="R265" s="247"/>
      <c r="S265" s="247"/>
      <c r="T265" s="248"/>
      <c r="AT265" s="249" t="s">
        <v>144</v>
      </c>
      <c r="AU265" s="249" t="s">
        <v>87</v>
      </c>
      <c r="AV265" s="13" t="s">
        <v>140</v>
      </c>
      <c r="AW265" s="13" t="s">
        <v>36</v>
      </c>
      <c r="AX265" s="13" t="s">
        <v>85</v>
      </c>
      <c r="AY265" s="249" t="s">
        <v>133</v>
      </c>
    </row>
    <row r="266" spans="2:63" s="10" customFormat="1" ht="22.8" customHeight="1">
      <c r="B266" s="188"/>
      <c r="C266" s="189"/>
      <c r="D266" s="190" t="s">
        <v>76</v>
      </c>
      <c r="E266" s="202" t="s">
        <v>528</v>
      </c>
      <c r="F266" s="202" t="s">
        <v>529</v>
      </c>
      <c r="G266" s="189"/>
      <c r="H266" s="189"/>
      <c r="I266" s="192"/>
      <c r="J266" s="203">
        <f>BK266</f>
        <v>0</v>
      </c>
      <c r="K266" s="189"/>
      <c r="L266" s="194"/>
      <c r="M266" s="195"/>
      <c r="N266" s="196"/>
      <c r="O266" s="196"/>
      <c r="P266" s="197">
        <f>SUM(P267:P268)</f>
        <v>0</v>
      </c>
      <c r="Q266" s="196"/>
      <c r="R266" s="197">
        <f>SUM(R267:R268)</f>
        <v>0</v>
      </c>
      <c r="S266" s="196"/>
      <c r="T266" s="198">
        <f>SUM(T267:T268)</f>
        <v>0</v>
      </c>
      <c r="AR266" s="199" t="s">
        <v>85</v>
      </c>
      <c r="AT266" s="200" t="s">
        <v>76</v>
      </c>
      <c r="AU266" s="200" t="s">
        <v>85</v>
      </c>
      <c r="AY266" s="199" t="s">
        <v>133</v>
      </c>
      <c r="BK266" s="201">
        <f>SUM(BK267:BK268)</f>
        <v>0</v>
      </c>
    </row>
    <row r="267" spans="2:65" s="1" customFormat="1" ht="22.5" customHeight="1">
      <c r="B267" s="38"/>
      <c r="C267" s="204" t="s">
        <v>356</v>
      </c>
      <c r="D267" s="204" t="s">
        <v>135</v>
      </c>
      <c r="E267" s="205" t="s">
        <v>820</v>
      </c>
      <c r="F267" s="206" t="s">
        <v>821</v>
      </c>
      <c r="G267" s="207" t="s">
        <v>234</v>
      </c>
      <c r="H267" s="208">
        <v>346.1</v>
      </c>
      <c r="I267" s="209"/>
      <c r="J267" s="208">
        <f>ROUND(I267*H267,2)</f>
        <v>0</v>
      </c>
      <c r="K267" s="206" t="s">
        <v>139</v>
      </c>
      <c r="L267" s="43"/>
      <c r="M267" s="210" t="s">
        <v>27</v>
      </c>
      <c r="N267" s="211" t="s">
        <v>48</v>
      </c>
      <c r="O267" s="79"/>
      <c r="P267" s="212">
        <f>O267*H267</f>
        <v>0</v>
      </c>
      <c r="Q267" s="212">
        <v>0</v>
      </c>
      <c r="R267" s="212">
        <f>Q267*H267</f>
        <v>0</v>
      </c>
      <c r="S267" s="212">
        <v>0</v>
      </c>
      <c r="T267" s="213">
        <f>S267*H267</f>
        <v>0</v>
      </c>
      <c r="AR267" s="17" t="s">
        <v>140</v>
      </c>
      <c r="AT267" s="17" t="s">
        <v>135</v>
      </c>
      <c r="AU267" s="17" t="s">
        <v>87</v>
      </c>
      <c r="AY267" s="17" t="s">
        <v>133</v>
      </c>
      <c r="BE267" s="214">
        <f>IF(N267="základní",J267,0)</f>
        <v>0</v>
      </c>
      <c r="BF267" s="214">
        <f>IF(N267="snížená",J267,0)</f>
        <v>0</v>
      </c>
      <c r="BG267" s="214">
        <f>IF(N267="zákl. přenesená",J267,0)</f>
        <v>0</v>
      </c>
      <c r="BH267" s="214">
        <f>IF(N267="sníž. přenesená",J267,0)</f>
        <v>0</v>
      </c>
      <c r="BI267" s="214">
        <f>IF(N267="nulová",J267,0)</f>
        <v>0</v>
      </c>
      <c r="BJ267" s="17" t="s">
        <v>85</v>
      </c>
      <c r="BK267" s="214">
        <f>ROUND(I267*H267,2)</f>
        <v>0</v>
      </c>
      <c r="BL267" s="17" t="s">
        <v>140</v>
      </c>
      <c r="BM267" s="17" t="s">
        <v>822</v>
      </c>
    </row>
    <row r="268" spans="2:47" s="1" customFormat="1" ht="12">
      <c r="B268" s="38"/>
      <c r="C268" s="39"/>
      <c r="D268" s="215" t="s">
        <v>142</v>
      </c>
      <c r="E268" s="39"/>
      <c r="F268" s="216" t="s">
        <v>823</v>
      </c>
      <c r="G268" s="39"/>
      <c r="H268" s="39"/>
      <c r="I268" s="130"/>
      <c r="J268" s="39"/>
      <c r="K268" s="39"/>
      <c r="L268" s="43"/>
      <c r="M268" s="217"/>
      <c r="N268" s="79"/>
      <c r="O268" s="79"/>
      <c r="P268" s="79"/>
      <c r="Q268" s="79"/>
      <c r="R268" s="79"/>
      <c r="S268" s="79"/>
      <c r="T268" s="80"/>
      <c r="AT268" s="17" t="s">
        <v>142</v>
      </c>
      <c r="AU268" s="17" t="s">
        <v>87</v>
      </c>
    </row>
    <row r="269" spans="2:63" s="10" customFormat="1" ht="25.9" customHeight="1">
      <c r="B269" s="188"/>
      <c r="C269" s="189"/>
      <c r="D269" s="190" t="s">
        <v>76</v>
      </c>
      <c r="E269" s="191" t="s">
        <v>824</v>
      </c>
      <c r="F269" s="191" t="s">
        <v>825</v>
      </c>
      <c r="G269" s="189"/>
      <c r="H269" s="189"/>
      <c r="I269" s="192"/>
      <c r="J269" s="193">
        <f>BK269</f>
        <v>0</v>
      </c>
      <c r="K269" s="189"/>
      <c r="L269" s="194"/>
      <c r="M269" s="195"/>
      <c r="N269" s="196"/>
      <c r="O269" s="196"/>
      <c r="P269" s="197">
        <f>P270+P281</f>
        <v>0</v>
      </c>
      <c r="Q269" s="196"/>
      <c r="R269" s="197">
        <f>R270+R281</f>
        <v>0.1079104</v>
      </c>
      <c r="S269" s="196"/>
      <c r="T269" s="198">
        <f>T270+T281</f>
        <v>0</v>
      </c>
      <c r="AR269" s="199" t="s">
        <v>87</v>
      </c>
      <c r="AT269" s="200" t="s">
        <v>76</v>
      </c>
      <c r="AU269" s="200" t="s">
        <v>77</v>
      </c>
      <c r="AY269" s="199" t="s">
        <v>133</v>
      </c>
      <c r="BK269" s="201">
        <f>BK270+BK281</f>
        <v>0</v>
      </c>
    </row>
    <row r="270" spans="2:63" s="10" customFormat="1" ht="22.8" customHeight="1">
      <c r="B270" s="188"/>
      <c r="C270" s="189"/>
      <c r="D270" s="190" t="s">
        <v>76</v>
      </c>
      <c r="E270" s="202" t="s">
        <v>826</v>
      </c>
      <c r="F270" s="202" t="s">
        <v>827</v>
      </c>
      <c r="G270" s="189"/>
      <c r="H270" s="189"/>
      <c r="I270" s="192"/>
      <c r="J270" s="203">
        <f>BK270</f>
        <v>0</v>
      </c>
      <c r="K270" s="189"/>
      <c r="L270" s="194"/>
      <c r="M270" s="195"/>
      <c r="N270" s="196"/>
      <c r="O270" s="196"/>
      <c r="P270" s="197">
        <f>SUM(P271:P280)</f>
        <v>0</v>
      </c>
      <c r="Q270" s="196"/>
      <c r="R270" s="197">
        <f>SUM(R271:R280)</f>
        <v>0.043120000000000006</v>
      </c>
      <c r="S270" s="196"/>
      <c r="T270" s="198">
        <f>SUM(T271:T280)</f>
        <v>0</v>
      </c>
      <c r="AR270" s="199" t="s">
        <v>87</v>
      </c>
      <c r="AT270" s="200" t="s">
        <v>76</v>
      </c>
      <c r="AU270" s="200" t="s">
        <v>85</v>
      </c>
      <c r="AY270" s="199" t="s">
        <v>133</v>
      </c>
      <c r="BK270" s="201">
        <f>SUM(BK271:BK280)</f>
        <v>0</v>
      </c>
    </row>
    <row r="271" spans="2:65" s="1" customFormat="1" ht="16.5" customHeight="1">
      <c r="B271" s="38"/>
      <c r="C271" s="204" t="s">
        <v>361</v>
      </c>
      <c r="D271" s="204" t="s">
        <v>135</v>
      </c>
      <c r="E271" s="205" t="s">
        <v>828</v>
      </c>
      <c r="F271" s="206" t="s">
        <v>829</v>
      </c>
      <c r="G271" s="207" t="s">
        <v>138</v>
      </c>
      <c r="H271" s="208">
        <v>1.68</v>
      </c>
      <c r="I271" s="209"/>
      <c r="J271" s="208">
        <f>ROUND(I271*H271,2)</f>
        <v>0</v>
      </c>
      <c r="K271" s="206" t="s">
        <v>139</v>
      </c>
      <c r="L271" s="43"/>
      <c r="M271" s="210" t="s">
        <v>27</v>
      </c>
      <c r="N271" s="211" t="s">
        <v>48</v>
      </c>
      <c r="O271" s="79"/>
      <c r="P271" s="212">
        <f>O271*H271</f>
        <v>0</v>
      </c>
      <c r="Q271" s="212">
        <v>0.0035</v>
      </c>
      <c r="R271" s="212">
        <f>Q271*H271</f>
        <v>0.00588</v>
      </c>
      <c r="S271" s="212">
        <v>0</v>
      </c>
      <c r="T271" s="213">
        <f>S271*H271</f>
        <v>0</v>
      </c>
      <c r="AR271" s="17" t="s">
        <v>224</v>
      </c>
      <c r="AT271" s="17" t="s">
        <v>135</v>
      </c>
      <c r="AU271" s="17" t="s">
        <v>87</v>
      </c>
      <c r="AY271" s="17" t="s">
        <v>133</v>
      </c>
      <c r="BE271" s="214">
        <f>IF(N271="základní",J271,0)</f>
        <v>0</v>
      </c>
      <c r="BF271" s="214">
        <f>IF(N271="snížená",J271,0)</f>
        <v>0</v>
      </c>
      <c r="BG271" s="214">
        <f>IF(N271="zákl. přenesená",J271,0)</f>
        <v>0</v>
      </c>
      <c r="BH271" s="214">
        <f>IF(N271="sníž. přenesená",J271,0)</f>
        <v>0</v>
      </c>
      <c r="BI271" s="214">
        <f>IF(N271="nulová",J271,0)</f>
        <v>0</v>
      </c>
      <c r="BJ271" s="17" t="s">
        <v>85</v>
      </c>
      <c r="BK271" s="214">
        <f>ROUND(I271*H271,2)</f>
        <v>0</v>
      </c>
      <c r="BL271" s="17" t="s">
        <v>224</v>
      </c>
      <c r="BM271" s="17" t="s">
        <v>830</v>
      </c>
    </row>
    <row r="272" spans="2:51" s="11" customFormat="1" ht="12">
      <c r="B272" s="218"/>
      <c r="C272" s="219"/>
      <c r="D272" s="215" t="s">
        <v>144</v>
      </c>
      <c r="E272" s="220" t="s">
        <v>27</v>
      </c>
      <c r="F272" s="221" t="s">
        <v>831</v>
      </c>
      <c r="G272" s="219"/>
      <c r="H272" s="222">
        <v>1.68</v>
      </c>
      <c r="I272" s="223"/>
      <c r="J272" s="219"/>
      <c r="K272" s="219"/>
      <c r="L272" s="224"/>
      <c r="M272" s="225"/>
      <c r="N272" s="226"/>
      <c r="O272" s="226"/>
      <c r="P272" s="226"/>
      <c r="Q272" s="226"/>
      <c r="R272" s="226"/>
      <c r="S272" s="226"/>
      <c r="T272" s="227"/>
      <c r="AT272" s="228" t="s">
        <v>144</v>
      </c>
      <c r="AU272" s="228" t="s">
        <v>87</v>
      </c>
      <c r="AV272" s="11" t="s">
        <v>87</v>
      </c>
      <c r="AW272" s="11" t="s">
        <v>36</v>
      </c>
      <c r="AX272" s="11" t="s">
        <v>77</v>
      </c>
      <c r="AY272" s="228" t="s">
        <v>133</v>
      </c>
    </row>
    <row r="273" spans="2:51" s="12" customFormat="1" ht="12">
      <c r="B273" s="229"/>
      <c r="C273" s="230"/>
      <c r="D273" s="215" t="s">
        <v>144</v>
      </c>
      <c r="E273" s="231" t="s">
        <v>27</v>
      </c>
      <c r="F273" s="232" t="s">
        <v>160</v>
      </c>
      <c r="G273" s="230"/>
      <c r="H273" s="231" t="s">
        <v>27</v>
      </c>
      <c r="I273" s="233"/>
      <c r="J273" s="230"/>
      <c r="K273" s="230"/>
      <c r="L273" s="234"/>
      <c r="M273" s="235"/>
      <c r="N273" s="236"/>
      <c r="O273" s="236"/>
      <c r="P273" s="236"/>
      <c r="Q273" s="236"/>
      <c r="R273" s="236"/>
      <c r="S273" s="236"/>
      <c r="T273" s="237"/>
      <c r="AT273" s="238" t="s">
        <v>144</v>
      </c>
      <c r="AU273" s="238" t="s">
        <v>87</v>
      </c>
      <c r="AV273" s="12" t="s">
        <v>85</v>
      </c>
      <c r="AW273" s="12" t="s">
        <v>36</v>
      </c>
      <c r="AX273" s="12" t="s">
        <v>77</v>
      </c>
      <c r="AY273" s="238" t="s">
        <v>133</v>
      </c>
    </row>
    <row r="274" spans="2:51" s="13" customFormat="1" ht="12">
      <c r="B274" s="239"/>
      <c r="C274" s="240"/>
      <c r="D274" s="215" t="s">
        <v>144</v>
      </c>
      <c r="E274" s="241" t="s">
        <v>27</v>
      </c>
      <c r="F274" s="242" t="s">
        <v>147</v>
      </c>
      <c r="G274" s="240"/>
      <c r="H274" s="243">
        <v>1.68</v>
      </c>
      <c r="I274" s="244"/>
      <c r="J274" s="240"/>
      <c r="K274" s="240"/>
      <c r="L274" s="245"/>
      <c r="M274" s="246"/>
      <c r="N274" s="247"/>
      <c r="O274" s="247"/>
      <c r="P274" s="247"/>
      <c r="Q274" s="247"/>
      <c r="R274" s="247"/>
      <c r="S274" s="247"/>
      <c r="T274" s="248"/>
      <c r="AT274" s="249" t="s">
        <v>144</v>
      </c>
      <c r="AU274" s="249" t="s">
        <v>87</v>
      </c>
      <c r="AV274" s="13" t="s">
        <v>140</v>
      </c>
      <c r="AW274" s="13" t="s">
        <v>36</v>
      </c>
      <c r="AX274" s="13" t="s">
        <v>85</v>
      </c>
      <c r="AY274" s="249" t="s">
        <v>133</v>
      </c>
    </row>
    <row r="275" spans="2:65" s="1" customFormat="1" ht="16.5" customHeight="1">
      <c r="B275" s="38"/>
      <c r="C275" s="204" t="s">
        <v>367</v>
      </c>
      <c r="D275" s="204" t="s">
        <v>135</v>
      </c>
      <c r="E275" s="205" t="s">
        <v>832</v>
      </c>
      <c r="F275" s="206" t="s">
        <v>833</v>
      </c>
      <c r="G275" s="207" t="s">
        <v>138</v>
      </c>
      <c r="H275" s="208">
        <v>10.64</v>
      </c>
      <c r="I275" s="209"/>
      <c r="J275" s="208">
        <f>ROUND(I275*H275,2)</f>
        <v>0</v>
      </c>
      <c r="K275" s="206" t="s">
        <v>139</v>
      </c>
      <c r="L275" s="43"/>
      <c r="M275" s="210" t="s">
        <v>27</v>
      </c>
      <c r="N275" s="211" t="s">
        <v>48</v>
      </c>
      <c r="O275" s="79"/>
      <c r="P275" s="212">
        <f>O275*H275</f>
        <v>0</v>
      </c>
      <c r="Q275" s="212">
        <v>0.0035</v>
      </c>
      <c r="R275" s="212">
        <f>Q275*H275</f>
        <v>0.03724</v>
      </c>
      <c r="S275" s="212">
        <v>0</v>
      </c>
      <c r="T275" s="213">
        <f>S275*H275</f>
        <v>0</v>
      </c>
      <c r="AR275" s="17" t="s">
        <v>224</v>
      </c>
      <c r="AT275" s="17" t="s">
        <v>135</v>
      </c>
      <c r="AU275" s="17" t="s">
        <v>87</v>
      </c>
      <c r="AY275" s="17" t="s">
        <v>133</v>
      </c>
      <c r="BE275" s="214">
        <f>IF(N275="základní",J275,0)</f>
        <v>0</v>
      </c>
      <c r="BF275" s="214">
        <f>IF(N275="snížená",J275,0)</f>
        <v>0</v>
      </c>
      <c r="BG275" s="214">
        <f>IF(N275="zákl. přenesená",J275,0)</f>
        <v>0</v>
      </c>
      <c r="BH275" s="214">
        <f>IF(N275="sníž. přenesená",J275,0)</f>
        <v>0</v>
      </c>
      <c r="BI275" s="214">
        <f>IF(N275="nulová",J275,0)</f>
        <v>0</v>
      </c>
      <c r="BJ275" s="17" t="s">
        <v>85</v>
      </c>
      <c r="BK275" s="214">
        <f>ROUND(I275*H275,2)</f>
        <v>0</v>
      </c>
      <c r="BL275" s="17" t="s">
        <v>224</v>
      </c>
      <c r="BM275" s="17" t="s">
        <v>834</v>
      </c>
    </row>
    <row r="276" spans="2:51" s="11" customFormat="1" ht="12">
      <c r="B276" s="218"/>
      <c r="C276" s="219"/>
      <c r="D276" s="215" t="s">
        <v>144</v>
      </c>
      <c r="E276" s="220" t="s">
        <v>27</v>
      </c>
      <c r="F276" s="221" t="s">
        <v>730</v>
      </c>
      <c r="G276" s="219"/>
      <c r="H276" s="222">
        <v>10.64</v>
      </c>
      <c r="I276" s="223"/>
      <c r="J276" s="219"/>
      <c r="K276" s="219"/>
      <c r="L276" s="224"/>
      <c r="M276" s="225"/>
      <c r="N276" s="226"/>
      <c r="O276" s="226"/>
      <c r="P276" s="226"/>
      <c r="Q276" s="226"/>
      <c r="R276" s="226"/>
      <c r="S276" s="226"/>
      <c r="T276" s="227"/>
      <c r="AT276" s="228" t="s">
        <v>144</v>
      </c>
      <c r="AU276" s="228" t="s">
        <v>87</v>
      </c>
      <c r="AV276" s="11" t="s">
        <v>87</v>
      </c>
      <c r="AW276" s="11" t="s">
        <v>36</v>
      </c>
      <c r="AX276" s="11" t="s">
        <v>77</v>
      </c>
      <c r="AY276" s="228" t="s">
        <v>133</v>
      </c>
    </row>
    <row r="277" spans="2:51" s="12" customFormat="1" ht="12">
      <c r="B277" s="229"/>
      <c r="C277" s="230"/>
      <c r="D277" s="215" t="s">
        <v>144</v>
      </c>
      <c r="E277" s="231" t="s">
        <v>27</v>
      </c>
      <c r="F277" s="232" t="s">
        <v>160</v>
      </c>
      <c r="G277" s="230"/>
      <c r="H277" s="231" t="s">
        <v>27</v>
      </c>
      <c r="I277" s="233"/>
      <c r="J277" s="230"/>
      <c r="K277" s="230"/>
      <c r="L277" s="234"/>
      <c r="M277" s="235"/>
      <c r="N277" s="236"/>
      <c r="O277" s="236"/>
      <c r="P277" s="236"/>
      <c r="Q277" s="236"/>
      <c r="R277" s="236"/>
      <c r="S277" s="236"/>
      <c r="T277" s="237"/>
      <c r="AT277" s="238" t="s">
        <v>144</v>
      </c>
      <c r="AU277" s="238" t="s">
        <v>87</v>
      </c>
      <c r="AV277" s="12" t="s">
        <v>85</v>
      </c>
      <c r="AW277" s="12" t="s">
        <v>36</v>
      </c>
      <c r="AX277" s="12" t="s">
        <v>77</v>
      </c>
      <c r="AY277" s="238" t="s">
        <v>133</v>
      </c>
    </row>
    <row r="278" spans="2:51" s="13" customFormat="1" ht="12">
      <c r="B278" s="239"/>
      <c r="C278" s="240"/>
      <c r="D278" s="215" t="s">
        <v>144</v>
      </c>
      <c r="E278" s="241" t="s">
        <v>27</v>
      </c>
      <c r="F278" s="242" t="s">
        <v>147</v>
      </c>
      <c r="G278" s="240"/>
      <c r="H278" s="243">
        <v>10.64</v>
      </c>
      <c r="I278" s="244"/>
      <c r="J278" s="240"/>
      <c r="K278" s="240"/>
      <c r="L278" s="245"/>
      <c r="M278" s="246"/>
      <c r="N278" s="247"/>
      <c r="O278" s="247"/>
      <c r="P278" s="247"/>
      <c r="Q278" s="247"/>
      <c r="R278" s="247"/>
      <c r="S278" s="247"/>
      <c r="T278" s="248"/>
      <c r="AT278" s="249" t="s">
        <v>144</v>
      </c>
      <c r="AU278" s="249" t="s">
        <v>87</v>
      </c>
      <c r="AV278" s="13" t="s">
        <v>140</v>
      </c>
      <c r="AW278" s="13" t="s">
        <v>36</v>
      </c>
      <c r="AX278" s="13" t="s">
        <v>85</v>
      </c>
      <c r="AY278" s="249" t="s">
        <v>133</v>
      </c>
    </row>
    <row r="279" spans="2:65" s="1" customFormat="1" ht="22.5" customHeight="1">
      <c r="B279" s="38"/>
      <c r="C279" s="204" t="s">
        <v>371</v>
      </c>
      <c r="D279" s="204" t="s">
        <v>135</v>
      </c>
      <c r="E279" s="205" t="s">
        <v>835</v>
      </c>
      <c r="F279" s="206" t="s">
        <v>836</v>
      </c>
      <c r="G279" s="207" t="s">
        <v>234</v>
      </c>
      <c r="H279" s="208">
        <v>0.04</v>
      </c>
      <c r="I279" s="209"/>
      <c r="J279" s="208">
        <f>ROUND(I279*H279,2)</f>
        <v>0</v>
      </c>
      <c r="K279" s="206" t="s">
        <v>139</v>
      </c>
      <c r="L279" s="43"/>
      <c r="M279" s="210" t="s">
        <v>27</v>
      </c>
      <c r="N279" s="211" t="s">
        <v>48</v>
      </c>
      <c r="O279" s="79"/>
      <c r="P279" s="212">
        <f>O279*H279</f>
        <v>0</v>
      </c>
      <c r="Q279" s="212">
        <v>0</v>
      </c>
      <c r="R279" s="212">
        <f>Q279*H279</f>
        <v>0</v>
      </c>
      <c r="S279" s="212">
        <v>0</v>
      </c>
      <c r="T279" s="213">
        <f>S279*H279</f>
        <v>0</v>
      </c>
      <c r="AR279" s="17" t="s">
        <v>224</v>
      </c>
      <c r="AT279" s="17" t="s">
        <v>135</v>
      </c>
      <c r="AU279" s="17" t="s">
        <v>87</v>
      </c>
      <c r="AY279" s="17" t="s">
        <v>133</v>
      </c>
      <c r="BE279" s="214">
        <f>IF(N279="základní",J279,0)</f>
        <v>0</v>
      </c>
      <c r="BF279" s="214">
        <f>IF(N279="snížená",J279,0)</f>
        <v>0</v>
      </c>
      <c r="BG279" s="214">
        <f>IF(N279="zákl. přenesená",J279,0)</f>
        <v>0</v>
      </c>
      <c r="BH279" s="214">
        <f>IF(N279="sníž. přenesená",J279,0)</f>
        <v>0</v>
      </c>
      <c r="BI279" s="214">
        <f>IF(N279="nulová",J279,0)</f>
        <v>0</v>
      </c>
      <c r="BJ279" s="17" t="s">
        <v>85</v>
      </c>
      <c r="BK279" s="214">
        <f>ROUND(I279*H279,2)</f>
        <v>0</v>
      </c>
      <c r="BL279" s="17" t="s">
        <v>224</v>
      </c>
      <c r="BM279" s="17" t="s">
        <v>837</v>
      </c>
    </row>
    <row r="280" spans="2:47" s="1" customFormat="1" ht="12">
      <c r="B280" s="38"/>
      <c r="C280" s="39"/>
      <c r="D280" s="215" t="s">
        <v>142</v>
      </c>
      <c r="E280" s="39"/>
      <c r="F280" s="216" t="s">
        <v>838</v>
      </c>
      <c r="G280" s="39"/>
      <c r="H280" s="39"/>
      <c r="I280" s="130"/>
      <c r="J280" s="39"/>
      <c r="K280" s="39"/>
      <c r="L280" s="43"/>
      <c r="M280" s="217"/>
      <c r="N280" s="79"/>
      <c r="O280" s="79"/>
      <c r="P280" s="79"/>
      <c r="Q280" s="79"/>
      <c r="R280" s="79"/>
      <c r="S280" s="79"/>
      <c r="T280" s="80"/>
      <c r="AT280" s="17" t="s">
        <v>142</v>
      </c>
      <c r="AU280" s="17" t="s">
        <v>87</v>
      </c>
    </row>
    <row r="281" spans="2:63" s="10" customFormat="1" ht="22.8" customHeight="1">
      <c r="B281" s="188"/>
      <c r="C281" s="189"/>
      <c r="D281" s="190" t="s">
        <v>76</v>
      </c>
      <c r="E281" s="202" t="s">
        <v>839</v>
      </c>
      <c r="F281" s="202" t="s">
        <v>840</v>
      </c>
      <c r="G281" s="189"/>
      <c r="H281" s="189"/>
      <c r="I281" s="192"/>
      <c r="J281" s="203">
        <f>BK281</f>
        <v>0</v>
      </c>
      <c r="K281" s="189"/>
      <c r="L281" s="194"/>
      <c r="M281" s="195"/>
      <c r="N281" s="196"/>
      <c r="O281" s="196"/>
      <c r="P281" s="197">
        <f>SUM(P282:P289)</f>
        <v>0</v>
      </c>
      <c r="Q281" s="196"/>
      <c r="R281" s="197">
        <f>SUM(R282:R289)</f>
        <v>0.0647904</v>
      </c>
      <c r="S281" s="196"/>
      <c r="T281" s="198">
        <f>SUM(T282:T289)</f>
        <v>0</v>
      </c>
      <c r="AR281" s="199" t="s">
        <v>87</v>
      </c>
      <c r="AT281" s="200" t="s">
        <v>76</v>
      </c>
      <c r="AU281" s="200" t="s">
        <v>85</v>
      </c>
      <c r="AY281" s="199" t="s">
        <v>133</v>
      </c>
      <c r="BK281" s="201">
        <f>SUM(BK282:BK289)</f>
        <v>0</v>
      </c>
    </row>
    <row r="282" spans="2:65" s="1" customFormat="1" ht="16.5" customHeight="1">
      <c r="B282" s="38"/>
      <c r="C282" s="204" t="s">
        <v>375</v>
      </c>
      <c r="D282" s="204" t="s">
        <v>135</v>
      </c>
      <c r="E282" s="205" t="s">
        <v>841</v>
      </c>
      <c r="F282" s="206" t="s">
        <v>842</v>
      </c>
      <c r="G282" s="207" t="s">
        <v>138</v>
      </c>
      <c r="H282" s="208">
        <v>2.08</v>
      </c>
      <c r="I282" s="209"/>
      <c r="J282" s="208">
        <f>ROUND(I282*H282,2)</f>
        <v>0</v>
      </c>
      <c r="K282" s="206" t="s">
        <v>139</v>
      </c>
      <c r="L282" s="43"/>
      <c r="M282" s="210" t="s">
        <v>27</v>
      </c>
      <c r="N282" s="211" t="s">
        <v>48</v>
      </c>
      <c r="O282" s="79"/>
      <c r="P282" s="212">
        <f>O282*H282</f>
        <v>0</v>
      </c>
      <c r="Q282" s="212">
        <v>0.00038</v>
      </c>
      <c r="R282" s="212">
        <f>Q282*H282</f>
        <v>0.0007904</v>
      </c>
      <c r="S282" s="212">
        <v>0</v>
      </c>
      <c r="T282" s="213">
        <f>S282*H282</f>
        <v>0</v>
      </c>
      <c r="AR282" s="17" t="s">
        <v>224</v>
      </c>
      <c r="AT282" s="17" t="s">
        <v>135</v>
      </c>
      <c r="AU282" s="17" t="s">
        <v>87</v>
      </c>
      <c r="AY282" s="17" t="s">
        <v>133</v>
      </c>
      <c r="BE282" s="214">
        <f>IF(N282="základní",J282,0)</f>
        <v>0</v>
      </c>
      <c r="BF282" s="214">
        <f>IF(N282="snížená",J282,0)</f>
        <v>0</v>
      </c>
      <c r="BG282" s="214">
        <f>IF(N282="zákl. přenesená",J282,0)</f>
        <v>0</v>
      </c>
      <c r="BH282" s="214">
        <f>IF(N282="sníž. přenesená",J282,0)</f>
        <v>0</v>
      </c>
      <c r="BI282" s="214">
        <f>IF(N282="nulová",J282,0)</f>
        <v>0</v>
      </c>
      <c r="BJ282" s="17" t="s">
        <v>85</v>
      </c>
      <c r="BK282" s="214">
        <f>ROUND(I282*H282,2)</f>
        <v>0</v>
      </c>
      <c r="BL282" s="17" t="s">
        <v>224</v>
      </c>
      <c r="BM282" s="17" t="s">
        <v>843</v>
      </c>
    </row>
    <row r="283" spans="2:47" s="1" customFormat="1" ht="12">
      <c r="B283" s="38"/>
      <c r="C283" s="39"/>
      <c r="D283" s="215" t="s">
        <v>142</v>
      </c>
      <c r="E283" s="39"/>
      <c r="F283" s="216" t="s">
        <v>844</v>
      </c>
      <c r="G283" s="39"/>
      <c r="H283" s="39"/>
      <c r="I283" s="130"/>
      <c r="J283" s="39"/>
      <c r="K283" s="39"/>
      <c r="L283" s="43"/>
      <c r="M283" s="217"/>
      <c r="N283" s="79"/>
      <c r="O283" s="79"/>
      <c r="P283" s="79"/>
      <c r="Q283" s="79"/>
      <c r="R283" s="79"/>
      <c r="S283" s="79"/>
      <c r="T283" s="80"/>
      <c r="AT283" s="17" t="s">
        <v>142</v>
      </c>
      <c r="AU283" s="17" t="s">
        <v>87</v>
      </c>
    </row>
    <row r="284" spans="2:51" s="11" customFormat="1" ht="12">
      <c r="B284" s="218"/>
      <c r="C284" s="219"/>
      <c r="D284" s="215" t="s">
        <v>144</v>
      </c>
      <c r="E284" s="220" t="s">
        <v>27</v>
      </c>
      <c r="F284" s="221" t="s">
        <v>845</v>
      </c>
      <c r="G284" s="219"/>
      <c r="H284" s="222">
        <v>2.08</v>
      </c>
      <c r="I284" s="223"/>
      <c r="J284" s="219"/>
      <c r="K284" s="219"/>
      <c r="L284" s="224"/>
      <c r="M284" s="225"/>
      <c r="N284" s="226"/>
      <c r="O284" s="226"/>
      <c r="P284" s="226"/>
      <c r="Q284" s="226"/>
      <c r="R284" s="226"/>
      <c r="S284" s="226"/>
      <c r="T284" s="227"/>
      <c r="AT284" s="228" t="s">
        <v>144</v>
      </c>
      <c r="AU284" s="228" t="s">
        <v>87</v>
      </c>
      <c r="AV284" s="11" t="s">
        <v>87</v>
      </c>
      <c r="AW284" s="11" t="s">
        <v>36</v>
      </c>
      <c r="AX284" s="11" t="s">
        <v>77</v>
      </c>
      <c r="AY284" s="228" t="s">
        <v>133</v>
      </c>
    </row>
    <row r="285" spans="2:51" s="12" customFormat="1" ht="12">
      <c r="B285" s="229"/>
      <c r="C285" s="230"/>
      <c r="D285" s="215" t="s">
        <v>144</v>
      </c>
      <c r="E285" s="231" t="s">
        <v>27</v>
      </c>
      <c r="F285" s="232" t="s">
        <v>160</v>
      </c>
      <c r="G285" s="230"/>
      <c r="H285" s="231" t="s">
        <v>27</v>
      </c>
      <c r="I285" s="233"/>
      <c r="J285" s="230"/>
      <c r="K285" s="230"/>
      <c r="L285" s="234"/>
      <c r="M285" s="235"/>
      <c r="N285" s="236"/>
      <c r="O285" s="236"/>
      <c r="P285" s="236"/>
      <c r="Q285" s="236"/>
      <c r="R285" s="236"/>
      <c r="S285" s="236"/>
      <c r="T285" s="237"/>
      <c r="AT285" s="238" t="s">
        <v>144</v>
      </c>
      <c r="AU285" s="238" t="s">
        <v>87</v>
      </c>
      <c r="AV285" s="12" t="s">
        <v>85</v>
      </c>
      <c r="AW285" s="12" t="s">
        <v>36</v>
      </c>
      <c r="AX285" s="12" t="s">
        <v>77</v>
      </c>
      <c r="AY285" s="238" t="s">
        <v>133</v>
      </c>
    </row>
    <row r="286" spans="2:51" s="13" customFormat="1" ht="12">
      <c r="B286" s="239"/>
      <c r="C286" s="240"/>
      <c r="D286" s="215" t="s">
        <v>144</v>
      </c>
      <c r="E286" s="241" t="s">
        <v>27</v>
      </c>
      <c r="F286" s="242" t="s">
        <v>147</v>
      </c>
      <c r="G286" s="240"/>
      <c r="H286" s="243">
        <v>2.08</v>
      </c>
      <c r="I286" s="244"/>
      <c r="J286" s="240"/>
      <c r="K286" s="240"/>
      <c r="L286" s="245"/>
      <c r="M286" s="246"/>
      <c r="N286" s="247"/>
      <c r="O286" s="247"/>
      <c r="P286" s="247"/>
      <c r="Q286" s="247"/>
      <c r="R286" s="247"/>
      <c r="S286" s="247"/>
      <c r="T286" s="248"/>
      <c r="AT286" s="249" t="s">
        <v>144</v>
      </c>
      <c r="AU286" s="249" t="s">
        <v>87</v>
      </c>
      <c r="AV286" s="13" t="s">
        <v>140</v>
      </c>
      <c r="AW286" s="13" t="s">
        <v>36</v>
      </c>
      <c r="AX286" s="13" t="s">
        <v>85</v>
      </c>
      <c r="AY286" s="249" t="s">
        <v>133</v>
      </c>
    </row>
    <row r="287" spans="2:65" s="1" customFormat="1" ht="16.5" customHeight="1">
      <c r="B287" s="38"/>
      <c r="C287" s="250" t="s">
        <v>379</v>
      </c>
      <c r="D287" s="250" t="s">
        <v>231</v>
      </c>
      <c r="E287" s="251" t="s">
        <v>846</v>
      </c>
      <c r="F287" s="252" t="s">
        <v>847</v>
      </c>
      <c r="G287" s="253" t="s">
        <v>364</v>
      </c>
      <c r="H287" s="254">
        <v>2</v>
      </c>
      <c r="I287" s="255"/>
      <c r="J287" s="254">
        <f>ROUND(I287*H287,2)</f>
        <v>0</v>
      </c>
      <c r="K287" s="252" t="s">
        <v>27</v>
      </c>
      <c r="L287" s="256"/>
      <c r="M287" s="257" t="s">
        <v>27</v>
      </c>
      <c r="N287" s="258" t="s">
        <v>48</v>
      </c>
      <c r="O287" s="79"/>
      <c r="P287" s="212">
        <f>O287*H287</f>
        <v>0</v>
      </c>
      <c r="Q287" s="212">
        <v>0.032</v>
      </c>
      <c r="R287" s="212">
        <f>Q287*H287</f>
        <v>0.064</v>
      </c>
      <c r="S287" s="212">
        <v>0</v>
      </c>
      <c r="T287" s="213">
        <f>S287*H287</f>
        <v>0</v>
      </c>
      <c r="AR287" s="17" t="s">
        <v>319</v>
      </c>
      <c r="AT287" s="17" t="s">
        <v>231</v>
      </c>
      <c r="AU287" s="17" t="s">
        <v>87</v>
      </c>
      <c r="AY287" s="17" t="s">
        <v>133</v>
      </c>
      <c r="BE287" s="214">
        <f>IF(N287="základní",J287,0)</f>
        <v>0</v>
      </c>
      <c r="BF287" s="214">
        <f>IF(N287="snížená",J287,0)</f>
        <v>0</v>
      </c>
      <c r="BG287" s="214">
        <f>IF(N287="zákl. přenesená",J287,0)</f>
        <v>0</v>
      </c>
      <c r="BH287" s="214">
        <f>IF(N287="sníž. přenesená",J287,0)</f>
        <v>0</v>
      </c>
      <c r="BI287" s="214">
        <f>IF(N287="nulová",J287,0)</f>
        <v>0</v>
      </c>
      <c r="BJ287" s="17" t="s">
        <v>85</v>
      </c>
      <c r="BK287" s="214">
        <f>ROUND(I287*H287,2)</f>
        <v>0</v>
      </c>
      <c r="BL287" s="17" t="s">
        <v>224</v>
      </c>
      <c r="BM287" s="17" t="s">
        <v>848</v>
      </c>
    </row>
    <row r="288" spans="2:65" s="1" customFormat="1" ht="22.5" customHeight="1">
      <c r="B288" s="38"/>
      <c r="C288" s="204" t="s">
        <v>383</v>
      </c>
      <c r="D288" s="204" t="s">
        <v>135</v>
      </c>
      <c r="E288" s="205" t="s">
        <v>849</v>
      </c>
      <c r="F288" s="206" t="s">
        <v>850</v>
      </c>
      <c r="G288" s="207" t="s">
        <v>234</v>
      </c>
      <c r="H288" s="208">
        <v>0.06</v>
      </c>
      <c r="I288" s="209"/>
      <c r="J288" s="208">
        <f>ROUND(I288*H288,2)</f>
        <v>0</v>
      </c>
      <c r="K288" s="206" t="s">
        <v>139</v>
      </c>
      <c r="L288" s="43"/>
      <c r="M288" s="210" t="s">
        <v>27</v>
      </c>
      <c r="N288" s="211" t="s">
        <v>48</v>
      </c>
      <c r="O288" s="79"/>
      <c r="P288" s="212">
        <f>O288*H288</f>
        <v>0</v>
      </c>
      <c r="Q288" s="212">
        <v>0</v>
      </c>
      <c r="R288" s="212">
        <f>Q288*H288</f>
        <v>0</v>
      </c>
      <c r="S288" s="212">
        <v>0</v>
      </c>
      <c r="T288" s="213">
        <f>S288*H288</f>
        <v>0</v>
      </c>
      <c r="AR288" s="17" t="s">
        <v>224</v>
      </c>
      <c r="AT288" s="17" t="s">
        <v>135</v>
      </c>
      <c r="AU288" s="17" t="s">
        <v>87</v>
      </c>
      <c r="AY288" s="17" t="s">
        <v>133</v>
      </c>
      <c r="BE288" s="214">
        <f>IF(N288="základní",J288,0)</f>
        <v>0</v>
      </c>
      <c r="BF288" s="214">
        <f>IF(N288="snížená",J288,0)</f>
        <v>0</v>
      </c>
      <c r="BG288" s="214">
        <f>IF(N288="zákl. přenesená",J288,0)</f>
        <v>0</v>
      </c>
      <c r="BH288" s="214">
        <f>IF(N288="sníž. přenesená",J288,0)</f>
        <v>0</v>
      </c>
      <c r="BI288" s="214">
        <f>IF(N288="nulová",J288,0)</f>
        <v>0</v>
      </c>
      <c r="BJ288" s="17" t="s">
        <v>85</v>
      </c>
      <c r="BK288" s="214">
        <f>ROUND(I288*H288,2)</f>
        <v>0</v>
      </c>
      <c r="BL288" s="17" t="s">
        <v>224</v>
      </c>
      <c r="BM288" s="17" t="s">
        <v>851</v>
      </c>
    </row>
    <row r="289" spans="2:47" s="1" customFormat="1" ht="12">
      <c r="B289" s="38"/>
      <c r="C289" s="39"/>
      <c r="D289" s="215" t="s">
        <v>142</v>
      </c>
      <c r="E289" s="39"/>
      <c r="F289" s="216" t="s">
        <v>852</v>
      </c>
      <c r="G289" s="39"/>
      <c r="H289" s="39"/>
      <c r="I289" s="130"/>
      <c r="J289" s="39"/>
      <c r="K289" s="39"/>
      <c r="L289" s="43"/>
      <c r="M289" s="259"/>
      <c r="N289" s="260"/>
      <c r="O289" s="260"/>
      <c r="P289" s="260"/>
      <c r="Q289" s="260"/>
      <c r="R289" s="260"/>
      <c r="S289" s="260"/>
      <c r="T289" s="261"/>
      <c r="AT289" s="17" t="s">
        <v>142</v>
      </c>
      <c r="AU289" s="17" t="s">
        <v>87</v>
      </c>
    </row>
    <row r="290" spans="2:12" s="1" customFormat="1" ht="6.95" customHeight="1">
      <c r="B290" s="57"/>
      <c r="C290" s="58"/>
      <c r="D290" s="58"/>
      <c r="E290" s="58"/>
      <c r="F290" s="58"/>
      <c r="G290" s="58"/>
      <c r="H290" s="58"/>
      <c r="I290" s="154"/>
      <c r="J290" s="58"/>
      <c r="K290" s="58"/>
      <c r="L290" s="43"/>
    </row>
  </sheetData>
  <sheetProtection password="CC35" sheet="1" objects="1" scenarios="1" formatColumns="0" formatRows="0" autoFilter="0"/>
  <autoFilter ref="C89:K28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853</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ROUND(J83,2)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ROUND((SUM(BE83:BE152)),2)</f>
        <v>0</v>
      </c>
      <c r="I33" s="143">
        <v>0.21</v>
      </c>
      <c r="J33" s="142">
        <f>ROUND(((SUM(BE83:BE152))*I33),2)</f>
        <v>0</v>
      </c>
      <c r="L33" s="43"/>
    </row>
    <row r="34" spans="2:12" s="1" customFormat="1" ht="14.4" customHeight="1">
      <c r="B34" s="43"/>
      <c r="E34" s="128" t="s">
        <v>49</v>
      </c>
      <c r="F34" s="142">
        <f>ROUND((SUM(BF83:BF152)),2)</f>
        <v>0</v>
      </c>
      <c r="I34" s="143">
        <v>0.15</v>
      </c>
      <c r="J34" s="142">
        <f>ROUND(((SUM(BF83:BF152))*I34),2)</f>
        <v>0</v>
      </c>
      <c r="L34" s="43"/>
    </row>
    <row r="35" spans="2:12" s="1" customFormat="1" ht="14.4" customHeight="1" hidden="1">
      <c r="B35" s="43"/>
      <c r="E35" s="128" t="s">
        <v>50</v>
      </c>
      <c r="F35" s="142">
        <f>ROUND((SUM(BG83:BG152)),2)</f>
        <v>0</v>
      </c>
      <c r="I35" s="143">
        <v>0.21</v>
      </c>
      <c r="J35" s="142">
        <f>0</f>
        <v>0</v>
      </c>
      <c r="L35" s="43"/>
    </row>
    <row r="36" spans="2:12" s="1" customFormat="1" ht="14.4" customHeight="1" hidden="1">
      <c r="B36" s="43"/>
      <c r="E36" s="128" t="s">
        <v>51</v>
      </c>
      <c r="F36" s="142">
        <f>ROUND((SUM(BH83:BH152)),2)</f>
        <v>0</v>
      </c>
      <c r="I36" s="143">
        <v>0.15</v>
      </c>
      <c r="J36" s="142">
        <f>0</f>
        <v>0</v>
      </c>
      <c r="L36" s="43"/>
    </row>
    <row r="37" spans="2:12" s="1" customFormat="1" ht="14.4" customHeight="1" hidden="1">
      <c r="B37" s="43"/>
      <c r="E37" s="128" t="s">
        <v>52</v>
      </c>
      <c r="F37" s="142">
        <f>ROUND((SUM(BI83:BI152)),2)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SK81H04 - SO 801 SÚ</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J83</f>
        <v>0</v>
      </c>
      <c r="K59" s="39"/>
      <c r="L59" s="43"/>
      <c r="AU59" s="17" t="s">
        <v>109</v>
      </c>
    </row>
    <row r="60" spans="2:12" s="7" customFormat="1" ht="24.95" customHeight="1">
      <c r="B60" s="164"/>
      <c r="C60" s="165"/>
      <c r="D60" s="166" t="s">
        <v>110</v>
      </c>
      <c r="E60" s="167"/>
      <c r="F60" s="167"/>
      <c r="G60" s="167"/>
      <c r="H60" s="167"/>
      <c r="I60" s="168"/>
      <c r="J60" s="169">
        <f>J84</f>
        <v>0</v>
      </c>
      <c r="K60" s="165"/>
      <c r="L60" s="170"/>
    </row>
    <row r="61" spans="2:12" s="8" customFormat="1" ht="19.9" customHeight="1">
      <c r="B61" s="171"/>
      <c r="C61" s="172"/>
      <c r="D61" s="173" t="s">
        <v>111</v>
      </c>
      <c r="E61" s="174"/>
      <c r="F61" s="174"/>
      <c r="G61" s="174"/>
      <c r="H61" s="174"/>
      <c r="I61" s="175"/>
      <c r="J61" s="176">
        <f>J85</f>
        <v>0</v>
      </c>
      <c r="K61" s="172"/>
      <c r="L61" s="177"/>
    </row>
    <row r="62" spans="2:12" s="8" customFormat="1" ht="19.9" customHeight="1">
      <c r="B62" s="171"/>
      <c r="C62" s="172"/>
      <c r="D62" s="173" t="s">
        <v>116</v>
      </c>
      <c r="E62" s="174"/>
      <c r="F62" s="174"/>
      <c r="G62" s="174"/>
      <c r="H62" s="174"/>
      <c r="I62" s="175"/>
      <c r="J62" s="176">
        <f>J148</f>
        <v>0</v>
      </c>
      <c r="K62" s="172"/>
      <c r="L62" s="177"/>
    </row>
    <row r="63" spans="2:12" s="8" customFormat="1" ht="19.9" customHeight="1">
      <c r="B63" s="171"/>
      <c r="C63" s="172"/>
      <c r="D63" s="173" t="s">
        <v>117</v>
      </c>
      <c r="E63" s="174"/>
      <c r="F63" s="174"/>
      <c r="G63" s="174"/>
      <c r="H63" s="174"/>
      <c r="I63" s="175"/>
      <c r="J63" s="176">
        <f>J151</f>
        <v>0</v>
      </c>
      <c r="K63" s="172"/>
      <c r="L63" s="177"/>
    </row>
    <row r="64" spans="2:12" s="1" customFormat="1" ht="21.8" customHeight="1">
      <c r="B64" s="38"/>
      <c r="C64" s="39"/>
      <c r="D64" s="39"/>
      <c r="E64" s="39"/>
      <c r="F64" s="39"/>
      <c r="G64" s="39"/>
      <c r="H64" s="39"/>
      <c r="I64" s="130"/>
      <c r="J64" s="39"/>
      <c r="K64" s="39"/>
      <c r="L64" s="43"/>
    </row>
    <row r="65" spans="2:12" s="1" customFormat="1" ht="6.95" customHeight="1">
      <c r="B65" s="57"/>
      <c r="C65" s="58"/>
      <c r="D65" s="58"/>
      <c r="E65" s="58"/>
      <c r="F65" s="58"/>
      <c r="G65" s="58"/>
      <c r="H65" s="58"/>
      <c r="I65" s="154"/>
      <c r="J65" s="58"/>
      <c r="K65" s="58"/>
      <c r="L65" s="43"/>
    </row>
    <row r="69" spans="2:12" s="1" customFormat="1" ht="6.95" customHeight="1">
      <c r="B69" s="59"/>
      <c r="C69" s="60"/>
      <c r="D69" s="60"/>
      <c r="E69" s="60"/>
      <c r="F69" s="60"/>
      <c r="G69" s="60"/>
      <c r="H69" s="60"/>
      <c r="I69" s="157"/>
      <c r="J69" s="60"/>
      <c r="K69" s="60"/>
      <c r="L69" s="43"/>
    </row>
    <row r="70" spans="2:12" s="1" customFormat="1" ht="24.95" customHeight="1">
      <c r="B70" s="38"/>
      <c r="C70" s="23" t="s">
        <v>118</v>
      </c>
      <c r="D70" s="39"/>
      <c r="E70" s="39"/>
      <c r="F70" s="39"/>
      <c r="G70" s="39"/>
      <c r="H70" s="39"/>
      <c r="I70" s="130"/>
      <c r="J70" s="39"/>
      <c r="K70" s="39"/>
      <c r="L70" s="43"/>
    </row>
    <row r="71" spans="2:12" s="1" customFormat="1" ht="6.95" customHeight="1">
      <c r="B71" s="38"/>
      <c r="C71" s="39"/>
      <c r="D71" s="39"/>
      <c r="E71" s="39"/>
      <c r="F71" s="39"/>
      <c r="G71" s="39"/>
      <c r="H71" s="39"/>
      <c r="I71" s="130"/>
      <c r="J71" s="39"/>
      <c r="K71" s="39"/>
      <c r="L71" s="43"/>
    </row>
    <row r="72" spans="2:12" s="1" customFormat="1" ht="12" customHeight="1">
      <c r="B72" s="38"/>
      <c r="C72" s="32" t="s">
        <v>15</v>
      </c>
      <c r="D72" s="39"/>
      <c r="E72" s="39"/>
      <c r="F72" s="39"/>
      <c r="G72" s="39"/>
      <c r="H72" s="39"/>
      <c r="I72" s="130"/>
      <c r="J72" s="39"/>
      <c r="K72" s="39"/>
      <c r="L72" s="43"/>
    </row>
    <row r="73" spans="2:12" s="1" customFormat="1" ht="16.5" customHeight="1">
      <c r="B73" s="38"/>
      <c r="C73" s="39"/>
      <c r="D73" s="39"/>
      <c r="E73" s="158" t="str">
        <f>E7</f>
        <v>III-2031 Vejprnice - intravilánová brána</v>
      </c>
      <c r="F73" s="32"/>
      <c r="G73" s="32"/>
      <c r="H73" s="32"/>
      <c r="I73" s="130"/>
      <c r="J73" s="39"/>
      <c r="K73" s="39"/>
      <c r="L73" s="43"/>
    </row>
    <row r="74" spans="2:12" s="1" customFormat="1" ht="12" customHeight="1">
      <c r="B74" s="38"/>
      <c r="C74" s="32" t="s">
        <v>104</v>
      </c>
      <c r="D74" s="39"/>
      <c r="E74" s="39"/>
      <c r="F74" s="39"/>
      <c r="G74" s="39"/>
      <c r="H74" s="39"/>
      <c r="I74" s="130"/>
      <c r="J74" s="39"/>
      <c r="K74" s="39"/>
      <c r="L74" s="43"/>
    </row>
    <row r="75" spans="2:12" s="1" customFormat="1" ht="16.5" customHeight="1">
      <c r="B75" s="38"/>
      <c r="C75" s="39"/>
      <c r="D75" s="39"/>
      <c r="E75" s="64" t="str">
        <f>E9</f>
        <v>SK81H04 - SO 801 SÚ</v>
      </c>
      <c r="F75" s="39"/>
      <c r="G75" s="39"/>
      <c r="H75" s="39"/>
      <c r="I75" s="130"/>
      <c r="J75" s="39"/>
      <c r="K75" s="39"/>
      <c r="L75" s="43"/>
    </row>
    <row r="76" spans="2:12" s="1" customFormat="1" ht="6.95" customHeight="1">
      <c r="B76" s="38"/>
      <c r="C76" s="39"/>
      <c r="D76" s="39"/>
      <c r="E76" s="39"/>
      <c r="F76" s="39"/>
      <c r="G76" s="39"/>
      <c r="H76" s="39"/>
      <c r="I76" s="130"/>
      <c r="J76" s="39"/>
      <c r="K76" s="39"/>
      <c r="L76" s="43"/>
    </row>
    <row r="77" spans="2:12" s="1" customFormat="1" ht="12" customHeight="1">
      <c r="B77" s="38"/>
      <c r="C77" s="32" t="s">
        <v>21</v>
      </c>
      <c r="D77" s="39"/>
      <c r="E77" s="39"/>
      <c r="F77" s="27" t="str">
        <f>F12</f>
        <v xml:space="preserve"> </v>
      </c>
      <c r="G77" s="39"/>
      <c r="H77" s="39"/>
      <c r="I77" s="132" t="s">
        <v>23</v>
      </c>
      <c r="J77" s="67" t="str">
        <f>IF(J12="","",J12)</f>
        <v>11. 1. 2019</v>
      </c>
      <c r="K77" s="39"/>
      <c r="L77" s="43"/>
    </row>
    <row r="78" spans="2:12" s="1" customFormat="1" ht="6.95" customHeight="1">
      <c r="B78" s="38"/>
      <c r="C78" s="39"/>
      <c r="D78" s="39"/>
      <c r="E78" s="39"/>
      <c r="F78" s="39"/>
      <c r="G78" s="39"/>
      <c r="H78" s="39"/>
      <c r="I78" s="130"/>
      <c r="J78" s="39"/>
      <c r="K78" s="39"/>
      <c r="L78" s="43"/>
    </row>
    <row r="79" spans="2:12" s="1" customFormat="1" ht="24.9" customHeight="1">
      <c r="B79" s="38"/>
      <c r="C79" s="32" t="s">
        <v>25</v>
      </c>
      <c r="D79" s="39"/>
      <c r="E79" s="39"/>
      <c r="F79" s="27" t="str">
        <f>E15</f>
        <v>SÚS Plzeňského kraje</v>
      </c>
      <c r="G79" s="39"/>
      <c r="H79" s="39"/>
      <c r="I79" s="132" t="s">
        <v>32</v>
      </c>
      <c r="J79" s="36" t="str">
        <f>E21</f>
        <v>Projekční kancelář Ing.Škubalová</v>
      </c>
      <c r="K79" s="39"/>
      <c r="L79" s="43"/>
    </row>
    <row r="80" spans="2:12" s="1" customFormat="1" ht="13.65" customHeight="1">
      <c r="B80" s="38"/>
      <c r="C80" s="32" t="s">
        <v>30</v>
      </c>
      <c r="D80" s="39"/>
      <c r="E80" s="39"/>
      <c r="F80" s="27" t="str">
        <f>IF(E18="","",E18)</f>
        <v>Vyplň údaj</v>
      </c>
      <c r="G80" s="39"/>
      <c r="H80" s="39"/>
      <c r="I80" s="132" t="s">
        <v>37</v>
      </c>
      <c r="J80" s="36" t="str">
        <f>E24</f>
        <v>Straka</v>
      </c>
      <c r="K80" s="39"/>
      <c r="L80" s="43"/>
    </row>
    <row r="81" spans="2:12" s="1" customFormat="1" ht="10.3" customHeight="1">
      <c r="B81" s="38"/>
      <c r="C81" s="39"/>
      <c r="D81" s="39"/>
      <c r="E81" s="39"/>
      <c r="F81" s="39"/>
      <c r="G81" s="39"/>
      <c r="H81" s="39"/>
      <c r="I81" s="130"/>
      <c r="J81" s="39"/>
      <c r="K81" s="39"/>
      <c r="L81" s="43"/>
    </row>
    <row r="82" spans="2:20" s="9" customFormat="1" ht="29.25" customHeight="1">
      <c r="B82" s="178"/>
      <c r="C82" s="179" t="s">
        <v>119</v>
      </c>
      <c r="D82" s="180" t="s">
        <v>62</v>
      </c>
      <c r="E82" s="180" t="s">
        <v>58</v>
      </c>
      <c r="F82" s="180" t="s">
        <v>59</v>
      </c>
      <c r="G82" s="180" t="s">
        <v>120</v>
      </c>
      <c r="H82" s="180" t="s">
        <v>121</v>
      </c>
      <c r="I82" s="181" t="s">
        <v>122</v>
      </c>
      <c r="J82" s="180" t="s">
        <v>108</v>
      </c>
      <c r="K82" s="182" t="s">
        <v>123</v>
      </c>
      <c r="L82" s="183"/>
      <c r="M82" s="87" t="s">
        <v>27</v>
      </c>
      <c r="N82" s="88" t="s">
        <v>47</v>
      </c>
      <c r="O82" s="88" t="s">
        <v>124</v>
      </c>
      <c r="P82" s="88" t="s">
        <v>125</v>
      </c>
      <c r="Q82" s="88" t="s">
        <v>126</v>
      </c>
      <c r="R82" s="88" t="s">
        <v>127</v>
      </c>
      <c r="S82" s="88" t="s">
        <v>128</v>
      </c>
      <c r="T82" s="89" t="s">
        <v>129</v>
      </c>
    </row>
    <row r="83" spans="2:63" s="1" customFormat="1" ht="22.8" customHeight="1">
      <c r="B83" s="38"/>
      <c r="C83" s="94" t="s">
        <v>130</v>
      </c>
      <c r="D83" s="39"/>
      <c r="E83" s="39"/>
      <c r="F83" s="39"/>
      <c r="G83" s="39"/>
      <c r="H83" s="39"/>
      <c r="I83" s="130"/>
      <c r="J83" s="184">
        <f>BK83</f>
        <v>0</v>
      </c>
      <c r="K83" s="39"/>
      <c r="L83" s="43"/>
      <c r="M83" s="90"/>
      <c r="N83" s="91"/>
      <c r="O83" s="91"/>
      <c r="P83" s="185">
        <f>P84</f>
        <v>0</v>
      </c>
      <c r="Q83" s="91"/>
      <c r="R83" s="185">
        <f>R84</f>
        <v>0.91059</v>
      </c>
      <c r="S83" s="91"/>
      <c r="T83" s="186">
        <f>T84</f>
        <v>0</v>
      </c>
      <c r="AT83" s="17" t="s">
        <v>76</v>
      </c>
      <c r="AU83" s="17" t="s">
        <v>109</v>
      </c>
      <c r="BK83" s="187">
        <f>BK84</f>
        <v>0</v>
      </c>
    </row>
    <row r="84" spans="2:63" s="10" customFormat="1" ht="25.9" customHeight="1">
      <c r="B84" s="188"/>
      <c r="C84" s="189"/>
      <c r="D84" s="190" t="s">
        <v>76</v>
      </c>
      <c r="E84" s="191" t="s">
        <v>131</v>
      </c>
      <c r="F84" s="191" t="s">
        <v>132</v>
      </c>
      <c r="G84" s="189"/>
      <c r="H84" s="189"/>
      <c r="I84" s="192"/>
      <c r="J84" s="193">
        <f>BK84</f>
        <v>0</v>
      </c>
      <c r="K84" s="189"/>
      <c r="L84" s="194"/>
      <c r="M84" s="195"/>
      <c r="N84" s="196"/>
      <c r="O84" s="196"/>
      <c r="P84" s="197">
        <f>P85+P148+P151</f>
        <v>0</v>
      </c>
      <c r="Q84" s="196"/>
      <c r="R84" s="197">
        <f>R85+R148+R151</f>
        <v>0.91059</v>
      </c>
      <c r="S84" s="196"/>
      <c r="T84" s="198">
        <f>T85+T148+T151</f>
        <v>0</v>
      </c>
      <c r="AR84" s="199" t="s">
        <v>85</v>
      </c>
      <c r="AT84" s="200" t="s">
        <v>76</v>
      </c>
      <c r="AU84" s="200" t="s">
        <v>77</v>
      </c>
      <c r="AY84" s="199" t="s">
        <v>133</v>
      </c>
      <c r="BK84" s="201">
        <f>BK85+BK148+BK151</f>
        <v>0</v>
      </c>
    </row>
    <row r="85" spans="2:63" s="10" customFormat="1" ht="22.8" customHeight="1">
      <c r="B85" s="188"/>
      <c r="C85" s="189"/>
      <c r="D85" s="190" t="s">
        <v>76</v>
      </c>
      <c r="E85" s="202" t="s">
        <v>85</v>
      </c>
      <c r="F85" s="202" t="s">
        <v>134</v>
      </c>
      <c r="G85" s="189"/>
      <c r="H85" s="189"/>
      <c r="I85" s="192"/>
      <c r="J85" s="203">
        <f>BK85</f>
        <v>0</v>
      </c>
      <c r="K85" s="189"/>
      <c r="L85" s="194"/>
      <c r="M85" s="195"/>
      <c r="N85" s="196"/>
      <c r="O85" s="196"/>
      <c r="P85" s="197">
        <f>SUM(P86:P147)</f>
        <v>0</v>
      </c>
      <c r="Q85" s="196"/>
      <c r="R85" s="197">
        <f>SUM(R86:R147)</f>
        <v>0.91059</v>
      </c>
      <c r="S85" s="196"/>
      <c r="T85" s="198">
        <f>SUM(T86:T147)</f>
        <v>0</v>
      </c>
      <c r="AR85" s="199" t="s">
        <v>85</v>
      </c>
      <c r="AT85" s="200" t="s">
        <v>76</v>
      </c>
      <c r="AU85" s="200" t="s">
        <v>85</v>
      </c>
      <c r="AY85" s="199" t="s">
        <v>133</v>
      </c>
      <c r="BK85" s="201">
        <f>SUM(BK86:BK147)</f>
        <v>0</v>
      </c>
    </row>
    <row r="86" spans="2:65" s="1" customFormat="1" ht="16.5" customHeight="1">
      <c r="B86" s="38"/>
      <c r="C86" s="204" t="s">
        <v>85</v>
      </c>
      <c r="D86" s="204" t="s">
        <v>135</v>
      </c>
      <c r="E86" s="205" t="s">
        <v>854</v>
      </c>
      <c r="F86" s="206" t="s">
        <v>855</v>
      </c>
      <c r="G86" s="207" t="s">
        <v>364</v>
      </c>
      <c r="H86" s="208">
        <v>3</v>
      </c>
      <c r="I86" s="209"/>
      <c r="J86" s="208">
        <f>ROUND(I86*H86,2)</f>
        <v>0</v>
      </c>
      <c r="K86" s="206" t="s">
        <v>139</v>
      </c>
      <c r="L86" s="43"/>
      <c r="M86" s="210" t="s">
        <v>27</v>
      </c>
      <c r="N86" s="211" t="s">
        <v>48</v>
      </c>
      <c r="O86" s="79"/>
      <c r="P86" s="212">
        <f>O86*H86</f>
        <v>0</v>
      </c>
      <c r="Q86" s="212">
        <v>0</v>
      </c>
      <c r="R86" s="212">
        <f>Q86*H86</f>
        <v>0</v>
      </c>
      <c r="S86" s="212">
        <v>0</v>
      </c>
      <c r="T86" s="213">
        <f>S86*H86</f>
        <v>0</v>
      </c>
      <c r="AR86" s="17" t="s">
        <v>140</v>
      </c>
      <c r="AT86" s="17" t="s">
        <v>135</v>
      </c>
      <c r="AU86" s="17" t="s">
        <v>87</v>
      </c>
      <c r="AY86" s="17" t="s">
        <v>133</v>
      </c>
      <c r="BE86" s="214">
        <f>IF(N86="základní",J86,0)</f>
        <v>0</v>
      </c>
      <c r="BF86" s="214">
        <f>IF(N86="snížená",J86,0)</f>
        <v>0</v>
      </c>
      <c r="BG86" s="214">
        <f>IF(N86="zákl. přenesená",J86,0)</f>
        <v>0</v>
      </c>
      <c r="BH86" s="214">
        <f>IF(N86="sníž. přenesená",J86,0)</f>
        <v>0</v>
      </c>
      <c r="BI86" s="214">
        <f>IF(N86="nulová",J86,0)</f>
        <v>0</v>
      </c>
      <c r="BJ86" s="17" t="s">
        <v>85</v>
      </c>
      <c r="BK86" s="214">
        <f>ROUND(I86*H86,2)</f>
        <v>0</v>
      </c>
      <c r="BL86" s="17" t="s">
        <v>140</v>
      </c>
      <c r="BM86" s="17" t="s">
        <v>856</v>
      </c>
    </row>
    <row r="87" spans="2:47" s="1" customFormat="1" ht="12">
      <c r="B87" s="38"/>
      <c r="C87" s="39"/>
      <c r="D87" s="215" t="s">
        <v>142</v>
      </c>
      <c r="E87" s="39"/>
      <c r="F87" s="216" t="s">
        <v>857</v>
      </c>
      <c r="G87" s="39"/>
      <c r="H87" s="39"/>
      <c r="I87" s="130"/>
      <c r="J87" s="39"/>
      <c r="K87" s="39"/>
      <c r="L87" s="43"/>
      <c r="M87" s="217"/>
      <c r="N87" s="79"/>
      <c r="O87" s="79"/>
      <c r="P87" s="79"/>
      <c r="Q87" s="79"/>
      <c r="R87" s="79"/>
      <c r="S87" s="79"/>
      <c r="T87" s="80"/>
      <c r="AT87" s="17" t="s">
        <v>142</v>
      </c>
      <c r="AU87" s="17" t="s">
        <v>87</v>
      </c>
    </row>
    <row r="88" spans="2:51" s="11" customFormat="1" ht="12">
      <c r="B88" s="218"/>
      <c r="C88" s="219"/>
      <c r="D88" s="215" t="s">
        <v>144</v>
      </c>
      <c r="E88" s="220" t="s">
        <v>27</v>
      </c>
      <c r="F88" s="221" t="s">
        <v>154</v>
      </c>
      <c r="G88" s="219"/>
      <c r="H88" s="222">
        <v>3</v>
      </c>
      <c r="I88" s="223"/>
      <c r="J88" s="219"/>
      <c r="K88" s="219"/>
      <c r="L88" s="224"/>
      <c r="M88" s="225"/>
      <c r="N88" s="226"/>
      <c r="O88" s="226"/>
      <c r="P88" s="226"/>
      <c r="Q88" s="226"/>
      <c r="R88" s="226"/>
      <c r="S88" s="226"/>
      <c r="T88" s="227"/>
      <c r="AT88" s="228" t="s">
        <v>144</v>
      </c>
      <c r="AU88" s="228" t="s">
        <v>87</v>
      </c>
      <c r="AV88" s="11" t="s">
        <v>87</v>
      </c>
      <c r="AW88" s="11" t="s">
        <v>36</v>
      </c>
      <c r="AX88" s="11" t="s">
        <v>77</v>
      </c>
      <c r="AY88" s="228" t="s">
        <v>133</v>
      </c>
    </row>
    <row r="89" spans="2:51" s="12" customFormat="1" ht="12">
      <c r="B89" s="229"/>
      <c r="C89" s="230"/>
      <c r="D89" s="215" t="s">
        <v>144</v>
      </c>
      <c r="E89" s="231" t="s">
        <v>27</v>
      </c>
      <c r="F89" s="232" t="s">
        <v>160</v>
      </c>
      <c r="G89" s="230"/>
      <c r="H89" s="231" t="s">
        <v>27</v>
      </c>
      <c r="I89" s="233"/>
      <c r="J89" s="230"/>
      <c r="K89" s="230"/>
      <c r="L89" s="234"/>
      <c r="M89" s="235"/>
      <c r="N89" s="236"/>
      <c r="O89" s="236"/>
      <c r="P89" s="236"/>
      <c r="Q89" s="236"/>
      <c r="R89" s="236"/>
      <c r="S89" s="236"/>
      <c r="T89" s="237"/>
      <c r="AT89" s="238" t="s">
        <v>144</v>
      </c>
      <c r="AU89" s="238" t="s">
        <v>87</v>
      </c>
      <c r="AV89" s="12" t="s">
        <v>85</v>
      </c>
      <c r="AW89" s="12" t="s">
        <v>36</v>
      </c>
      <c r="AX89" s="12" t="s">
        <v>77</v>
      </c>
      <c r="AY89" s="238" t="s">
        <v>133</v>
      </c>
    </row>
    <row r="90" spans="2:51" s="13" customFormat="1" ht="12">
      <c r="B90" s="239"/>
      <c r="C90" s="240"/>
      <c r="D90" s="215" t="s">
        <v>144</v>
      </c>
      <c r="E90" s="241" t="s">
        <v>27</v>
      </c>
      <c r="F90" s="242" t="s">
        <v>147</v>
      </c>
      <c r="G90" s="240"/>
      <c r="H90" s="243">
        <v>3</v>
      </c>
      <c r="I90" s="244"/>
      <c r="J90" s="240"/>
      <c r="K90" s="240"/>
      <c r="L90" s="245"/>
      <c r="M90" s="246"/>
      <c r="N90" s="247"/>
      <c r="O90" s="247"/>
      <c r="P90" s="247"/>
      <c r="Q90" s="247"/>
      <c r="R90" s="247"/>
      <c r="S90" s="247"/>
      <c r="T90" s="248"/>
      <c r="AT90" s="249" t="s">
        <v>144</v>
      </c>
      <c r="AU90" s="249" t="s">
        <v>87</v>
      </c>
      <c r="AV90" s="13" t="s">
        <v>140</v>
      </c>
      <c r="AW90" s="13" t="s">
        <v>36</v>
      </c>
      <c r="AX90" s="13" t="s">
        <v>85</v>
      </c>
      <c r="AY90" s="249" t="s">
        <v>133</v>
      </c>
    </row>
    <row r="91" spans="2:65" s="1" customFormat="1" ht="16.5" customHeight="1">
      <c r="B91" s="38"/>
      <c r="C91" s="204" t="s">
        <v>87</v>
      </c>
      <c r="D91" s="204" t="s">
        <v>135</v>
      </c>
      <c r="E91" s="205" t="s">
        <v>858</v>
      </c>
      <c r="F91" s="206" t="s">
        <v>859</v>
      </c>
      <c r="G91" s="207" t="s">
        <v>364</v>
      </c>
      <c r="H91" s="208">
        <v>3</v>
      </c>
      <c r="I91" s="209"/>
      <c r="J91" s="208">
        <f>ROUND(I91*H91,2)</f>
        <v>0</v>
      </c>
      <c r="K91" s="206" t="s">
        <v>139</v>
      </c>
      <c r="L91" s="43"/>
      <c r="M91" s="210" t="s">
        <v>27</v>
      </c>
      <c r="N91" s="211" t="s">
        <v>48</v>
      </c>
      <c r="O91" s="79"/>
      <c r="P91" s="212">
        <f>O91*H91</f>
        <v>0</v>
      </c>
      <c r="Q91" s="212">
        <v>5E-05</v>
      </c>
      <c r="R91" s="212">
        <f>Q91*H91</f>
        <v>0.00015000000000000001</v>
      </c>
      <c r="S91" s="212">
        <v>0</v>
      </c>
      <c r="T91" s="213">
        <f>S91*H91</f>
        <v>0</v>
      </c>
      <c r="AR91" s="17" t="s">
        <v>140</v>
      </c>
      <c r="AT91" s="17" t="s">
        <v>135</v>
      </c>
      <c r="AU91" s="17" t="s">
        <v>87</v>
      </c>
      <c r="AY91" s="17" t="s">
        <v>133</v>
      </c>
      <c r="BE91" s="214">
        <f>IF(N91="základní",J91,0)</f>
        <v>0</v>
      </c>
      <c r="BF91" s="214">
        <f>IF(N91="snížená",J91,0)</f>
        <v>0</v>
      </c>
      <c r="BG91" s="214">
        <f>IF(N91="zákl. přenesená",J91,0)</f>
        <v>0</v>
      </c>
      <c r="BH91" s="214">
        <f>IF(N91="sníž. přenesená",J91,0)</f>
        <v>0</v>
      </c>
      <c r="BI91" s="214">
        <f>IF(N91="nulová",J91,0)</f>
        <v>0</v>
      </c>
      <c r="BJ91" s="17" t="s">
        <v>85</v>
      </c>
      <c r="BK91" s="214">
        <f>ROUND(I91*H91,2)</f>
        <v>0</v>
      </c>
      <c r="BL91" s="17" t="s">
        <v>140</v>
      </c>
      <c r="BM91" s="17" t="s">
        <v>860</v>
      </c>
    </row>
    <row r="92" spans="2:47" s="1" customFormat="1" ht="12">
      <c r="B92" s="38"/>
      <c r="C92" s="39"/>
      <c r="D92" s="215" t="s">
        <v>142</v>
      </c>
      <c r="E92" s="39"/>
      <c r="F92" s="216" t="s">
        <v>861</v>
      </c>
      <c r="G92" s="39"/>
      <c r="H92" s="39"/>
      <c r="I92" s="130"/>
      <c r="J92" s="39"/>
      <c r="K92" s="39"/>
      <c r="L92" s="43"/>
      <c r="M92" s="217"/>
      <c r="N92" s="79"/>
      <c r="O92" s="79"/>
      <c r="P92" s="79"/>
      <c r="Q92" s="79"/>
      <c r="R92" s="79"/>
      <c r="S92" s="79"/>
      <c r="T92" s="80"/>
      <c r="AT92" s="17" t="s">
        <v>142</v>
      </c>
      <c r="AU92" s="17" t="s">
        <v>87</v>
      </c>
    </row>
    <row r="93" spans="2:51" s="11" customFormat="1" ht="12">
      <c r="B93" s="218"/>
      <c r="C93" s="219"/>
      <c r="D93" s="215" t="s">
        <v>144</v>
      </c>
      <c r="E93" s="220" t="s">
        <v>27</v>
      </c>
      <c r="F93" s="221" t="s">
        <v>154</v>
      </c>
      <c r="G93" s="219"/>
      <c r="H93" s="222">
        <v>3</v>
      </c>
      <c r="I93" s="223"/>
      <c r="J93" s="219"/>
      <c r="K93" s="219"/>
      <c r="L93" s="224"/>
      <c r="M93" s="225"/>
      <c r="N93" s="226"/>
      <c r="O93" s="226"/>
      <c r="P93" s="226"/>
      <c r="Q93" s="226"/>
      <c r="R93" s="226"/>
      <c r="S93" s="226"/>
      <c r="T93" s="227"/>
      <c r="AT93" s="228" t="s">
        <v>144</v>
      </c>
      <c r="AU93" s="228" t="s">
        <v>87</v>
      </c>
      <c r="AV93" s="11" t="s">
        <v>87</v>
      </c>
      <c r="AW93" s="11" t="s">
        <v>36</v>
      </c>
      <c r="AX93" s="11" t="s">
        <v>77</v>
      </c>
      <c r="AY93" s="228" t="s">
        <v>133</v>
      </c>
    </row>
    <row r="94" spans="2:51" s="12" customFormat="1" ht="12">
      <c r="B94" s="229"/>
      <c r="C94" s="230"/>
      <c r="D94" s="215" t="s">
        <v>144</v>
      </c>
      <c r="E94" s="231" t="s">
        <v>27</v>
      </c>
      <c r="F94" s="232" t="s">
        <v>160</v>
      </c>
      <c r="G94" s="230"/>
      <c r="H94" s="231" t="s">
        <v>27</v>
      </c>
      <c r="I94" s="233"/>
      <c r="J94" s="230"/>
      <c r="K94" s="230"/>
      <c r="L94" s="234"/>
      <c r="M94" s="235"/>
      <c r="N94" s="236"/>
      <c r="O94" s="236"/>
      <c r="P94" s="236"/>
      <c r="Q94" s="236"/>
      <c r="R94" s="236"/>
      <c r="S94" s="236"/>
      <c r="T94" s="237"/>
      <c r="AT94" s="238" t="s">
        <v>144</v>
      </c>
      <c r="AU94" s="238" t="s">
        <v>87</v>
      </c>
      <c r="AV94" s="12" t="s">
        <v>85</v>
      </c>
      <c r="AW94" s="12" t="s">
        <v>36</v>
      </c>
      <c r="AX94" s="12" t="s">
        <v>77</v>
      </c>
      <c r="AY94" s="238" t="s">
        <v>133</v>
      </c>
    </row>
    <row r="95" spans="2:51" s="13" customFormat="1" ht="12">
      <c r="B95" s="239"/>
      <c r="C95" s="240"/>
      <c r="D95" s="215" t="s">
        <v>144</v>
      </c>
      <c r="E95" s="241" t="s">
        <v>27</v>
      </c>
      <c r="F95" s="242" t="s">
        <v>147</v>
      </c>
      <c r="G95" s="240"/>
      <c r="H95" s="243">
        <v>3</v>
      </c>
      <c r="I95" s="244"/>
      <c r="J95" s="240"/>
      <c r="K95" s="240"/>
      <c r="L95" s="245"/>
      <c r="M95" s="246"/>
      <c r="N95" s="247"/>
      <c r="O95" s="247"/>
      <c r="P95" s="247"/>
      <c r="Q95" s="247"/>
      <c r="R95" s="247"/>
      <c r="S95" s="247"/>
      <c r="T95" s="248"/>
      <c r="AT95" s="249" t="s">
        <v>144</v>
      </c>
      <c r="AU95" s="249" t="s">
        <v>87</v>
      </c>
      <c r="AV95" s="13" t="s">
        <v>140</v>
      </c>
      <c r="AW95" s="13" t="s">
        <v>36</v>
      </c>
      <c r="AX95" s="13" t="s">
        <v>85</v>
      </c>
      <c r="AY95" s="249" t="s">
        <v>133</v>
      </c>
    </row>
    <row r="96" spans="2:65" s="1" customFormat="1" ht="22.5" customHeight="1">
      <c r="B96" s="38"/>
      <c r="C96" s="204" t="s">
        <v>154</v>
      </c>
      <c r="D96" s="204" t="s">
        <v>135</v>
      </c>
      <c r="E96" s="205" t="s">
        <v>862</v>
      </c>
      <c r="F96" s="206" t="s">
        <v>863</v>
      </c>
      <c r="G96" s="207" t="s">
        <v>192</v>
      </c>
      <c r="H96" s="208">
        <v>27.77</v>
      </c>
      <c r="I96" s="209"/>
      <c r="J96" s="208">
        <f>ROUND(I96*H96,2)</f>
        <v>0</v>
      </c>
      <c r="K96" s="206" t="s">
        <v>139</v>
      </c>
      <c r="L96" s="43"/>
      <c r="M96" s="210" t="s">
        <v>27</v>
      </c>
      <c r="N96" s="211" t="s">
        <v>48</v>
      </c>
      <c r="O96" s="79"/>
      <c r="P96" s="212">
        <f>O96*H96</f>
        <v>0</v>
      </c>
      <c r="Q96" s="212">
        <v>0</v>
      </c>
      <c r="R96" s="212">
        <f>Q96*H96</f>
        <v>0</v>
      </c>
      <c r="S96" s="212">
        <v>0</v>
      </c>
      <c r="T96" s="213">
        <f>S96*H96</f>
        <v>0</v>
      </c>
      <c r="AR96" s="17" t="s">
        <v>140</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140</v>
      </c>
      <c r="BM96" s="17" t="s">
        <v>864</v>
      </c>
    </row>
    <row r="97" spans="2:47" s="1" customFormat="1" ht="12">
      <c r="B97" s="38"/>
      <c r="C97" s="39"/>
      <c r="D97" s="215" t="s">
        <v>142</v>
      </c>
      <c r="E97" s="39"/>
      <c r="F97" s="216" t="s">
        <v>865</v>
      </c>
      <c r="G97" s="39"/>
      <c r="H97" s="39"/>
      <c r="I97" s="130"/>
      <c r="J97" s="39"/>
      <c r="K97" s="39"/>
      <c r="L97" s="43"/>
      <c r="M97" s="217"/>
      <c r="N97" s="79"/>
      <c r="O97" s="79"/>
      <c r="P97" s="79"/>
      <c r="Q97" s="79"/>
      <c r="R97" s="79"/>
      <c r="S97" s="79"/>
      <c r="T97" s="80"/>
      <c r="AT97" s="17" t="s">
        <v>142</v>
      </c>
      <c r="AU97" s="17" t="s">
        <v>87</v>
      </c>
    </row>
    <row r="98" spans="2:51" s="11" customFormat="1" ht="12">
      <c r="B98" s="218"/>
      <c r="C98" s="219"/>
      <c r="D98" s="215" t="s">
        <v>144</v>
      </c>
      <c r="E98" s="220" t="s">
        <v>27</v>
      </c>
      <c r="F98" s="221" t="s">
        <v>866</v>
      </c>
      <c r="G98" s="219"/>
      <c r="H98" s="222">
        <v>27.77</v>
      </c>
      <c r="I98" s="223"/>
      <c r="J98" s="219"/>
      <c r="K98" s="219"/>
      <c r="L98" s="224"/>
      <c r="M98" s="225"/>
      <c r="N98" s="226"/>
      <c r="O98" s="226"/>
      <c r="P98" s="226"/>
      <c r="Q98" s="226"/>
      <c r="R98" s="226"/>
      <c r="S98" s="226"/>
      <c r="T98" s="227"/>
      <c r="AT98" s="228" t="s">
        <v>144</v>
      </c>
      <c r="AU98" s="228" t="s">
        <v>87</v>
      </c>
      <c r="AV98" s="11" t="s">
        <v>87</v>
      </c>
      <c r="AW98" s="11" t="s">
        <v>36</v>
      </c>
      <c r="AX98" s="11" t="s">
        <v>77</v>
      </c>
      <c r="AY98" s="228" t="s">
        <v>133</v>
      </c>
    </row>
    <row r="99" spans="2:51" s="12" customFormat="1" ht="12">
      <c r="B99" s="229"/>
      <c r="C99" s="230"/>
      <c r="D99" s="215" t="s">
        <v>144</v>
      </c>
      <c r="E99" s="231" t="s">
        <v>27</v>
      </c>
      <c r="F99" s="232" t="s">
        <v>160</v>
      </c>
      <c r="G99" s="230"/>
      <c r="H99" s="231" t="s">
        <v>27</v>
      </c>
      <c r="I99" s="233"/>
      <c r="J99" s="230"/>
      <c r="K99" s="230"/>
      <c r="L99" s="234"/>
      <c r="M99" s="235"/>
      <c r="N99" s="236"/>
      <c r="O99" s="236"/>
      <c r="P99" s="236"/>
      <c r="Q99" s="236"/>
      <c r="R99" s="236"/>
      <c r="S99" s="236"/>
      <c r="T99" s="237"/>
      <c r="AT99" s="238" t="s">
        <v>144</v>
      </c>
      <c r="AU99" s="238" t="s">
        <v>87</v>
      </c>
      <c r="AV99" s="12" t="s">
        <v>85</v>
      </c>
      <c r="AW99" s="12" t="s">
        <v>36</v>
      </c>
      <c r="AX99" s="12" t="s">
        <v>77</v>
      </c>
      <c r="AY99" s="238" t="s">
        <v>133</v>
      </c>
    </row>
    <row r="100" spans="2:51" s="13" customFormat="1" ht="12">
      <c r="B100" s="239"/>
      <c r="C100" s="240"/>
      <c r="D100" s="215" t="s">
        <v>144</v>
      </c>
      <c r="E100" s="241" t="s">
        <v>27</v>
      </c>
      <c r="F100" s="242" t="s">
        <v>147</v>
      </c>
      <c r="G100" s="240"/>
      <c r="H100" s="243">
        <v>27.77</v>
      </c>
      <c r="I100" s="244"/>
      <c r="J100" s="240"/>
      <c r="K100" s="240"/>
      <c r="L100" s="245"/>
      <c r="M100" s="246"/>
      <c r="N100" s="247"/>
      <c r="O100" s="247"/>
      <c r="P100" s="247"/>
      <c r="Q100" s="247"/>
      <c r="R100" s="247"/>
      <c r="S100" s="247"/>
      <c r="T100" s="248"/>
      <c r="AT100" s="249" t="s">
        <v>144</v>
      </c>
      <c r="AU100" s="249" t="s">
        <v>87</v>
      </c>
      <c r="AV100" s="13" t="s">
        <v>140</v>
      </c>
      <c r="AW100" s="13" t="s">
        <v>36</v>
      </c>
      <c r="AX100" s="13" t="s">
        <v>85</v>
      </c>
      <c r="AY100" s="249" t="s">
        <v>133</v>
      </c>
    </row>
    <row r="101" spans="2:65" s="1" customFormat="1" ht="22.5" customHeight="1">
      <c r="B101" s="38"/>
      <c r="C101" s="204" t="s">
        <v>140</v>
      </c>
      <c r="D101" s="204" t="s">
        <v>135</v>
      </c>
      <c r="E101" s="205" t="s">
        <v>867</v>
      </c>
      <c r="F101" s="206" t="s">
        <v>868</v>
      </c>
      <c r="G101" s="207" t="s">
        <v>192</v>
      </c>
      <c r="H101" s="208">
        <v>21.6</v>
      </c>
      <c r="I101" s="209"/>
      <c r="J101" s="208">
        <f>ROUND(I101*H101,2)</f>
        <v>0</v>
      </c>
      <c r="K101" s="206" t="s">
        <v>139</v>
      </c>
      <c r="L101" s="43"/>
      <c r="M101" s="210" t="s">
        <v>27</v>
      </c>
      <c r="N101" s="211" t="s">
        <v>48</v>
      </c>
      <c r="O101" s="79"/>
      <c r="P101" s="212">
        <f>O101*H101</f>
        <v>0</v>
      </c>
      <c r="Q101" s="212">
        <v>0</v>
      </c>
      <c r="R101" s="212">
        <f>Q101*H101</f>
        <v>0</v>
      </c>
      <c r="S101" s="212">
        <v>0</v>
      </c>
      <c r="T101" s="213">
        <f>S101*H101</f>
        <v>0</v>
      </c>
      <c r="AR101" s="17" t="s">
        <v>140</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140</v>
      </c>
      <c r="BM101" s="17" t="s">
        <v>869</v>
      </c>
    </row>
    <row r="102" spans="2:47" s="1" customFormat="1" ht="12">
      <c r="B102" s="38"/>
      <c r="C102" s="39"/>
      <c r="D102" s="215" t="s">
        <v>142</v>
      </c>
      <c r="E102" s="39"/>
      <c r="F102" s="216" t="s">
        <v>218</v>
      </c>
      <c r="G102" s="39"/>
      <c r="H102" s="39"/>
      <c r="I102" s="130"/>
      <c r="J102" s="39"/>
      <c r="K102" s="39"/>
      <c r="L102" s="43"/>
      <c r="M102" s="217"/>
      <c r="N102" s="79"/>
      <c r="O102" s="79"/>
      <c r="P102" s="79"/>
      <c r="Q102" s="79"/>
      <c r="R102" s="79"/>
      <c r="S102" s="79"/>
      <c r="T102" s="80"/>
      <c r="AT102" s="17" t="s">
        <v>142</v>
      </c>
      <c r="AU102" s="17" t="s">
        <v>87</v>
      </c>
    </row>
    <row r="103" spans="2:51" s="11" customFormat="1" ht="12">
      <c r="B103" s="218"/>
      <c r="C103" s="219"/>
      <c r="D103" s="215" t="s">
        <v>144</v>
      </c>
      <c r="E103" s="220" t="s">
        <v>27</v>
      </c>
      <c r="F103" s="221" t="s">
        <v>870</v>
      </c>
      <c r="G103" s="219"/>
      <c r="H103" s="222">
        <v>21.6</v>
      </c>
      <c r="I103" s="223"/>
      <c r="J103" s="219"/>
      <c r="K103" s="219"/>
      <c r="L103" s="224"/>
      <c r="M103" s="225"/>
      <c r="N103" s="226"/>
      <c r="O103" s="226"/>
      <c r="P103" s="226"/>
      <c r="Q103" s="226"/>
      <c r="R103" s="226"/>
      <c r="S103" s="226"/>
      <c r="T103" s="227"/>
      <c r="AT103" s="228" t="s">
        <v>144</v>
      </c>
      <c r="AU103" s="228" t="s">
        <v>87</v>
      </c>
      <c r="AV103" s="11" t="s">
        <v>87</v>
      </c>
      <c r="AW103" s="11" t="s">
        <v>36</v>
      </c>
      <c r="AX103" s="11" t="s">
        <v>77</v>
      </c>
      <c r="AY103" s="228" t="s">
        <v>133</v>
      </c>
    </row>
    <row r="104" spans="2:51" s="12" customFormat="1" ht="12">
      <c r="B104" s="229"/>
      <c r="C104" s="230"/>
      <c r="D104" s="215" t="s">
        <v>144</v>
      </c>
      <c r="E104" s="231" t="s">
        <v>27</v>
      </c>
      <c r="F104" s="232" t="s">
        <v>871</v>
      </c>
      <c r="G104" s="230"/>
      <c r="H104" s="231" t="s">
        <v>27</v>
      </c>
      <c r="I104" s="233"/>
      <c r="J104" s="230"/>
      <c r="K104" s="230"/>
      <c r="L104" s="234"/>
      <c r="M104" s="235"/>
      <c r="N104" s="236"/>
      <c r="O104" s="236"/>
      <c r="P104" s="236"/>
      <c r="Q104" s="236"/>
      <c r="R104" s="236"/>
      <c r="S104" s="236"/>
      <c r="T104" s="237"/>
      <c r="AT104" s="238" t="s">
        <v>144</v>
      </c>
      <c r="AU104" s="238" t="s">
        <v>87</v>
      </c>
      <c r="AV104" s="12" t="s">
        <v>85</v>
      </c>
      <c r="AW104" s="12" t="s">
        <v>36</v>
      </c>
      <c r="AX104" s="12" t="s">
        <v>77</v>
      </c>
      <c r="AY104" s="238" t="s">
        <v>133</v>
      </c>
    </row>
    <row r="105" spans="2:51" s="13" customFormat="1" ht="12">
      <c r="B105" s="239"/>
      <c r="C105" s="240"/>
      <c r="D105" s="215" t="s">
        <v>144</v>
      </c>
      <c r="E105" s="241" t="s">
        <v>27</v>
      </c>
      <c r="F105" s="242" t="s">
        <v>147</v>
      </c>
      <c r="G105" s="240"/>
      <c r="H105" s="243">
        <v>21.6</v>
      </c>
      <c r="I105" s="244"/>
      <c r="J105" s="240"/>
      <c r="K105" s="240"/>
      <c r="L105" s="245"/>
      <c r="M105" s="246"/>
      <c r="N105" s="247"/>
      <c r="O105" s="247"/>
      <c r="P105" s="247"/>
      <c r="Q105" s="247"/>
      <c r="R105" s="247"/>
      <c r="S105" s="247"/>
      <c r="T105" s="248"/>
      <c r="AT105" s="249" t="s">
        <v>144</v>
      </c>
      <c r="AU105" s="249" t="s">
        <v>87</v>
      </c>
      <c r="AV105" s="13" t="s">
        <v>140</v>
      </c>
      <c r="AW105" s="13" t="s">
        <v>36</v>
      </c>
      <c r="AX105" s="13" t="s">
        <v>85</v>
      </c>
      <c r="AY105" s="249" t="s">
        <v>133</v>
      </c>
    </row>
    <row r="106" spans="2:65" s="1" customFormat="1" ht="22.5" customHeight="1">
      <c r="B106" s="38"/>
      <c r="C106" s="204" t="s">
        <v>166</v>
      </c>
      <c r="D106" s="204" t="s">
        <v>135</v>
      </c>
      <c r="E106" s="205" t="s">
        <v>872</v>
      </c>
      <c r="F106" s="206" t="s">
        <v>873</v>
      </c>
      <c r="G106" s="207" t="s">
        <v>364</v>
      </c>
      <c r="H106" s="208">
        <v>3</v>
      </c>
      <c r="I106" s="209"/>
      <c r="J106" s="208">
        <f>ROUND(I106*H106,2)</f>
        <v>0</v>
      </c>
      <c r="K106" s="206" t="s">
        <v>139</v>
      </c>
      <c r="L106" s="43"/>
      <c r="M106" s="210" t="s">
        <v>27</v>
      </c>
      <c r="N106" s="211" t="s">
        <v>48</v>
      </c>
      <c r="O106" s="79"/>
      <c r="P106" s="212">
        <f>O106*H106</f>
        <v>0</v>
      </c>
      <c r="Q106" s="212">
        <v>0</v>
      </c>
      <c r="R106" s="212">
        <f>Q106*H106</f>
        <v>0</v>
      </c>
      <c r="S106" s="212">
        <v>0</v>
      </c>
      <c r="T106" s="213">
        <f>S106*H106</f>
        <v>0</v>
      </c>
      <c r="AR106" s="17" t="s">
        <v>140</v>
      </c>
      <c r="AT106" s="17" t="s">
        <v>135</v>
      </c>
      <c r="AU106" s="17" t="s">
        <v>87</v>
      </c>
      <c r="AY106" s="17" t="s">
        <v>133</v>
      </c>
      <c r="BE106" s="214">
        <f>IF(N106="základní",J106,0)</f>
        <v>0</v>
      </c>
      <c r="BF106" s="214">
        <f>IF(N106="snížená",J106,0)</f>
        <v>0</v>
      </c>
      <c r="BG106" s="214">
        <f>IF(N106="zákl. přenesená",J106,0)</f>
        <v>0</v>
      </c>
      <c r="BH106" s="214">
        <f>IF(N106="sníž. přenesená",J106,0)</f>
        <v>0</v>
      </c>
      <c r="BI106" s="214">
        <f>IF(N106="nulová",J106,0)</f>
        <v>0</v>
      </c>
      <c r="BJ106" s="17" t="s">
        <v>85</v>
      </c>
      <c r="BK106" s="214">
        <f>ROUND(I106*H106,2)</f>
        <v>0</v>
      </c>
      <c r="BL106" s="17" t="s">
        <v>140</v>
      </c>
      <c r="BM106" s="17" t="s">
        <v>874</v>
      </c>
    </row>
    <row r="107" spans="2:47" s="1" customFormat="1" ht="12">
      <c r="B107" s="38"/>
      <c r="C107" s="39"/>
      <c r="D107" s="215" t="s">
        <v>142</v>
      </c>
      <c r="E107" s="39"/>
      <c r="F107" s="216" t="s">
        <v>875</v>
      </c>
      <c r="G107" s="39"/>
      <c r="H107" s="39"/>
      <c r="I107" s="130"/>
      <c r="J107" s="39"/>
      <c r="K107" s="39"/>
      <c r="L107" s="43"/>
      <c r="M107" s="217"/>
      <c r="N107" s="79"/>
      <c r="O107" s="79"/>
      <c r="P107" s="79"/>
      <c r="Q107" s="79"/>
      <c r="R107" s="79"/>
      <c r="S107" s="79"/>
      <c r="T107" s="80"/>
      <c r="AT107" s="17" t="s">
        <v>142</v>
      </c>
      <c r="AU107" s="17" t="s">
        <v>87</v>
      </c>
    </row>
    <row r="108" spans="2:65" s="1" customFormat="1" ht="22.5" customHeight="1">
      <c r="B108" s="38"/>
      <c r="C108" s="204" t="s">
        <v>170</v>
      </c>
      <c r="D108" s="204" t="s">
        <v>135</v>
      </c>
      <c r="E108" s="205" t="s">
        <v>876</v>
      </c>
      <c r="F108" s="206" t="s">
        <v>877</v>
      </c>
      <c r="G108" s="207" t="s">
        <v>364</v>
      </c>
      <c r="H108" s="208">
        <v>3</v>
      </c>
      <c r="I108" s="209"/>
      <c r="J108" s="208">
        <f>ROUND(I108*H108,2)</f>
        <v>0</v>
      </c>
      <c r="K108" s="206" t="s">
        <v>139</v>
      </c>
      <c r="L108" s="43"/>
      <c r="M108" s="210" t="s">
        <v>27</v>
      </c>
      <c r="N108" s="211" t="s">
        <v>48</v>
      </c>
      <c r="O108" s="79"/>
      <c r="P108" s="212">
        <f>O108*H108</f>
        <v>0</v>
      </c>
      <c r="Q108" s="212">
        <v>0</v>
      </c>
      <c r="R108" s="212">
        <f>Q108*H108</f>
        <v>0</v>
      </c>
      <c r="S108" s="212">
        <v>0</v>
      </c>
      <c r="T108" s="213">
        <f>S108*H108</f>
        <v>0</v>
      </c>
      <c r="AR108" s="17" t="s">
        <v>140</v>
      </c>
      <c r="AT108" s="17" t="s">
        <v>135</v>
      </c>
      <c r="AU108" s="17" t="s">
        <v>87</v>
      </c>
      <c r="AY108" s="17" t="s">
        <v>133</v>
      </c>
      <c r="BE108" s="214">
        <f>IF(N108="základní",J108,0)</f>
        <v>0</v>
      </c>
      <c r="BF108" s="214">
        <f>IF(N108="snížená",J108,0)</f>
        <v>0</v>
      </c>
      <c r="BG108" s="214">
        <f>IF(N108="zákl. přenesená",J108,0)</f>
        <v>0</v>
      </c>
      <c r="BH108" s="214">
        <f>IF(N108="sníž. přenesená",J108,0)</f>
        <v>0</v>
      </c>
      <c r="BI108" s="214">
        <f>IF(N108="nulová",J108,0)</f>
        <v>0</v>
      </c>
      <c r="BJ108" s="17" t="s">
        <v>85</v>
      </c>
      <c r="BK108" s="214">
        <f>ROUND(I108*H108,2)</f>
        <v>0</v>
      </c>
      <c r="BL108" s="17" t="s">
        <v>140</v>
      </c>
      <c r="BM108" s="17" t="s">
        <v>878</v>
      </c>
    </row>
    <row r="109" spans="2:47" s="1" customFormat="1" ht="12">
      <c r="B109" s="38"/>
      <c r="C109" s="39"/>
      <c r="D109" s="215" t="s">
        <v>142</v>
      </c>
      <c r="E109" s="39"/>
      <c r="F109" s="216" t="s">
        <v>875</v>
      </c>
      <c r="G109" s="39"/>
      <c r="H109" s="39"/>
      <c r="I109" s="130"/>
      <c r="J109" s="39"/>
      <c r="K109" s="39"/>
      <c r="L109" s="43"/>
      <c r="M109" s="217"/>
      <c r="N109" s="79"/>
      <c r="O109" s="79"/>
      <c r="P109" s="79"/>
      <c r="Q109" s="79"/>
      <c r="R109" s="79"/>
      <c r="S109" s="79"/>
      <c r="T109" s="80"/>
      <c r="AT109" s="17" t="s">
        <v>142</v>
      </c>
      <c r="AU109" s="17" t="s">
        <v>87</v>
      </c>
    </row>
    <row r="110" spans="2:65" s="1" customFormat="1" ht="22.5" customHeight="1">
      <c r="B110" s="38"/>
      <c r="C110" s="204" t="s">
        <v>174</v>
      </c>
      <c r="D110" s="204" t="s">
        <v>135</v>
      </c>
      <c r="E110" s="205" t="s">
        <v>879</v>
      </c>
      <c r="F110" s="206" t="s">
        <v>880</v>
      </c>
      <c r="G110" s="207" t="s">
        <v>364</v>
      </c>
      <c r="H110" s="208">
        <v>3</v>
      </c>
      <c r="I110" s="209"/>
      <c r="J110" s="208">
        <f>ROUND(I110*H110,2)</f>
        <v>0</v>
      </c>
      <c r="K110" s="206" t="s">
        <v>139</v>
      </c>
      <c r="L110" s="43"/>
      <c r="M110" s="210" t="s">
        <v>27</v>
      </c>
      <c r="N110" s="211" t="s">
        <v>48</v>
      </c>
      <c r="O110" s="79"/>
      <c r="P110" s="212">
        <f>O110*H110</f>
        <v>0</v>
      </c>
      <c r="Q110" s="212">
        <v>0</v>
      </c>
      <c r="R110" s="212">
        <f>Q110*H110</f>
        <v>0</v>
      </c>
      <c r="S110" s="212">
        <v>0</v>
      </c>
      <c r="T110" s="213">
        <f>S110*H110</f>
        <v>0</v>
      </c>
      <c r="AR110" s="17" t="s">
        <v>140</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140</v>
      </c>
      <c r="BM110" s="17" t="s">
        <v>881</v>
      </c>
    </row>
    <row r="111" spans="2:47" s="1" customFormat="1" ht="12">
      <c r="B111" s="38"/>
      <c r="C111" s="39"/>
      <c r="D111" s="215" t="s">
        <v>142</v>
      </c>
      <c r="E111" s="39"/>
      <c r="F111" s="216" t="s">
        <v>875</v>
      </c>
      <c r="G111" s="39"/>
      <c r="H111" s="39"/>
      <c r="I111" s="130"/>
      <c r="J111" s="39"/>
      <c r="K111" s="39"/>
      <c r="L111" s="43"/>
      <c r="M111" s="217"/>
      <c r="N111" s="79"/>
      <c r="O111" s="79"/>
      <c r="P111" s="79"/>
      <c r="Q111" s="79"/>
      <c r="R111" s="79"/>
      <c r="S111" s="79"/>
      <c r="T111" s="80"/>
      <c r="AT111" s="17" t="s">
        <v>142</v>
      </c>
      <c r="AU111" s="17" t="s">
        <v>87</v>
      </c>
    </row>
    <row r="112" spans="2:65" s="1" customFormat="1" ht="22.5" customHeight="1">
      <c r="B112" s="38"/>
      <c r="C112" s="204" t="s">
        <v>181</v>
      </c>
      <c r="D112" s="204" t="s">
        <v>135</v>
      </c>
      <c r="E112" s="205" t="s">
        <v>882</v>
      </c>
      <c r="F112" s="206" t="s">
        <v>883</v>
      </c>
      <c r="G112" s="207" t="s">
        <v>364</v>
      </c>
      <c r="H112" s="208">
        <v>6</v>
      </c>
      <c r="I112" s="209"/>
      <c r="J112" s="208">
        <f>ROUND(I112*H112,2)</f>
        <v>0</v>
      </c>
      <c r="K112" s="206" t="s">
        <v>139</v>
      </c>
      <c r="L112" s="43"/>
      <c r="M112" s="210" t="s">
        <v>27</v>
      </c>
      <c r="N112" s="211" t="s">
        <v>48</v>
      </c>
      <c r="O112" s="79"/>
      <c r="P112" s="212">
        <f>O112*H112</f>
        <v>0</v>
      </c>
      <c r="Q112" s="212">
        <v>0</v>
      </c>
      <c r="R112" s="212">
        <f>Q112*H112</f>
        <v>0</v>
      </c>
      <c r="S112" s="212">
        <v>0</v>
      </c>
      <c r="T112" s="213">
        <f>S112*H112</f>
        <v>0</v>
      </c>
      <c r="AR112" s="17" t="s">
        <v>140</v>
      </c>
      <c r="AT112" s="17" t="s">
        <v>135</v>
      </c>
      <c r="AU112" s="17" t="s">
        <v>87</v>
      </c>
      <c r="AY112" s="17" t="s">
        <v>133</v>
      </c>
      <c r="BE112" s="214">
        <f>IF(N112="základní",J112,0)</f>
        <v>0</v>
      </c>
      <c r="BF112" s="214">
        <f>IF(N112="snížená",J112,0)</f>
        <v>0</v>
      </c>
      <c r="BG112" s="214">
        <f>IF(N112="zákl. přenesená",J112,0)</f>
        <v>0</v>
      </c>
      <c r="BH112" s="214">
        <f>IF(N112="sníž. přenesená",J112,0)</f>
        <v>0</v>
      </c>
      <c r="BI112" s="214">
        <f>IF(N112="nulová",J112,0)</f>
        <v>0</v>
      </c>
      <c r="BJ112" s="17" t="s">
        <v>85</v>
      </c>
      <c r="BK112" s="214">
        <f>ROUND(I112*H112,2)</f>
        <v>0</v>
      </c>
      <c r="BL112" s="17" t="s">
        <v>140</v>
      </c>
      <c r="BM112" s="17" t="s">
        <v>884</v>
      </c>
    </row>
    <row r="113" spans="2:47" s="1" customFormat="1" ht="12">
      <c r="B113" s="38"/>
      <c r="C113" s="39"/>
      <c r="D113" s="215" t="s">
        <v>142</v>
      </c>
      <c r="E113" s="39"/>
      <c r="F113" s="216" t="s">
        <v>875</v>
      </c>
      <c r="G113" s="39"/>
      <c r="H113" s="39"/>
      <c r="I113" s="130"/>
      <c r="J113" s="39"/>
      <c r="K113" s="39"/>
      <c r="L113" s="43"/>
      <c r="M113" s="217"/>
      <c r="N113" s="79"/>
      <c r="O113" s="79"/>
      <c r="P113" s="79"/>
      <c r="Q113" s="79"/>
      <c r="R113" s="79"/>
      <c r="S113" s="79"/>
      <c r="T113" s="80"/>
      <c r="AT113" s="17" t="s">
        <v>142</v>
      </c>
      <c r="AU113" s="17" t="s">
        <v>87</v>
      </c>
    </row>
    <row r="114" spans="2:51" s="11" customFormat="1" ht="12">
      <c r="B114" s="218"/>
      <c r="C114" s="219"/>
      <c r="D114" s="215" t="s">
        <v>144</v>
      </c>
      <c r="E114" s="220" t="s">
        <v>27</v>
      </c>
      <c r="F114" s="221" t="s">
        <v>885</v>
      </c>
      <c r="G114" s="219"/>
      <c r="H114" s="222">
        <v>6</v>
      </c>
      <c r="I114" s="223"/>
      <c r="J114" s="219"/>
      <c r="K114" s="219"/>
      <c r="L114" s="224"/>
      <c r="M114" s="225"/>
      <c r="N114" s="226"/>
      <c r="O114" s="226"/>
      <c r="P114" s="226"/>
      <c r="Q114" s="226"/>
      <c r="R114" s="226"/>
      <c r="S114" s="226"/>
      <c r="T114" s="227"/>
      <c r="AT114" s="228" t="s">
        <v>144</v>
      </c>
      <c r="AU114" s="228" t="s">
        <v>87</v>
      </c>
      <c r="AV114" s="11" t="s">
        <v>87</v>
      </c>
      <c r="AW114" s="11" t="s">
        <v>36</v>
      </c>
      <c r="AX114" s="11" t="s">
        <v>77</v>
      </c>
      <c r="AY114" s="228" t="s">
        <v>133</v>
      </c>
    </row>
    <row r="115" spans="2:51" s="13" customFormat="1" ht="12">
      <c r="B115" s="239"/>
      <c r="C115" s="240"/>
      <c r="D115" s="215" t="s">
        <v>144</v>
      </c>
      <c r="E115" s="241" t="s">
        <v>27</v>
      </c>
      <c r="F115" s="242" t="s">
        <v>147</v>
      </c>
      <c r="G115" s="240"/>
      <c r="H115" s="243">
        <v>6</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5" s="1" customFormat="1" ht="22.5" customHeight="1">
      <c r="B116" s="38"/>
      <c r="C116" s="204" t="s">
        <v>185</v>
      </c>
      <c r="D116" s="204" t="s">
        <v>135</v>
      </c>
      <c r="E116" s="205" t="s">
        <v>886</v>
      </c>
      <c r="F116" s="206" t="s">
        <v>887</v>
      </c>
      <c r="G116" s="207" t="s">
        <v>364</v>
      </c>
      <c r="H116" s="208">
        <v>6</v>
      </c>
      <c r="I116" s="209"/>
      <c r="J116" s="208">
        <f>ROUND(I116*H116,2)</f>
        <v>0</v>
      </c>
      <c r="K116" s="206" t="s">
        <v>139</v>
      </c>
      <c r="L116" s="43"/>
      <c r="M116" s="210" t="s">
        <v>27</v>
      </c>
      <c r="N116" s="211" t="s">
        <v>48</v>
      </c>
      <c r="O116" s="79"/>
      <c r="P116" s="212">
        <f>O116*H116</f>
        <v>0</v>
      </c>
      <c r="Q116" s="212">
        <v>0</v>
      </c>
      <c r="R116" s="212">
        <f>Q116*H116</f>
        <v>0</v>
      </c>
      <c r="S116" s="212">
        <v>0</v>
      </c>
      <c r="T116" s="213">
        <f>S116*H116</f>
        <v>0</v>
      </c>
      <c r="AR116" s="17" t="s">
        <v>140</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140</v>
      </c>
      <c r="BM116" s="17" t="s">
        <v>888</v>
      </c>
    </row>
    <row r="117" spans="2:47" s="1" customFormat="1" ht="12">
      <c r="B117" s="38"/>
      <c r="C117" s="39"/>
      <c r="D117" s="215" t="s">
        <v>142</v>
      </c>
      <c r="E117" s="39"/>
      <c r="F117" s="216" t="s">
        <v>875</v>
      </c>
      <c r="G117" s="39"/>
      <c r="H117" s="39"/>
      <c r="I117" s="130"/>
      <c r="J117" s="39"/>
      <c r="K117" s="39"/>
      <c r="L117" s="43"/>
      <c r="M117" s="217"/>
      <c r="N117" s="79"/>
      <c r="O117" s="79"/>
      <c r="P117" s="79"/>
      <c r="Q117" s="79"/>
      <c r="R117" s="79"/>
      <c r="S117" s="79"/>
      <c r="T117" s="80"/>
      <c r="AT117" s="17" t="s">
        <v>142</v>
      </c>
      <c r="AU117" s="17" t="s">
        <v>87</v>
      </c>
    </row>
    <row r="118" spans="2:51" s="11" customFormat="1" ht="12">
      <c r="B118" s="218"/>
      <c r="C118" s="219"/>
      <c r="D118" s="215" t="s">
        <v>144</v>
      </c>
      <c r="E118" s="220" t="s">
        <v>27</v>
      </c>
      <c r="F118" s="221" t="s">
        <v>885</v>
      </c>
      <c r="G118" s="219"/>
      <c r="H118" s="222">
        <v>6</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3" customFormat="1" ht="12">
      <c r="B119" s="239"/>
      <c r="C119" s="240"/>
      <c r="D119" s="215" t="s">
        <v>144</v>
      </c>
      <c r="E119" s="241" t="s">
        <v>27</v>
      </c>
      <c r="F119" s="242" t="s">
        <v>147</v>
      </c>
      <c r="G119" s="240"/>
      <c r="H119" s="243">
        <v>6</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189</v>
      </c>
      <c r="D120" s="204" t="s">
        <v>135</v>
      </c>
      <c r="E120" s="205" t="s">
        <v>889</v>
      </c>
      <c r="F120" s="206" t="s">
        <v>890</v>
      </c>
      <c r="G120" s="207" t="s">
        <v>364</v>
      </c>
      <c r="H120" s="208">
        <v>6</v>
      </c>
      <c r="I120" s="209"/>
      <c r="J120" s="208">
        <f>ROUND(I120*H120,2)</f>
        <v>0</v>
      </c>
      <c r="K120" s="206" t="s">
        <v>139</v>
      </c>
      <c r="L120" s="43"/>
      <c r="M120" s="210" t="s">
        <v>27</v>
      </c>
      <c r="N120" s="211" t="s">
        <v>48</v>
      </c>
      <c r="O120" s="79"/>
      <c r="P120" s="212">
        <f>O120*H120</f>
        <v>0</v>
      </c>
      <c r="Q120" s="212">
        <v>0</v>
      </c>
      <c r="R120" s="212">
        <f>Q120*H120</f>
        <v>0</v>
      </c>
      <c r="S120" s="212">
        <v>0</v>
      </c>
      <c r="T120" s="213">
        <f>S120*H120</f>
        <v>0</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891</v>
      </c>
    </row>
    <row r="121" spans="2:47" s="1" customFormat="1" ht="12">
      <c r="B121" s="38"/>
      <c r="C121" s="39"/>
      <c r="D121" s="215" t="s">
        <v>142</v>
      </c>
      <c r="E121" s="39"/>
      <c r="F121" s="216" t="s">
        <v>875</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885</v>
      </c>
      <c r="G122" s="219"/>
      <c r="H122" s="222">
        <v>6</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3" customFormat="1" ht="12">
      <c r="B123" s="239"/>
      <c r="C123" s="240"/>
      <c r="D123" s="215" t="s">
        <v>144</v>
      </c>
      <c r="E123" s="241" t="s">
        <v>27</v>
      </c>
      <c r="F123" s="242" t="s">
        <v>147</v>
      </c>
      <c r="G123" s="240"/>
      <c r="H123" s="243">
        <v>6</v>
      </c>
      <c r="I123" s="244"/>
      <c r="J123" s="240"/>
      <c r="K123" s="240"/>
      <c r="L123" s="245"/>
      <c r="M123" s="246"/>
      <c r="N123" s="247"/>
      <c r="O123" s="247"/>
      <c r="P123" s="247"/>
      <c r="Q123" s="247"/>
      <c r="R123" s="247"/>
      <c r="S123" s="247"/>
      <c r="T123" s="248"/>
      <c r="AT123" s="249" t="s">
        <v>144</v>
      </c>
      <c r="AU123" s="249" t="s">
        <v>87</v>
      </c>
      <c r="AV123" s="13" t="s">
        <v>140</v>
      </c>
      <c r="AW123" s="13" t="s">
        <v>36</v>
      </c>
      <c r="AX123" s="13" t="s">
        <v>85</v>
      </c>
      <c r="AY123" s="249" t="s">
        <v>133</v>
      </c>
    </row>
    <row r="124" spans="2:65" s="1" customFormat="1" ht="16.5" customHeight="1">
      <c r="B124" s="38"/>
      <c r="C124" s="204" t="s">
        <v>198</v>
      </c>
      <c r="D124" s="204" t="s">
        <v>135</v>
      </c>
      <c r="E124" s="205" t="s">
        <v>892</v>
      </c>
      <c r="F124" s="206" t="s">
        <v>893</v>
      </c>
      <c r="G124" s="207" t="s">
        <v>192</v>
      </c>
      <c r="H124" s="208">
        <v>21.6</v>
      </c>
      <c r="I124" s="209"/>
      <c r="J124" s="208">
        <f>ROUND(I124*H124,2)</f>
        <v>0</v>
      </c>
      <c r="K124" s="206" t="s">
        <v>139</v>
      </c>
      <c r="L124" s="43"/>
      <c r="M124" s="210" t="s">
        <v>27</v>
      </c>
      <c r="N124" s="211" t="s">
        <v>48</v>
      </c>
      <c r="O124" s="79"/>
      <c r="P124" s="212">
        <f>O124*H124</f>
        <v>0</v>
      </c>
      <c r="Q124" s="212">
        <v>0</v>
      </c>
      <c r="R124" s="212">
        <f>Q124*H124</f>
        <v>0</v>
      </c>
      <c r="S124" s="212">
        <v>0</v>
      </c>
      <c r="T124" s="213">
        <f>S124*H124</f>
        <v>0</v>
      </c>
      <c r="AR124" s="17" t="s">
        <v>140</v>
      </c>
      <c r="AT124" s="17" t="s">
        <v>135</v>
      </c>
      <c r="AU124" s="17" t="s">
        <v>87</v>
      </c>
      <c r="AY124" s="17" t="s">
        <v>133</v>
      </c>
      <c r="BE124" s="214">
        <f>IF(N124="základní",J124,0)</f>
        <v>0</v>
      </c>
      <c r="BF124" s="214">
        <f>IF(N124="snížená",J124,0)</f>
        <v>0</v>
      </c>
      <c r="BG124" s="214">
        <f>IF(N124="zákl. přenesená",J124,0)</f>
        <v>0</v>
      </c>
      <c r="BH124" s="214">
        <f>IF(N124="sníž. přenesená",J124,0)</f>
        <v>0</v>
      </c>
      <c r="BI124" s="214">
        <f>IF(N124="nulová",J124,0)</f>
        <v>0</v>
      </c>
      <c r="BJ124" s="17" t="s">
        <v>85</v>
      </c>
      <c r="BK124" s="214">
        <f>ROUND(I124*H124,2)</f>
        <v>0</v>
      </c>
      <c r="BL124" s="17" t="s">
        <v>140</v>
      </c>
      <c r="BM124" s="17" t="s">
        <v>894</v>
      </c>
    </row>
    <row r="125" spans="2:47" s="1" customFormat="1" ht="12">
      <c r="B125" s="38"/>
      <c r="C125" s="39"/>
      <c r="D125" s="215" t="s">
        <v>142</v>
      </c>
      <c r="E125" s="39"/>
      <c r="F125" s="216" t="s">
        <v>895</v>
      </c>
      <c r="G125" s="39"/>
      <c r="H125" s="39"/>
      <c r="I125" s="130"/>
      <c r="J125" s="39"/>
      <c r="K125" s="39"/>
      <c r="L125" s="43"/>
      <c r="M125" s="217"/>
      <c r="N125" s="79"/>
      <c r="O125" s="79"/>
      <c r="P125" s="79"/>
      <c r="Q125" s="79"/>
      <c r="R125" s="79"/>
      <c r="S125" s="79"/>
      <c r="T125" s="80"/>
      <c r="AT125" s="17" t="s">
        <v>142</v>
      </c>
      <c r="AU125" s="17" t="s">
        <v>87</v>
      </c>
    </row>
    <row r="126" spans="2:51" s="11" customFormat="1" ht="12">
      <c r="B126" s="218"/>
      <c r="C126" s="219"/>
      <c r="D126" s="215" t="s">
        <v>144</v>
      </c>
      <c r="E126" s="220" t="s">
        <v>27</v>
      </c>
      <c r="F126" s="221" t="s">
        <v>870</v>
      </c>
      <c r="G126" s="219"/>
      <c r="H126" s="222">
        <v>21.6</v>
      </c>
      <c r="I126" s="223"/>
      <c r="J126" s="219"/>
      <c r="K126" s="219"/>
      <c r="L126" s="224"/>
      <c r="M126" s="225"/>
      <c r="N126" s="226"/>
      <c r="O126" s="226"/>
      <c r="P126" s="226"/>
      <c r="Q126" s="226"/>
      <c r="R126" s="226"/>
      <c r="S126" s="226"/>
      <c r="T126" s="227"/>
      <c r="AT126" s="228" t="s">
        <v>144</v>
      </c>
      <c r="AU126" s="228" t="s">
        <v>87</v>
      </c>
      <c r="AV126" s="11" t="s">
        <v>87</v>
      </c>
      <c r="AW126" s="11" t="s">
        <v>36</v>
      </c>
      <c r="AX126" s="11" t="s">
        <v>77</v>
      </c>
      <c r="AY126" s="228" t="s">
        <v>133</v>
      </c>
    </row>
    <row r="127" spans="2:51" s="13" customFormat="1" ht="12">
      <c r="B127" s="239"/>
      <c r="C127" s="240"/>
      <c r="D127" s="215" t="s">
        <v>144</v>
      </c>
      <c r="E127" s="241" t="s">
        <v>27</v>
      </c>
      <c r="F127" s="242" t="s">
        <v>147</v>
      </c>
      <c r="G127" s="240"/>
      <c r="H127" s="243">
        <v>21.6</v>
      </c>
      <c r="I127" s="244"/>
      <c r="J127" s="240"/>
      <c r="K127" s="240"/>
      <c r="L127" s="245"/>
      <c r="M127" s="246"/>
      <c r="N127" s="247"/>
      <c r="O127" s="247"/>
      <c r="P127" s="247"/>
      <c r="Q127" s="247"/>
      <c r="R127" s="247"/>
      <c r="S127" s="247"/>
      <c r="T127" s="248"/>
      <c r="AT127" s="249" t="s">
        <v>144</v>
      </c>
      <c r="AU127" s="249" t="s">
        <v>87</v>
      </c>
      <c r="AV127" s="13" t="s">
        <v>140</v>
      </c>
      <c r="AW127" s="13" t="s">
        <v>36</v>
      </c>
      <c r="AX127" s="13" t="s">
        <v>85</v>
      </c>
      <c r="AY127" s="249" t="s">
        <v>133</v>
      </c>
    </row>
    <row r="128" spans="2:65" s="1" customFormat="1" ht="16.5" customHeight="1">
      <c r="B128" s="38"/>
      <c r="C128" s="204" t="s">
        <v>145</v>
      </c>
      <c r="D128" s="204" t="s">
        <v>135</v>
      </c>
      <c r="E128" s="205" t="s">
        <v>896</v>
      </c>
      <c r="F128" s="206" t="s">
        <v>897</v>
      </c>
      <c r="G128" s="207" t="s">
        <v>138</v>
      </c>
      <c r="H128" s="208">
        <v>216.03</v>
      </c>
      <c r="I128" s="209"/>
      <c r="J128" s="208">
        <f>ROUND(I128*H128,2)</f>
        <v>0</v>
      </c>
      <c r="K128" s="206" t="s">
        <v>139</v>
      </c>
      <c r="L128" s="43"/>
      <c r="M128" s="210" t="s">
        <v>27</v>
      </c>
      <c r="N128" s="211" t="s">
        <v>48</v>
      </c>
      <c r="O128" s="79"/>
      <c r="P128" s="212">
        <f>O128*H128</f>
        <v>0</v>
      </c>
      <c r="Q128" s="212">
        <v>0</v>
      </c>
      <c r="R128" s="212">
        <f>Q128*H128</f>
        <v>0</v>
      </c>
      <c r="S128" s="212">
        <v>0</v>
      </c>
      <c r="T128" s="213">
        <f>S128*H128</f>
        <v>0</v>
      </c>
      <c r="AR128" s="17" t="s">
        <v>140</v>
      </c>
      <c r="AT128" s="17" t="s">
        <v>135</v>
      </c>
      <c r="AU128" s="17" t="s">
        <v>87</v>
      </c>
      <c r="AY128" s="17" t="s">
        <v>133</v>
      </c>
      <c r="BE128" s="214">
        <f>IF(N128="základní",J128,0)</f>
        <v>0</v>
      </c>
      <c r="BF128" s="214">
        <f>IF(N128="snížená",J128,0)</f>
        <v>0</v>
      </c>
      <c r="BG128" s="214">
        <f>IF(N128="zákl. přenesená",J128,0)</f>
        <v>0</v>
      </c>
      <c r="BH128" s="214">
        <f>IF(N128="sníž. přenesená",J128,0)</f>
        <v>0</v>
      </c>
      <c r="BI128" s="214">
        <f>IF(N128="nulová",J128,0)</f>
        <v>0</v>
      </c>
      <c r="BJ128" s="17" t="s">
        <v>85</v>
      </c>
      <c r="BK128" s="214">
        <f>ROUND(I128*H128,2)</f>
        <v>0</v>
      </c>
      <c r="BL128" s="17" t="s">
        <v>140</v>
      </c>
      <c r="BM128" s="17" t="s">
        <v>898</v>
      </c>
    </row>
    <row r="129" spans="2:47" s="1" customFormat="1" ht="12">
      <c r="B129" s="38"/>
      <c r="C129" s="39"/>
      <c r="D129" s="215" t="s">
        <v>142</v>
      </c>
      <c r="E129" s="39"/>
      <c r="F129" s="216" t="s">
        <v>899</v>
      </c>
      <c r="G129" s="39"/>
      <c r="H129" s="39"/>
      <c r="I129" s="130"/>
      <c r="J129" s="39"/>
      <c r="K129" s="39"/>
      <c r="L129" s="43"/>
      <c r="M129" s="217"/>
      <c r="N129" s="79"/>
      <c r="O129" s="79"/>
      <c r="P129" s="79"/>
      <c r="Q129" s="79"/>
      <c r="R129" s="79"/>
      <c r="S129" s="79"/>
      <c r="T129" s="80"/>
      <c r="AT129" s="17" t="s">
        <v>142</v>
      </c>
      <c r="AU129" s="17" t="s">
        <v>87</v>
      </c>
    </row>
    <row r="130" spans="2:51" s="11" customFormat="1" ht="12">
      <c r="B130" s="218"/>
      <c r="C130" s="219"/>
      <c r="D130" s="215" t="s">
        <v>144</v>
      </c>
      <c r="E130" s="220" t="s">
        <v>27</v>
      </c>
      <c r="F130" s="221" t="s">
        <v>900</v>
      </c>
      <c r="G130" s="219"/>
      <c r="H130" s="222">
        <v>216.03</v>
      </c>
      <c r="I130" s="223"/>
      <c r="J130" s="219"/>
      <c r="K130" s="219"/>
      <c r="L130" s="224"/>
      <c r="M130" s="225"/>
      <c r="N130" s="226"/>
      <c r="O130" s="226"/>
      <c r="P130" s="226"/>
      <c r="Q130" s="226"/>
      <c r="R130" s="226"/>
      <c r="S130" s="226"/>
      <c r="T130" s="227"/>
      <c r="AT130" s="228" t="s">
        <v>144</v>
      </c>
      <c r="AU130" s="228" t="s">
        <v>87</v>
      </c>
      <c r="AV130" s="11" t="s">
        <v>87</v>
      </c>
      <c r="AW130" s="11" t="s">
        <v>36</v>
      </c>
      <c r="AX130" s="11" t="s">
        <v>77</v>
      </c>
      <c r="AY130" s="228" t="s">
        <v>133</v>
      </c>
    </row>
    <row r="131" spans="2:51" s="12" customFormat="1" ht="12">
      <c r="B131" s="229"/>
      <c r="C131" s="230"/>
      <c r="D131" s="215" t="s">
        <v>144</v>
      </c>
      <c r="E131" s="231" t="s">
        <v>27</v>
      </c>
      <c r="F131" s="232" t="s">
        <v>348</v>
      </c>
      <c r="G131" s="230"/>
      <c r="H131" s="231" t="s">
        <v>27</v>
      </c>
      <c r="I131" s="233"/>
      <c r="J131" s="230"/>
      <c r="K131" s="230"/>
      <c r="L131" s="234"/>
      <c r="M131" s="235"/>
      <c r="N131" s="236"/>
      <c r="O131" s="236"/>
      <c r="P131" s="236"/>
      <c r="Q131" s="236"/>
      <c r="R131" s="236"/>
      <c r="S131" s="236"/>
      <c r="T131" s="237"/>
      <c r="AT131" s="238" t="s">
        <v>144</v>
      </c>
      <c r="AU131" s="238" t="s">
        <v>87</v>
      </c>
      <c r="AV131" s="12" t="s">
        <v>85</v>
      </c>
      <c r="AW131" s="12" t="s">
        <v>36</v>
      </c>
      <c r="AX131" s="12" t="s">
        <v>77</v>
      </c>
      <c r="AY131" s="238" t="s">
        <v>133</v>
      </c>
    </row>
    <row r="132" spans="2:51" s="13" customFormat="1" ht="12">
      <c r="B132" s="239"/>
      <c r="C132" s="240"/>
      <c r="D132" s="215" t="s">
        <v>144</v>
      </c>
      <c r="E132" s="241" t="s">
        <v>27</v>
      </c>
      <c r="F132" s="242" t="s">
        <v>147</v>
      </c>
      <c r="G132" s="240"/>
      <c r="H132" s="243">
        <v>216.03</v>
      </c>
      <c r="I132" s="244"/>
      <c r="J132" s="240"/>
      <c r="K132" s="240"/>
      <c r="L132" s="245"/>
      <c r="M132" s="246"/>
      <c r="N132" s="247"/>
      <c r="O132" s="247"/>
      <c r="P132" s="247"/>
      <c r="Q132" s="247"/>
      <c r="R132" s="247"/>
      <c r="S132" s="247"/>
      <c r="T132" s="248"/>
      <c r="AT132" s="249" t="s">
        <v>144</v>
      </c>
      <c r="AU132" s="249" t="s">
        <v>87</v>
      </c>
      <c r="AV132" s="13" t="s">
        <v>140</v>
      </c>
      <c r="AW132" s="13" t="s">
        <v>36</v>
      </c>
      <c r="AX132" s="13" t="s">
        <v>85</v>
      </c>
      <c r="AY132" s="249" t="s">
        <v>133</v>
      </c>
    </row>
    <row r="133" spans="2:65" s="1" customFormat="1" ht="22.5" customHeight="1">
      <c r="B133" s="38"/>
      <c r="C133" s="204" t="s">
        <v>209</v>
      </c>
      <c r="D133" s="204" t="s">
        <v>135</v>
      </c>
      <c r="E133" s="205" t="s">
        <v>901</v>
      </c>
      <c r="F133" s="206" t="s">
        <v>902</v>
      </c>
      <c r="G133" s="207" t="s">
        <v>138</v>
      </c>
      <c r="H133" s="208">
        <v>216.03</v>
      </c>
      <c r="I133" s="209"/>
      <c r="J133" s="208">
        <f>ROUND(I133*H133,2)</f>
        <v>0</v>
      </c>
      <c r="K133" s="206" t="s">
        <v>139</v>
      </c>
      <c r="L133" s="43"/>
      <c r="M133" s="210" t="s">
        <v>27</v>
      </c>
      <c r="N133" s="211" t="s">
        <v>48</v>
      </c>
      <c r="O133" s="79"/>
      <c r="P133" s="212">
        <f>O133*H133</f>
        <v>0</v>
      </c>
      <c r="Q133" s="212">
        <v>0</v>
      </c>
      <c r="R133" s="212">
        <f>Q133*H133</f>
        <v>0</v>
      </c>
      <c r="S133" s="212">
        <v>0</v>
      </c>
      <c r="T133" s="213">
        <f>S133*H133</f>
        <v>0</v>
      </c>
      <c r="AR133" s="17" t="s">
        <v>140</v>
      </c>
      <c r="AT133" s="17" t="s">
        <v>135</v>
      </c>
      <c r="AU133" s="17" t="s">
        <v>87</v>
      </c>
      <c r="AY133" s="17" t="s">
        <v>133</v>
      </c>
      <c r="BE133" s="214">
        <f>IF(N133="základní",J133,0)</f>
        <v>0</v>
      </c>
      <c r="BF133" s="214">
        <f>IF(N133="snížená",J133,0)</f>
        <v>0</v>
      </c>
      <c r="BG133" s="214">
        <f>IF(N133="zákl. přenesená",J133,0)</f>
        <v>0</v>
      </c>
      <c r="BH133" s="214">
        <f>IF(N133="sníž. přenesená",J133,0)</f>
        <v>0</v>
      </c>
      <c r="BI133" s="214">
        <f>IF(N133="nulová",J133,0)</f>
        <v>0</v>
      </c>
      <c r="BJ133" s="17" t="s">
        <v>85</v>
      </c>
      <c r="BK133" s="214">
        <f>ROUND(I133*H133,2)</f>
        <v>0</v>
      </c>
      <c r="BL133" s="17" t="s">
        <v>140</v>
      </c>
      <c r="BM133" s="17" t="s">
        <v>903</v>
      </c>
    </row>
    <row r="134" spans="2:47" s="1" customFormat="1" ht="12">
      <c r="B134" s="38"/>
      <c r="C134" s="39"/>
      <c r="D134" s="215" t="s">
        <v>142</v>
      </c>
      <c r="E134" s="39"/>
      <c r="F134" s="216" t="s">
        <v>904</v>
      </c>
      <c r="G134" s="39"/>
      <c r="H134" s="39"/>
      <c r="I134" s="130"/>
      <c r="J134" s="39"/>
      <c r="K134" s="39"/>
      <c r="L134" s="43"/>
      <c r="M134" s="217"/>
      <c r="N134" s="79"/>
      <c r="O134" s="79"/>
      <c r="P134" s="79"/>
      <c r="Q134" s="79"/>
      <c r="R134" s="79"/>
      <c r="S134" s="79"/>
      <c r="T134" s="80"/>
      <c r="AT134" s="17" t="s">
        <v>142</v>
      </c>
      <c r="AU134" s="17" t="s">
        <v>87</v>
      </c>
    </row>
    <row r="135" spans="2:51" s="11" customFormat="1" ht="12">
      <c r="B135" s="218"/>
      <c r="C135" s="219"/>
      <c r="D135" s="215" t="s">
        <v>144</v>
      </c>
      <c r="E135" s="220" t="s">
        <v>27</v>
      </c>
      <c r="F135" s="221" t="s">
        <v>900</v>
      </c>
      <c r="G135" s="219"/>
      <c r="H135" s="222">
        <v>216.03</v>
      </c>
      <c r="I135" s="223"/>
      <c r="J135" s="219"/>
      <c r="K135" s="219"/>
      <c r="L135" s="224"/>
      <c r="M135" s="225"/>
      <c r="N135" s="226"/>
      <c r="O135" s="226"/>
      <c r="P135" s="226"/>
      <c r="Q135" s="226"/>
      <c r="R135" s="226"/>
      <c r="S135" s="226"/>
      <c r="T135" s="227"/>
      <c r="AT135" s="228" t="s">
        <v>144</v>
      </c>
      <c r="AU135" s="228" t="s">
        <v>87</v>
      </c>
      <c r="AV135" s="11" t="s">
        <v>87</v>
      </c>
      <c r="AW135" s="11" t="s">
        <v>36</v>
      </c>
      <c r="AX135" s="11" t="s">
        <v>77</v>
      </c>
      <c r="AY135" s="228" t="s">
        <v>133</v>
      </c>
    </row>
    <row r="136" spans="2:51" s="12" customFormat="1" ht="12">
      <c r="B136" s="229"/>
      <c r="C136" s="230"/>
      <c r="D136" s="215" t="s">
        <v>144</v>
      </c>
      <c r="E136" s="231" t="s">
        <v>27</v>
      </c>
      <c r="F136" s="232" t="s">
        <v>160</v>
      </c>
      <c r="G136" s="230"/>
      <c r="H136" s="231" t="s">
        <v>27</v>
      </c>
      <c r="I136" s="233"/>
      <c r="J136" s="230"/>
      <c r="K136" s="230"/>
      <c r="L136" s="234"/>
      <c r="M136" s="235"/>
      <c r="N136" s="236"/>
      <c r="O136" s="236"/>
      <c r="P136" s="236"/>
      <c r="Q136" s="236"/>
      <c r="R136" s="236"/>
      <c r="S136" s="236"/>
      <c r="T136" s="237"/>
      <c r="AT136" s="238" t="s">
        <v>144</v>
      </c>
      <c r="AU136" s="238" t="s">
        <v>87</v>
      </c>
      <c r="AV136" s="12" t="s">
        <v>85</v>
      </c>
      <c r="AW136" s="12" t="s">
        <v>36</v>
      </c>
      <c r="AX136" s="12" t="s">
        <v>77</v>
      </c>
      <c r="AY136" s="238" t="s">
        <v>133</v>
      </c>
    </row>
    <row r="137" spans="2:51" s="13" customFormat="1" ht="12">
      <c r="B137" s="239"/>
      <c r="C137" s="240"/>
      <c r="D137" s="215" t="s">
        <v>144</v>
      </c>
      <c r="E137" s="241" t="s">
        <v>27</v>
      </c>
      <c r="F137" s="242" t="s">
        <v>147</v>
      </c>
      <c r="G137" s="240"/>
      <c r="H137" s="243">
        <v>216.03</v>
      </c>
      <c r="I137" s="244"/>
      <c r="J137" s="240"/>
      <c r="K137" s="240"/>
      <c r="L137" s="245"/>
      <c r="M137" s="246"/>
      <c r="N137" s="247"/>
      <c r="O137" s="247"/>
      <c r="P137" s="247"/>
      <c r="Q137" s="247"/>
      <c r="R137" s="247"/>
      <c r="S137" s="247"/>
      <c r="T137" s="248"/>
      <c r="AT137" s="249" t="s">
        <v>144</v>
      </c>
      <c r="AU137" s="249" t="s">
        <v>87</v>
      </c>
      <c r="AV137" s="13" t="s">
        <v>140</v>
      </c>
      <c r="AW137" s="13" t="s">
        <v>36</v>
      </c>
      <c r="AX137" s="13" t="s">
        <v>85</v>
      </c>
      <c r="AY137" s="249" t="s">
        <v>133</v>
      </c>
    </row>
    <row r="138" spans="2:65" s="1" customFormat="1" ht="16.5" customHeight="1">
      <c r="B138" s="38"/>
      <c r="C138" s="250" t="s">
        <v>214</v>
      </c>
      <c r="D138" s="250" t="s">
        <v>231</v>
      </c>
      <c r="E138" s="251" t="s">
        <v>905</v>
      </c>
      <c r="F138" s="252" t="s">
        <v>906</v>
      </c>
      <c r="G138" s="253" t="s">
        <v>907</v>
      </c>
      <c r="H138" s="254">
        <v>3.24</v>
      </c>
      <c r="I138" s="255"/>
      <c r="J138" s="254">
        <f>ROUND(I138*H138,2)</f>
        <v>0</v>
      </c>
      <c r="K138" s="252" t="s">
        <v>139</v>
      </c>
      <c r="L138" s="256"/>
      <c r="M138" s="257" t="s">
        <v>27</v>
      </c>
      <c r="N138" s="258" t="s">
        <v>48</v>
      </c>
      <c r="O138" s="79"/>
      <c r="P138" s="212">
        <f>O138*H138</f>
        <v>0</v>
      </c>
      <c r="Q138" s="212">
        <v>0.001</v>
      </c>
      <c r="R138" s="212">
        <f>Q138*H138</f>
        <v>0.0032400000000000003</v>
      </c>
      <c r="S138" s="212">
        <v>0</v>
      </c>
      <c r="T138" s="213">
        <f>S138*H138</f>
        <v>0</v>
      </c>
      <c r="AR138" s="17" t="s">
        <v>181</v>
      </c>
      <c r="AT138" s="17" t="s">
        <v>231</v>
      </c>
      <c r="AU138" s="17" t="s">
        <v>87</v>
      </c>
      <c r="AY138" s="17" t="s">
        <v>133</v>
      </c>
      <c r="BE138" s="214">
        <f>IF(N138="základní",J138,0)</f>
        <v>0</v>
      </c>
      <c r="BF138" s="214">
        <f>IF(N138="snížená",J138,0)</f>
        <v>0</v>
      </c>
      <c r="BG138" s="214">
        <f>IF(N138="zákl. přenesená",J138,0)</f>
        <v>0</v>
      </c>
      <c r="BH138" s="214">
        <f>IF(N138="sníž. přenesená",J138,0)</f>
        <v>0</v>
      </c>
      <c r="BI138" s="214">
        <f>IF(N138="nulová",J138,0)</f>
        <v>0</v>
      </c>
      <c r="BJ138" s="17" t="s">
        <v>85</v>
      </c>
      <c r="BK138" s="214">
        <f>ROUND(I138*H138,2)</f>
        <v>0</v>
      </c>
      <c r="BL138" s="17" t="s">
        <v>140</v>
      </c>
      <c r="BM138" s="17" t="s">
        <v>908</v>
      </c>
    </row>
    <row r="139" spans="2:51" s="11" customFormat="1" ht="12">
      <c r="B139" s="218"/>
      <c r="C139" s="219"/>
      <c r="D139" s="215" t="s">
        <v>144</v>
      </c>
      <c r="E139" s="219"/>
      <c r="F139" s="221" t="s">
        <v>909</v>
      </c>
      <c r="G139" s="219"/>
      <c r="H139" s="222">
        <v>3.24</v>
      </c>
      <c r="I139" s="223"/>
      <c r="J139" s="219"/>
      <c r="K139" s="219"/>
      <c r="L139" s="224"/>
      <c r="M139" s="225"/>
      <c r="N139" s="226"/>
      <c r="O139" s="226"/>
      <c r="P139" s="226"/>
      <c r="Q139" s="226"/>
      <c r="R139" s="226"/>
      <c r="S139" s="226"/>
      <c r="T139" s="227"/>
      <c r="AT139" s="228" t="s">
        <v>144</v>
      </c>
      <c r="AU139" s="228" t="s">
        <v>87</v>
      </c>
      <c r="AV139" s="11" t="s">
        <v>87</v>
      </c>
      <c r="AW139" s="11" t="s">
        <v>4</v>
      </c>
      <c r="AX139" s="11" t="s">
        <v>85</v>
      </c>
      <c r="AY139" s="228" t="s">
        <v>133</v>
      </c>
    </row>
    <row r="140" spans="2:65" s="1" customFormat="1" ht="16.5" customHeight="1">
      <c r="B140" s="38"/>
      <c r="C140" s="250" t="s">
        <v>8</v>
      </c>
      <c r="D140" s="250" t="s">
        <v>231</v>
      </c>
      <c r="E140" s="251" t="s">
        <v>910</v>
      </c>
      <c r="F140" s="252" t="s">
        <v>911</v>
      </c>
      <c r="G140" s="253" t="s">
        <v>192</v>
      </c>
      <c r="H140" s="254">
        <v>4.32</v>
      </c>
      <c r="I140" s="255"/>
      <c r="J140" s="254">
        <f>ROUND(I140*H140,2)</f>
        <v>0</v>
      </c>
      <c r="K140" s="252" t="s">
        <v>139</v>
      </c>
      <c r="L140" s="256"/>
      <c r="M140" s="257" t="s">
        <v>27</v>
      </c>
      <c r="N140" s="258" t="s">
        <v>48</v>
      </c>
      <c r="O140" s="79"/>
      <c r="P140" s="212">
        <f>O140*H140</f>
        <v>0</v>
      </c>
      <c r="Q140" s="212">
        <v>0.21</v>
      </c>
      <c r="R140" s="212">
        <f>Q140*H140</f>
        <v>0.9072</v>
      </c>
      <c r="S140" s="212">
        <v>0</v>
      </c>
      <c r="T140" s="213">
        <f>S140*H140</f>
        <v>0</v>
      </c>
      <c r="AR140" s="17" t="s">
        <v>181</v>
      </c>
      <c r="AT140" s="17" t="s">
        <v>231</v>
      </c>
      <c r="AU140" s="17" t="s">
        <v>87</v>
      </c>
      <c r="AY140" s="17" t="s">
        <v>133</v>
      </c>
      <c r="BE140" s="214">
        <f>IF(N140="základní",J140,0)</f>
        <v>0</v>
      </c>
      <c r="BF140" s="214">
        <f>IF(N140="snížená",J140,0)</f>
        <v>0</v>
      </c>
      <c r="BG140" s="214">
        <f>IF(N140="zákl. přenesená",J140,0)</f>
        <v>0</v>
      </c>
      <c r="BH140" s="214">
        <f>IF(N140="sníž. přenesená",J140,0)</f>
        <v>0</v>
      </c>
      <c r="BI140" s="214">
        <f>IF(N140="nulová",J140,0)</f>
        <v>0</v>
      </c>
      <c r="BJ140" s="17" t="s">
        <v>85</v>
      </c>
      <c r="BK140" s="214">
        <f>ROUND(I140*H140,2)</f>
        <v>0</v>
      </c>
      <c r="BL140" s="17" t="s">
        <v>140</v>
      </c>
      <c r="BM140" s="17" t="s">
        <v>912</v>
      </c>
    </row>
    <row r="141" spans="2:51" s="11" customFormat="1" ht="12">
      <c r="B141" s="218"/>
      <c r="C141" s="219"/>
      <c r="D141" s="215" t="s">
        <v>144</v>
      </c>
      <c r="E141" s="220" t="s">
        <v>27</v>
      </c>
      <c r="F141" s="221" t="s">
        <v>913</v>
      </c>
      <c r="G141" s="219"/>
      <c r="H141" s="222">
        <v>4.32</v>
      </c>
      <c r="I141" s="223"/>
      <c r="J141" s="219"/>
      <c r="K141" s="219"/>
      <c r="L141" s="224"/>
      <c r="M141" s="225"/>
      <c r="N141" s="226"/>
      <c r="O141" s="226"/>
      <c r="P141" s="226"/>
      <c r="Q141" s="226"/>
      <c r="R141" s="226"/>
      <c r="S141" s="226"/>
      <c r="T141" s="227"/>
      <c r="AT141" s="228" t="s">
        <v>144</v>
      </c>
      <c r="AU141" s="228" t="s">
        <v>87</v>
      </c>
      <c r="AV141" s="11" t="s">
        <v>87</v>
      </c>
      <c r="AW141" s="11" t="s">
        <v>36</v>
      </c>
      <c r="AX141" s="11" t="s">
        <v>77</v>
      </c>
      <c r="AY141" s="228" t="s">
        <v>133</v>
      </c>
    </row>
    <row r="142" spans="2:51" s="13" customFormat="1" ht="12">
      <c r="B142" s="239"/>
      <c r="C142" s="240"/>
      <c r="D142" s="215" t="s">
        <v>144</v>
      </c>
      <c r="E142" s="241" t="s">
        <v>27</v>
      </c>
      <c r="F142" s="242" t="s">
        <v>147</v>
      </c>
      <c r="G142" s="240"/>
      <c r="H142" s="243">
        <v>4.32</v>
      </c>
      <c r="I142" s="244"/>
      <c r="J142" s="240"/>
      <c r="K142" s="240"/>
      <c r="L142" s="245"/>
      <c r="M142" s="246"/>
      <c r="N142" s="247"/>
      <c r="O142" s="247"/>
      <c r="P142" s="247"/>
      <c r="Q142" s="247"/>
      <c r="R142" s="247"/>
      <c r="S142" s="247"/>
      <c r="T142" s="248"/>
      <c r="AT142" s="249" t="s">
        <v>144</v>
      </c>
      <c r="AU142" s="249" t="s">
        <v>87</v>
      </c>
      <c r="AV142" s="13" t="s">
        <v>140</v>
      </c>
      <c r="AW142" s="13" t="s">
        <v>36</v>
      </c>
      <c r="AX142" s="13" t="s">
        <v>85</v>
      </c>
      <c r="AY142" s="249" t="s">
        <v>133</v>
      </c>
    </row>
    <row r="143" spans="2:65" s="1" customFormat="1" ht="16.5" customHeight="1">
      <c r="B143" s="38"/>
      <c r="C143" s="204" t="s">
        <v>224</v>
      </c>
      <c r="D143" s="204" t="s">
        <v>135</v>
      </c>
      <c r="E143" s="205" t="s">
        <v>914</v>
      </c>
      <c r="F143" s="206" t="s">
        <v>915</v>
      </c>
      <c r="G143" s="207" t="s">
        <v>138</v>
      </c>
      <c r="H143" s="208">
        <v>216.03</v>
      </c>
      <c r="I143" s="209"/>
      <c r="J143" s="208">
        <f>ROUND(I143*H143,2)</f>
        <v>0</v>
      </c>
      <c r="K143" s="206" t="s">
        <v>139</v>
      </c>
      <c r="L143" s="43"/>
      <c r="M143" s="210" t="s">
        <v>27</v>
      </c>
      <c r="N143" s="211" t="s">
        <v>48</v>
      </c>
      <c r="O143" s="79"/>
      <c r="P143" s="212">
        <f>O143*H143</f>
        <v>0</v>
      </c>
      <c r="Q143" s="212">
        <v>0</v>
      </c>
      <c r="R143" s="212">
        <f>Q143*H143</f>
        <v>0</v>
      </c>
      <c r="S143" s="212">
        <v>0</v>
      </c>
      <c r="T143" s="213">
        <f>S143*H143</f>
        <v>0</v>
      </c>
      <c r="AR143" s="17" t="s">
        <v>140</v>
      </c>
      <c r="AT143" s="17" t="s">
        <v>135</v>
      </c>
      <c r="AU143" s="17" t="s">
        <v>87</v>
      </c>
      <c r="AY143" s="17" t="s">
        <v>133</v>
      </c>
      <c r="BE143" s="214">
        <f>IF(N143="základní",J143,0)</f>
        <v>0</v>
      </c>
      <c r="BF143" s="214">
        <f>IF(N143="snížená",J143,0)</f>
        <v>0</v>
      </c>
      <c r="BG143" s="214">
        <f>IF(N143="zákl. přenesená",J143,0)</f>
        <v>0</v>
      </c>
      <c r="BH143" s="214">
        <f>IF(N143="sníž. přenesená",J143,0)</f>
        <v>0</v>
      </c>
      <c r="BI143" s="214">
        <f>IF(N143="nulová",J143,0)</f>
        <v>0</v>
      </c>
      <c r="BJ143" s="17" t="s">
        <v>85</v>
      </c>
      <c r="BK143" s="214">
        <f>ROUND(I143*H143,2)</f>
        <v>0</v>
      </c>
      <c r="BL143" s="17" t="s">
        <v>140</v>
      </c>
      <c r="BM143" s="17" t="s">
        <v>916</v>
      </c>
    </row>
    <row r="144" spans="2:47" s="1" customFormat="1" ht="12">
      <c r="B144" s="38"/>
      <c r="C144" s="39"/>
      <c r="D144" s="215" t="s">
        <v>142</v>
      </c>
      <c r="E144" s="39"/>
      <c r="F144" s="216" t="s">
        <v>270</v>
      </c>
      <c r="G144" s="39"/>
      <c r="H144" s="39"/>
      <c r="I144" s="130"/>
      <c r="J144" s="39"/>
      <c r="K144" s="39"/>
      <c r="L144" s="43"/>
      <c r="M144" s="217"/>
      <c r="N144" s="79"/>
      <c r="O144" s="79"/>
      <c r="P144" s="79"/>
      <c r="Q144" s="79"/>
      <c r="R144" s="79"/>
      <c r="S144" s="79"/>
      <c r="T144" s="80"/>
      <c r="AT144" s="17" t="s">
        <v>142</v>
      </c>
      <c r="AU144" s="17" t="s">
        <v>87</v>
      </c>
    </row>
    <row r="145" spans="2:51" s="11" customFormat="1" ht="12">
      <c r="B145" s="218"/>
      <c r="C145" s="219"/>
      <c r="D145" s="215" t="s">
        <v>144</v>
      </c>
      <c r="E145" s="220" t="s">
        <v>27</v>
      </c>
      <c r="F145" s="221" t="s">
        <v>900</v>
      </c>
      <c r="G145" s="219"/>
      <c r="H145" s="222">
        <v>216.03</v>
      </c>
      <c r="I145" s="223"/>
      <c r="J145" s="219"/>
      <c r="K145" s="219"/>
      <c r="L145" s="224"/>
      <c r="M145" s="225"/>
      <c r="N145" s="226"/>
      <c r="O145" s="226"/>
      <c r="P145" s="226"/>
      <c r="Q145" s="226"/>
      <c r="R145" s="226"/>
      <c r="S145" s="226"/>
      <c r="T145" s="227"/>
      <c r="AT145" s="228" t="s">
        <v>144</v>
      </c>
      <c r="AU145" s="228" t="s">
        <v>87</v>
      </c>
      <c r="AV145" s="11" t="s">
        <v>87</v>
      </c>
      <c r="AW145" s="11" t="s">
        <v>36</v>
      </c>
      <c r="AX145" s="11" t="s">
        <v>77</v>
      </c>
      <c r="AY145" s="228" t="s">
        <v>133</v>
      </c>
    </row>
    <row r="146" spans="2:51" s="12" customFormat="1" ht="12">
      <c r="B146" s="229"/>
      <c r="C146" s="230"/>
      <c r="D146" s="215" t="s">
        <v>144</v>
      </c>
      <c r="E146" s="231" t="s">
        <v>27</v>
      </c>
      <c r="F146" s="232" t="s">
        <v>160</v>
      </c>
      <c r="G146" s="230"/>
      <c r="H146" s="231" t="s">
        <v>27</v>
      </c>
      <c r="I146" s="233"/>
      <c r="J146" s="230"/>
      <c r="K146" s="230"/>
      <c r="L146" s="234"/>
      <c r="M146" s="235"/>
      <c r="N146" s="236"/>
      <c r="O146" s="236"/>
      <c r="P146" s="236"/>
      <c r="Q146" s="236"/>
      <c r="R146" s="236"/>
      <c r="S146" s="236"/>
      <c r="T146" s="237"/>
      <c r="AT146" s="238" t="s">
        <v>144</v>
      </c>
      <c r="AU146" s="238" t="s">
        <v>87</v>
      </c>
      <c r="AV146" s="12" t="s">
        <v>85</v>
      </c>
      <c r="AW146" s="12" t="s">
        <v>36</v>
      </c>
      <c r="AX146" s="12" t="s">
        <v>77</v>
      </c>
      <c r="AY146" s="238" t="s">
        <v>133</v>
      </c>
    </row>
    <row r="147" spans="2:51" s="13" customFormat="1" ht="12">
      <c r="B147" s="239"/>
      <c r="C147" s="240"/>
      <c r="D147" s="215" t="s">
        <v>144</v>
      </c>
      <c r="E147" s="241" t="s">
        <v>27</v>
      </c>
      <c r="F147" s="242" t="s">
        <v>147</v>
      </c>
      <c r="G147" s="240"/>
      <c r="H147" s="243">
        <v>216.03</v>
      </c>
      <c r="I147" s="244"/>
      <c r="J147" s="240"/>
      <c r="K147" s="240"/>
      <c r="L147" s="245"/>
      <c r="M147" s="246"/>
      <c r="N147" s="247"/>
      <c r="O147" s="247"/>
      <c r="P147" s="247"/>
      <c r="Q147" s="247"/>
      <c r="R147" s="247"/>
      <c r="S147" s="247"/>
      <c r="T147" s="248"/>
      <c r="AT147" s="249" t="s">
        <v>144</v>
      </c>
      <c r="AU147" s="249" t="s">
        <v>87</v>
      </c>
      <c r="AV147" s="13" t="s">
        <v>140</v>
      </c>
      <c r="AW147" s="13" t="s">
        <v>36</v>
      </c>
      <c r="AX147" s="13" t="s">
        <v>85</v>
      </c>
      <c r="AY147" s="249" t="s">
        <v>133</v>
      </c>
    </row>
    <row r="148" spans="2:63" s="10" customFormat="1" ht="22.8" customHeight="1">
      <c r="B148" s="188"/>
      <c r="C148" s="189"/>
      <c r="D148" s="190" t="s">
        <v>76</v>
      </c>
      <c r="E148" s="202" t="s">
        <v>483</v>
      </c>
      <c r="F148" s="202" t="s">
        <v>484</v>
      </c>
      <c r="G148" s="189"/>
      <c r="H148" s="189"/>
      <c r="I148" s="192"/>
      <c r="J148" s="203">
        <f>BK148</f>
        <v>0</v>
      </c>
      <c r="K148" s="189"/>
      <c r="L148" s="194"/>
      <c r="M148" s="195"/>
      <c r="N148" s="196"/>
      <c r="O148" s="196"/>
      <c r="P148" s="197">
        <f>SUM(P149:P150)</f>
        <v>0</v>
      </c>
      <c r="Q148" s="196"/>
      <c r="R148" s="197">
        <f>SUM(R149:R150)</f>
        <v>0</v>
      </c>
      <c r="S148" s="196"/>
      <c r="T148" s="198">
        <f>SUM(T149:T150)</f>
        <v>0</v>
      </c>
      <c r="AR148" s="199" t="s">
        <v>85</v>
      </c>
      <c r="AT148" s="200" t="s">
        <v>76</v>
      </c>
      <c r="AU148" s="200" t="s">
        <v>85</v>
      </c>
      <c r="AY148" s="199" t="s">
        <v>133</v>
      </c>
      <c r="BK148" s="201">
        <f>SUM(BK149:BK150)</f>
        <v>0</v>
      </c>
    </row>
    <row r="149" spans="2:65" s="1" customFormat="1" ht="22.5" customHeight="1">
      <c r="B149" s="38"/>
      <c r="C149" s="204" t="s">
        <v>230</v>
      </c>
      <c r="D149" s="204" t="s">
        <v>135</v>
      </c>
      <c r="E149" s="205" t="s">
        <v>917</v>
      </c>
      <c r="F149" s="206" t="s">
        <v>918</v>
      </c>
      <c r="G149" s="207" t="s">
        <v>234</v>
      </c>
      <c r="H149" s="208">
        <v>0.43</v>
      </c>
      <c r="I149" s="209"/>
      <c r="J149" s="208">
        <f>ROUND(I149*H149,2)</f>
        <v>0</v>
      </c>
      <c r="K149" s="206" t="s">
        <v>139</v>
      </c>
      <c r="L149" s="43"/>
      <c r="M149" s="210" t="s">
        <v>27</v>
      </c>
      <c r="N149" s="211" t="s">
        <v>48</v>
      </c>
      <c r="O149" s="79"/>
      <c r="P149" s="212">
        <f>O149*H149</f>
        <v>0</v>
      </c>
      <c r="Q149" s="212">
        <v>0</v>
      </c>
      <c r="R149" s="212">
        <f>Q149*H149</f>
        <v>0</v>
      </c>
      <c r="S149" s="212">
        <v>0</v>
      </c>
      <c r="T149" s="213">
        <f>S149*H149</f>
        <v>0</v>
      </c>
      <c r="AR149" s="17" t="s">
        <v>140</v>
      </c>
      <c r="AT149" s="17" t="s">
        <v>135</v>
      </c>
      <c r="AU149" s="17" t="s">
        <v>87</v>
      </c>
      <c r="AY149" s="17" t="s">
        <v>133</v>
      </c>
      <c r="BE149" s="214">
        <f>IF(N149="základní",J149,0)</f>
        <v>0</v>
      </c>
      <c r="BF149" s="214">
        <f>IF(N149="snížená",J149,0)</f>
        <v>0</v>
      </c>
      <c r="BG149" s="214">
        <f>IF(N149="zákl. přenesená",J149,0)</f>
        <v>0</v>
      </c>
      <c r="BH149" s="214">
        <f>IF(N149="sníž. přenesená",J149,0)</f>
        <v>0</v>
      </c>
      <c r="BI149" s="214">
        <f>IF(N149="nulová",J149,0)</f>
        <v>0</v>
      </c>
      <c r="BJ149" s="17" t="s">
        <v>85</v>
      </c>
      <c r="BK149" s="214">
        <f>ROUND(I149*H149,2)</f>
        <v>0</v>
      </c>
      <c r="BL149" s="17" t="s">
        <v>140</v>
      </c>
      <c r="BM149" s="17" t="s">
        <v>919</v>
      </c>
    </row>
    <row r="150" spans="2:47" s="1" customFormat="1" ht="12">
      <c r="B150" s="38"/>
      <c r="C150" s="39"/>
      <c r="D150" s="215" t="s">
        <v>142</v>
      </c>
      <c r="E150" s="39"/>
      <c r="F150" s="216" t="s">
        <v>920</v>
      </c>
      <c r="G150" s="39"/>
      <c r="H150" s="39"/>
      <c r="I150" s="130"/>
      <c r="J150" s="39"/>
      <c r="K150" s="39"/>
      <c r="L150" s="43"/>
      <c r="M150" s="217"/>
      <c r="N150" s="79"/>
      <c r="O150" s="79"/>
      <c r="P150" s="79"/>
      <c r="Q150" s="79"/>
      <c r="R150" s="79"/>
      <c r="S150" s="79"/>
      <c r="T150" s="80"/>
      <c r="AT150" s="17" t="s">
        <v>142</v>
      </c>
      <c r="AU150" s="17" t="s">
        <v>87</v>
      </c>
    </row>
    <row r="151" spans="2:63" s="10" customFormat="1" ht="22.8" customHeight="1">
      <c r="B151" s="188"/>
      <c r="C151" s="189"/>
      <c r="D151" s="190" t="s">
        <v>76</v>
      </c>
      <c r="E151" s="202" t="s">
        <v>528</v>
      </c>
      <c r="F151" s="202" t="s">
        <v>529</v>
      </c>
      <c r="G151" s="189"/>
      <c r="H151" s="189"/>
      <c r="I151" s="192"/>
      <c r="J151" s="203">
        <f>BK151</f>
        <v>0</v>
      </c>
      <c r="K151" s="189"/>
      <c r="L151" s="194"/>
      <c r="M151" s="195"/>
      <c r="N151" s="196"/>
      <c r="O151" s="196"/>
      <c r="P151" s="197">
        <f>P152</f>
        <v>0</v>
      </c>
      <c r="Q151" s="196"/>
      <c r="R151" s="197">
        <f>R152</f>
        <v>0</v>
      </c>
      <c r="S151" s="196"/>
      <c r="T151" s="198">
        <f>T152</f>
        <v>0</v>
      </c>
      <c r="AR151" s="199" t="s">
        <v>85</v>
      </c>
      <c r="AT151" s="200" t="s">
        <v>76</v>
      </c>
      <c r="AU151" s="200" t="s">
        <v>85</v>
      </c>
      <c r="AY151" s="199" t="s">
        <v>133</v>
      </c>
      <c r="BK151" s="201">
        <f>BK152</f>
        <v>0</v>
      </c>
    </row>
    <row r="152" spans="2:65" s="1" customFormat="1" ht="16.5" customHeight="1">
      <c r="B152" s="38"/>
      <c r="C152" s="204" t="s">
        <v>237</v>
      </c>
      <c r="D152" s="204" t="s">
        <v>135</v>
      </c>
      <c r="E152" s="205" t="s">
        <v>921</v>
      </c>
      <c r="F152" s="206" t="s">
        <v>922</v>
      </c>
      <c r="G152" s="207" t="s">
        <v>234</v>
      </c>
      <c r="H152" s="208">
        <v>0.91</v>
      </c>
      <c r="I152" s="209"/>
      <c r="J152" s="208">
        <f>ROUND(I152*H152,2)</f>
        <v>0</v>
      </c>
      <c r="K152" s="206" t="s">
        <v>139</v>
      </c>
      <c r="L152" s="43"/>
      <c r="M152" s="262" t="s">
        <v>27</v>
      </c>
      <c r="N152" s="263" t="s">
        <v>48</v>
      </c>
      <c r="O152" s="260"/>
      <c r="P152" s="264">
        <f>O152*H152</f>
        <v>0</v>
      </c>
      <c r="Q152" s="264">
        <v>0</v>
      </c>
      <c r="R152" s="264">
        <f>Q152*H152</f>
        <v>0</v>
      </c>
      <c r="S152" s="264">
        <v>0</v>
      </c>
      <c r="T152" s="265">
        <f>S152*H152</f>
        <v>0</v>
      </c>
      <c r="AR152" s="17" t="s">
        <v>140</v>
      </c>
      <c r="AT152" s="17" t="s">
        <v>135</v>
      </c>
      <c r="AU152" s="17" t="s">
        <v>87</v>
      </c>
      <c r="AY152" s="17" t="s">
        <v>133</v>
      </c>
      <c r="BE152" s="214">
        <f>IF(N152="základní",J152,0)</f>
        <v>0</v>
      </c>
      <c r="BF152" s="214">
        <f>IF(N152="snížená",J152,0)</f>
        <v>0</v>
      </c>
      <c r="BG152" s="214">
        <f>IF(N152="zákl. přenesená",J152,0)</f>
        <v>0</v>
      </c>
      <c r="BH152" s="214">
        <f>IF(N152="sníž. přenesená",J152,0)</f>
        <v>0</v>
      </c>
      <c r="BI152" s="214">
        <f>IF(N152="nulová",J152,0)</f>
        <v>0</v>
      </c>
      <c r="BJ152" s="17" t="s">
        <v>85</v>
      </c>
      <c r="BK152" s="214">
        <f>ROUND(I152*H152,2)</f>
        <v>0</v>
      </c>
      <c r="BL152" s="17" t="s">
        <v>140</v>
      </c>
      <c r="BM152" s="17" t="s">
        <v>923</v>
      </c>
    </row>
    <row r="153" spans="2:12" s="1" customFormat="1" ht="6.95" customHeight="1">
      <c r="B153" s="57"/>
      <c r="C153" s="58"/>
      <c r="D153" s="58"/>
      <c r="E153" s="58"/>
      <c r="F153" s="58"/>
      <c r="G153" s="58"/>
      <c r="H153" s="58"/>
      <c r="I153" s="154"/>
      <c r="J153" s="58"/>
      <c r="K153" s="58"/>
      <c r="L153" s="43"/>
    </row>
  </sheetData>
  <sheetProtection password="CC35" sheet="1" objects="1" scenarios="1" formatColumns="0" formatRows="0" autoFilter="0"/>
  <autoFilter ref="C82:K15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3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99</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924</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ROUND(J83,2)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ROUND((SUM(BE83:BE130)),2)</f>
        <v>0</v>
      </c>
      <c r="I33" s="143">
        <v>0.21</v>
      </c>
      <c r="J33" s="142">
        <f>ROUND(((SUM(BE83:BE130))*I33),2)</f>
        <v>0</v>
      </c>
      <c r="L33" s="43"/>
    </row>
    <row r="34" spans="2:12" s="1" customFormat="1" ht="14.4" customHeight="1">
      <c r="B34" s="43"/>
      <c r="E34" s="128" t="s">
        <v>49</v>
      </c>
      <c r="F34" s="142">
        <f>ROUND((SUM(BF83:BF130)),2)</f>
        <v>0</v>
      </c>
      <c r="I34" s="143">
        <v>0.15</v>
      </c>
      <c r="J34" s="142">
        <f>ROUND(((SUM(BF83:BF130))*I34),2)</f>
        <v>0</v>
      </c>
      <c r="L34" s="43"/>
    </row>
    <row r="35" spans="2:12" s="1" customFormat="1" ht="14.4" customHeight="1" hidden="1">
      <c r="B35" s="43"/>
      <c r="E35" s="128" t="s">
        <v>50</v>
      </c>
      <c r="F35" s="142">
        <f>ROUND((SUM(BG83:BG130)),2)</f>
        <v>0</v>
      </c>
      <c r="I35" s="143">
        <v>0.21</v>
      </c>
      <c r="J35" s="142">
        <f>0</f>
        <v>0</v>
      </c>
      <c r="L35" s="43"/>
    </row>
    <row r="36" spans="2:12" s="1" customFormat="1" ht="14.4" customHeight="1" hidden="1">
      <c r="B36" s="43"/>
      <c r="E36" s="128" t="s">
        <v>51</v>
      </c>
      <c r="F36" s="142">
        <f>ROUND((SUM(BH83:BH130)),2)</f>
        <v>0</v>
      </c>
      <c r="I36" s="143">
        <v>0.15</v>
      </c>
      <c r="J36" s="142">
        <f>0</f>
        <v>0</v>
      </c>
      <c r="L36" s="43"/>
    </row>
    <row r="37" spans="2:12" s="1" customFormat="1" ht="14.4" customHeight="1" hidden="1">
      <c r="B37" s="43"/>
      <c r="E37" s="128" t="s">
        <v>52</v>
      </c>
      <c r="F37" s="142">
        <f>ROUND((SUM(BI83:BI130)),2)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SK81H05 - Věřejné osvětlení</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J83</f>
        <v>0</v>
      </c>
      <c r="K59" s="39"/>
      <c r="L59" s="43"/>
      <c r="AU59" s="17" t="s">
        <v>109</v>
      </c>
    </row>
    <row r="60" spans="2:12" s="7" customFormat="1" ht="24.95" customHeight="1">
      <c r="B60" s="164"/>
      <c r="C60" s="165"/>
      <c r="D60" s="166" t="s">
        <v>651</v>
      </c>
      <c r="E60" s="167"/>
      <c r="F60" s="167"/>
      <c r="G60" s="167"/>
      <c r="H60" s="167"/>
      <c r="I60" s="168"/>
      <c r="J60" s="169">
        <f>J84</f>
        <v>0</v>
      </c>
      <c r="K60" s="165"/>
      <c r="L60" s="170"/>
    </row>
    <row r="61" spans="2:12" s="8" customFormat="1" ht="19.9" customHeight="1">
      <c r="B61" s="171"/>
      <c r="C61" s="172"/>
      <c r="D61" s="173" t="s">
        <v>925</v>
      </c>
      <c r="E61" s="174"/>
      <c r="F61" s="174"/>
      <c r="G61" s="174"/>
      <c r="H61" s="174"/>
      <c r="I61" s="175"/>
      <c r="J61" s="176">
        <f>J85</f>
        <v>0</v>
      </c>
      <c r="K61" s="172"/>
      <c r="L61" s="177"/>
    </row>
    <row r="62" spans="2:12" s="8" customFormat="1" ht="19.9" customHeight="1">
      <c r="B62" s="171"/>
      <c r="C62" s="172"/>
      <c r="D62" s="173" t="s">
        <v>926</v>
      </c>
      <c r="E62" s="174"/>
      <c r="F62" s="174"/>
      <c r="G62" s="174"/>
      <c r="H62" s="174"/>
      <c r="I62" s="175"/>
      <c r="J62" s="176">
        <f>J94</f>
        <v>0</v>
      </c>
      <c r="K62" s="172"/>
      <c r="L62" s="177"/>
    </row>
    <row r="63" spans="2:12" s="8" customFormat="1" ht="19.9" customHeight="1">
      <c r="B63" s="171"/>
      <c r="C63" s="172"/>
      <c r="D63" s="173" t="s">
        <v>927</v>
      </c>
      <c r="E63" s="174"/>
      <c r="F63" s="174"/>
      <c r="G63" s="174"/>
      <c r="H63" s="174"/>
      <c r="I63" s="175"/>
      <c r="J63" s="176">
        <f>J119</f>
        <v>0</v>
      </c>
      <c r="K63" s="172"/>
      <c r="L63" s="177"/>
    </row>
    <row r="64" spans="2:12" s="1" customFormat="1" ht="21.8" customHeight="1">
      <c r="B64" s="38"/>
      <c r="C64" s="39"/>
      <c r="D64" s="39"/>
      <c r="E64" s="39"/>
      <c r="F64" s="39"/>
      <c r="G64" s="39"/>
      <c r="H64" s="39"/>
      <c r="I64" s="130"/>
      <c r="J64" s="39"/>
      <c r="K64" s="39"/>
      <c r="L64" s="43"/>
    </row>
    <row r="65" spans="2:12" s="1" customFormat="1" ht="6.95" customHeight="1">
      <c r="B65" s="57"/>
      <c r="C65" s="58"/>
      <c r="D65" s="58"/>
      <c r="E65" s="58"/>
      <c r="F65" s="58"/>
      <c r="G65" s="58"/>
      <c r="H65" s="58"/>
      <c r="I65" s="154"/>
      <c r="J65" s="58"/>
      <c r="K65" s="58"/>
      <c r="L65" s="43"/>
    </row>
    <row r="69" spans="2:12" s="1" customFormat="1" ht="6.95" customHeight="1">
      <c r="B69" s="59"/>
      <c r="C69" s="60"/>
      <c r="D69" s="60"/>
      <c r="E69" s="60"/>
      <c r="F69" s="60"/>
      <c r="G69" s="60"/>
      <c r="H69" s="60"/>
      <c r="I69" s="157"/>
      <c r="J69" s="60"/>
      <c r="K69" s="60"/>
      <c r="L69" s="43"/>
    </row>
    <row r="70" spans="2:12" s="1" customFormat="1" ht="24.95" customHeight="1">
      <c r="B70" s="38"/>
      <c r="C70" s="23" t="s">
        <v>118</v>
      </c>
      <c r="D70" s="39"/>
      <c r="E70" s="39"/>
      <c r="F70" s="39"/>
      <c r="G70" s="39"/>
      <c r="H70" s="39"/>
      <c r="I70" s="130"/>
      <c r="J70" s="39"/>
      <c r="K70" s="39"/>
      <c r="L70" s="43"/>
    </row>
    <row r="71" spans="2:12" s="1" customFormat="1" ht="6.95" customHeight="1">
      <c r="B71" s="38"/>
      <c r="C71" s="39"/>
      <c r="D71" s="39"/>
      <c r="E71" s="39"/>
      <c r="F71" s="39"/>
      <c r="G71" s="39"/>
      <c r="H71" s="39"/>
      <c r="I71" s="130"/>
      <c r="J71" s="39"/>
      <c r="K71" s="39"/>
      <c r="L71" s="43"/>
    </row>
    <row r="72" spans="2:12" s="1" customFormat="1" ht="12" customHeight="1">
      <c r="B72" s="38"/>
      <c r="C72" s="32" t="s">
        <v>15</v>
      </c>
      <c r="D72" s="39"/>
      <c r="E72" s="39"/>
      <c r="F72" s="39"/>
      <c r="G72" s="39"/>
      <c r="H72" s="39"/>
      <c r="I72" s="130"/>
      <c r="J72" s="39"/>
      <c r="K72" s="39"/>
      <c r="L72" s="43"/>
    </row>
    <row r="73" spans="2:12" s="1" customFormat="1" ht="16.5" customHeight="1">
      <c r="B73" s="38"/>
      <c r="C73" s="39"/>
      <c r="D73" s="39"/>
      <c r="E73" s="158" t="str">
        <f>E7</f>
        <v>III-2031 Vejprnice - intravilánová brána</v>
      </c>
      <c r="F73" s="32"/>
      <c r="G73" s="32"/>
      <c r="H73" s="32"/>
      <c r="I73" s="130"/>
      <c r="J73" s="39"/>
      <c r="K73" s="39"/>
      <c r="L73" s="43"/>
    </row>
    <row r="74" spans="2:12" s="1" customFormat="1" ht="12" customHeight="1">
      <c r="B74" s="38"/>
      <c r="C74" s="32" t="s">
        <v>104</v>
      </c>
      <c r="D74" s="39"/>
      <c r="E74" s="39"/>
      <c r="F74" s="39"/>
      <c r="G74" s="39"/>
      <c r="H74" s="39"/>
      <c r="I74" s="130"/>
      <c r="J74" s="39"/>
      <c r="K74" s="39"/>
      <c r="L74" s="43"/>
    </row>
    <row r="75" spans="2:12" s="1" customFormat="1" ht="16.5" customHeight="1">
      <c r="B75" s="38"/>
      <c r="C75" s="39"/>
      <c r="D75" s="39"/>
      <c r="E75" s="64" t="str">
        <f>E9</f>
        <v>SK81H05 - Věřejné osvětlení</v>
      </c>
      <c r="F75" s="39"/>
      <c r="G75" s="39"/>
      <c r="H75" s="39"/>
      <c r="I75" s="130"/>
      <c r="J75" s="39"/>
      <c r="K75" s="39"/>
      <c r="L75" s="43"/>
    </row>
    <row r="76" spans="2:12" s="1" customFormat="1" ht="6.95" customHeight="1">
      <c r="B76" s="38"/>
      <c r="C76" s="39"/>
      <c r="D76" s="39"/>
      <c r="E76" s="39"/>
      <c r="F76" s="39"/>
      <c r="G76" s="39"/>
      <c r="H76" s="39"/>
      <c r="I76" s="130"/>
      <c r="J76" s="39"/>
      <c r="K76" s="39"/>
      <c r="L76" s="43"/>
    </row>
    <row r="77" spans="2:12" s="1" customFormat="1" ht="12" customHeight="1">
      <c r="B77" s="38"/>
      <c r="C77" s="32" t="s">
        <v>21</v>
      </c>
      <c r="D77" s="39"/>
      <c r="E77" s="39"/>
      <c r="F77" s="27" t="str">
        <f>F12</f>
        <v xml:space="preserve"> </v>
      </c>
      <c r="G77" s="39"/>
      <c r="H77" s="39"/>
      <c r="I77" s="132" t="s">
        <v>23</v>
      </c>
      <c r="J77" s="67" t="str">
        <f>IF(J12="","",J12)</f>
        <v>11. 1. 2019</v>
      </c>
      <c r="K77" s="39"/>
      <c r="L77" s="43"/>
    </row>
    <row r="78" spans="2:12" s="1" customFormat="1" ht="6.95" customHeight="1">
      <c r="B78" s="38"/>
      <c r="C78" s="39"/>
      <c r="D78" s="39"/>
      <c r="E78" s="39"/>
      <c r="F78" s="39"/>
      <c r="G78" s="39"/>
      <c r="H78" s="39"/>
      <c r="I78" s="130"/>
      <c r="J78" s="39"/>
      <c r="K78" s="39"/>
      <c r="L78" s="43"/>
    </row>
    <row r="79" spans="2:12" s="1" customFormat="1" ht="24.9" customHeight="1">
      <c r="B79" s="38"/>
      <c r="C79" s="32" t="s">
        <v>25</v>
      </c>
      <c r="D79" s="39"/>
      <c r="E79" s="39"/>
      <c r="F79" s="27" t="str">
        <f>E15</f>
        <v>SÚS Plzeňského kraje</v>
      </c>
      <c r="G79" s="39"/>
      <c r="H79" s="39"/>
      <c r="I79" s="132" t="s">
        <v>32</v>
      </c>
      <c r="J79" s="36" t="str">
        <f>E21</f>
        <v>Projekční kancelář Ing.Škubalová</v>
      </c>
      <c r="K79" s="39"/>
      <c r="L79" s="43"/>
    </row>
    <row r="80" spans="2:12" s="1" customFormat="1" ht="13.65" customHeight="1">
      <c r="B80" s="38"/>
      <c r="C80" s="32" t="s">
        <v>30</v>
      </c>
      <c r="D80" s="39"/>
      <c r="E80" s="39"/>
      <c r="F80" s="27" t="str">
        <f>IF(E18="","",E18)</f>
        <v>Vyplň údaj</v>
      </c>
      <c r="G80" s="39"/>
      <c r="H80" s="39"/>
      <c r="I80" s="132" t="s">
        <v>37</v>
      </c>
      <c r="J80" s="36" t="str">
        <f>E24</f>
        <v>Straka</v>
      </c>
      <c r="K80" s="39"/>
      <c r="L80" s="43"/>
    </row>
    <row r="81" spans="2:12" s="1" customFormat="1" ht="10.3" customHeight="1">
      <c r="B81" s="38"/>
      <c r="C81" s="39"/>
      <c r="D81" s="39"/>
      <c r="E81" s="39"/>
      <c r="F81" s="39"/>
      <c r="G81" s="39"/>
      <c r="H81" s="39"/>
      <c r="I81" s="130"/>
      <c r="J81" s="39"/>
      <c r="K81" s="39"/>
      <c r="L81" s="43"/>
    </row>
    <row r="82" spans="2:20" s="9" customFormat="1" ht="29.25" customHeight="1">
      <c r="B82" s="178"/>
      <c r="C82" s="179" t="s">
        <v>119</v>
      </c>
      <c r="D82" s="180" t="s">
        <v>62</v>
      </c>
      <c r="E82" s="180" t="s">
        <v>58</v>
      </c>
      <c r="F82" s="180" t="s">
        <v>59</v>
      </c>
      <c r="G82" s="180" t="s">
        <v>120</v>
      </c>
      <c r="H82" s="180" t="s">
        <v>121</v>
      </c>
      <c r="I82" s="181" t="s">
        <v>122</v>
      </c>
      <c r="J82" s="180" t="s">
        <v>108</v>
      </c>
      <c r="K82" s="182" t="s">
        <v>123</v>
      </c>
      <c r="L82" s="183"/>
      <c r="M82" s="87" t="s">
        <v>27</v>
      </c>
      <c r="N82" s="88" t="s">
        <v>47</v>
      </c>
      <c r="O82" s="88" t="s">
        <v>124</v>
      </c>
      <c r="P82" s="88" t="s">
        <v>125</v>
      </c>
      <c r="Q82" s="88" t="s">
        <v>126</v>
      </c>
      <c r="R82" s="88" t="s">
        <v>127</v>
      </c>
      <c r="S82" s="88" t="s">
        <v>128</v>
      </c>
      <c r="T82" s="89" t="s">
        <v>129</v>
      </c>
    </row>
    <row r="83" spans="2:63" s="1" customFormat="1" ht="22.8" customHeight="1">
      <c r="B83" s="38"/>
      <c r="C83" s="94" t="s">
        <v>130</v>
      </c>
      <c r="D83" s="39"/>
      <c r="E83" s="39"/>
      <c r="F83" s="39"/>
      <c r="G83" s="39"/>
      <c r="H83" s="39"/>
      <c r="I83" s="130"/>
      <c r="J83" s="184">
        <f>BK83</f>
        <v>0</v>
      </c>
      <c r="K83" s="39"/>
      <c r="L83" s="43"/>
      <c r="M83" s="90"/>
      <c r="N83" s="91"/>
      <c r="O83" s="91"/>
      <c r="P83" s="185">
        <f>P84</f>
        <v>0</v>
      </c>
      <c r="Q83" s="91"/>
      <c r="R83" s="185">
        <f>R84</f>
        <v>0.26242</v>
      </c>
      <c r="S83" s="91"/>
      <c r="T83" s="186">
        <f>T84</f>
        <v>0</v>
      </c>
      <c r="AT83" s="17" t="s">
        <v>76</v>
      </c>
      <c r="AU83" s="17" t="s">
        <v>109</v>
      </c>
      <c r="BK83" s="187">
        <f>BK84</f>
        <v>0</v>
      </c>
    </row>
    <row r="84" spans="2:63" s="10" customFormat="1" ht="25.9" customHeight="1">
      <c r="B84" s="188"/>
      <c r="C84" s="189"/>
      <c r="D84" s="190" t="s">
        <v>76</v>
      </c>
      <c r="E84" s="191" t="s">
        <v>824</v>
      </c>
      <c r="F84" s="191" t="s">
        <v>825</v>
      </c>
      <c r="G84" s="189"/>
      <c r="H84" s="189"/>
      <c r="I84" s="192"/>
      <c r="J84" s="193">
        <f>BK84</f>
        <v>0</v>
      </c>
      <c r="K84" s="189"/>
      <c r="L84" s="194"/>
      <c r="M84" s="195"/>
      <c r="N84" s="196"/>
      <c r="O84" s="196"/>
      <c r="P84" s="197">
        <f>P85+P94+P119</f>
        <v>0</v>
      </c>
      <c r="Q84" s="196"/>
      <c r="R84" s="197">
        <f>R85+R94+R119</f>
        <v>0.26242</v>
      </c>
      <c r="S84" s="196"/>
      <c r="T84" s="198">
        <f>T85+T94+T119</f>
        <v>0</v>
      </c>
      <c r="AR84" s="199" t="s">
        <v>87</v>
      </c>
      <c r="AT84" s="200" t="s">
        <v>76</v>
      </c>
      <c r="AU84" s="200" t="s">
        <v>77</v>
      </c>
      <c r="AY84" s="199" t="s">
        <v>133</v>
      </c>
      <c r="BK84" s="201">
        <f>BK85+BK94+BK119</f>
        <v>0</v>
      </c>
    </row>
    <row r="85" spans="2:63" s="10" customFormat="1" ht="22.8" customHeight="1">
      <c r="B85" s="188"/>
      <c r="C85" s="189"/>
      <c r="D85" s="190" t="s">
        <v>76</v>
      </c>
      <c r="E85" s="202" t="s">
        <v>928</v>
      </c>
      <c r="F85" s="202" t="s">
        <v>929</v>
      </c>
      <c r="G85" s="189"/>
      <c r="H85" s="189"/>
      <c r="I85" s="192"/>
      <c r="J85" s="203">
        <f>BK85</f>
        <v>0</v>
      </c>
      <c r="K85" s="189"/>
      <c r="L85" s="194"/>
      <c r="M85" s="195"/>
      <c r="N85" s="196"/>
      <c r="O85" s="196"/>
      <c r="P85" s="197">
        <f>SUM(P86:P93)</f>
        <v>0</v>
      </c>
      <c r="Q85" s="196"/>
      <c r="R85" s="197">
        <f>SUM(R86:R93)</f>
        <v>0</v>
      </c>
      <c r="S85" s="196"/>
      <c r="T85" s="198">
        <f>SUM(T86:T93)</f>
        <v>0</v>
      </c>
      <c r="AR85" s="199" t="s">
        <v>87</v>
      </c>
      <c r="AT85" s="200" t="s">
        <v>76</v>
      </c>
      <c r="AU85" s="200" t="s">
        <v>85</v>
      </c>
      <c r="AY85" s="199" t="s">
        <v>133</v>
      </c>
      <c r="BK85" s="201">
        <f>SUM(BK86:BK93)</f>
        <v>0</v>
      </c>
    </row>
    <row r="86" spans="2:65" s="1" customFormat="1" ht="16.5" customHeight="1">
      <c r="B86" s="38"/>
      <c r="C86" s="204" t="s">
        <v>85</v>
      </c>
      <c r="D86" s="204" t="s">
        <v>135</v>
      </c>
      <c r="E86" s="205" t="s">
        <v>930</v>
      </c>
      <c r="F86" s="206" t="s">
        <v>931</v>
      </c>
      <c r="G86" s="207" t="s">
        <v>364</v>
      </c>
      <c r="H86" s="208">
        <v>2</v>
      </c>
      <c r="I86" s="209"/>
      <c r="J86" s="208">
        <f>ROUND(I86*H86,2)</f>
        <v>0</v>
      </c>
      <c r="K86" s="206" t="s">
        <v>27</v>
      </c>
      <c r="L86" s="43"/>
      <c r="M86" s="210" t="s">
        <v>27</v>
      </c>
      <c r="N86" s="211" t="s">
        <v>48</v>
      </c>
      <c r="O86" s="79"/>
      <c r="P86" s="212">
        <f>O86*H86</f>
        <v>0</v>
      </c>
      <c r="Q86" s="212">
        <v>0</v>
      </c>
      <c r="R86" s="212">
        <f>Q86*H86</f>
        <v>0</v>
      </c>
      <c r="S86" s="212">
        <v>0</v>
      </c>
      <c r="T86" s="213">
        <f>S86*H86</f>
        <v>0</v>
      </c>
      <c r="AR86" s="17" t="s">
        <v>224</v>
      </c>
      <c r="AT86" s="17" t="s">
        <v>135</v>
      </c>
      <c r="AU86" s="17" t="s">
        <v>87</v>
      </c>
      <c r="AY86" s="17" t="s">
        <v>133</v>
      </c>
      <c r="BE86" s="214">
        <f>IF(N86="základní",J86,0)</f>
        <v>0</v>
      </c>
      <c r="BF86" s="214">
        <f>IF(N86="snížená",J86,0)</f>
        <v>0</v>
      </c>
      <c r="BG86" s="214">
        <f>IF(N86="zákl. přenesená",J86,0)</f>
        <v>0</v>
      </c>
      <c r="BH86" s="214">
        <f>IF(N86="sníž. přenesená",J86,0)</f>
        <v>0</v>
      </c>
      <c r="BI86" s="214">
        <f>IF(N86="nulová",J86,0)</f>
        <v>0</v>
      </c>
      <c r="BJ86" s="17" t="s">
        <v>85</v>
      </c>
      <c r="BK86" s="214">
        <f>ROUND(I86*H86,2)</f>
        <v>0</v>
      </c>
      <c r="BL86" s="17" t="s">
        <v>224</v>
      </c>
      <c r="BM86" s="17" t="s">
        <v>932</v>
      </c>
    </row>
    <row r="87" spans="2:65" s="1" customFormat="1" ht="16.5" customHeight="1">
      <c r="B87" s="38"/>
      <c r="C87" s="204" t="s">
        <v>87</v>
      </c>
      <c r="D87" s="204" t="s">
        <v>135</v>
      </c>
      <c r="E87" s="205" t="s">
        <v>933</v>
      </c>
      <c r="F87" s="206" t="s">
        <v>934</v>
      </c>
      <c r="G87" s="207" t="s">
        <v>364</v>
      </c>
      <c r="H87" s="208">
        <v>2</v>
      </c>
      <c r="I87" s="209"/>
      <c r="J87" s="208">
        <f>ROUND(I87*H87,2)</f>
        <v>0</v>
      </c>
      <c r="K87" s="206" t="s">
        <v>27</v>
      </c>
      <c r="L87" s="43"/>
      <c r="M87" s="210" t="s">
        <v>27</v>
      </c>
      <c r="N87" s="211" t="s">
        <v>48</v>
      </c>
      <c r="O87" s="79"/>
      <c r="P87" s="212">
        <f>O87*H87</f>
        <v>0</v>
      </c>
      <c r="Q87" s="212">
        <v>0</v>
      </c>
      <c r="R87" s="212">
        <f>Q87*H87</f>
        <v>0</v>
      </c>
      <c r="S87" s="212">
        <v>0</v>
      </c>
      <c r="T87" s="213">
        <f>S87*H87</f>
        <v>0</v>
      </c>
      <c r="AR87" s="17" t="s">
        <v>224</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224</v>
      </c>
      <c r="BM87" s="17" t="s">
        <v>935</v>
      </c>
    </row>
    <row r="88" spans="2:65" s="1" customFormat="1" ht="16.5" customHeight="1">
      <c r="B88" s="38"/>
      <c r="C88" s="204" t="s">
        <v>154</v>
      </c>
      <c r="D88" s="204" t="s">
        <v>135</v>
      </c>
      <c r="E88" s="205" t="s">
        <v>936</v>
      </c>
      <c r="F88" s="206" t="s">
        <v>937</v>
      </c>
      <c r="G88" s="207" t="s">
        <v>364</v>
      </c>
      <c r="H88" s="208">
        <v>1</v>
      </c>
      <c r="I88" s="209"/>
      <c r="J88" s="208">
        <f>ROUND(I88*H88,2)</f>
        <v>0</v>
      </c>
      <c r="K88" s="206" t="s">
        <v>27</v>
      </c>
      <c r="L88" s="43"/>
      <c r="M88" s="210" t="s">
        <v>27</v>
      </c>
      <c r="N88" s="211" t="s">
        <v>48</v>
      </c>
      <c r="O88" s="79"/>
      <c r="P88" s="212">
        <f>O88*H88</f>
        <v>0</v>
      </c>
      <c r="Q88" s="212">
        <v>0</v>
      </c>
      <c r="R88" s="212">
        <f>Q88*H88</f>
        <v>0</v>
      </c>
      <c r="S88" s="212">
        <v>0</v>
      </c>
      <c r="T88" s="213">
        <f>S88*H88</f>
        <v>0</v>
      </c>
      <c r="AR88" s="17" t="s">
        <v>224</v>
      </c>
      <c r="AT88" s="17" t="s">
        <v>135</v>
      </c>
      <c r="AU88" s="17" t="s">
        <v>87</v>
      </c>
      <c r="AY88" s="17" t="s">
        <v>133</v>
      </c>
      <c r="BE88" s="214">
        <f>IF(N88="základní",J88,0)</f>
        <v>0</v>
      </c>
      <c r="BF88" s="214">
        <f>IF(N88="snížená",J88,0)</f>
        <v>0</v>
      </c>
      <c r="BG88" s="214">
        <f>IF(N88="zákl. přenesená",J88,0)</f>
        <v>0</v>
      </c>
      <c r="BH88" s="214">
        <f>IF(N88="sníž. přenesená",J88,0)</f>
        <v>0</v>
      </c>
      <c r="BI88" s="214">
        <f>IF(N88="nulová",J88,0)</f>
        <v>0</v>
      </c>
      <c r="BJ88" s="17" t="s">
        <v>85</v>
      </c>
      <c r="BK88" s="214">
        <f>ROUND(I88*H88,2)</f>
        <v>0</v>
      </c>
      <c r="BL88" s="17" t="s">
        <v>224</v>
      </c>
      <c r="BM88" s="17" t="s">
        <v>938</v>
      </c>
    </row>
    <row r="89" spans="2:65" s="1" customFormat="1" ht="16.5" customHeight="1">
      <c r="B89" s="38"/>
      <c r="C89" s="204" t="s">
        <v>140</v>
      </c>
      <c r="D89" s="204" t="s">
        <v>135</v>
      </c>
      <c r="E89" s="205" t="s">
        <v>939</v>
      </c>
      <c r="F89" s="206" t="s">
        <v>940</v>
      </c>
      <c r="G89" s="207" t="s">
        <v>364</v>
      </c>
      <c r="H89" s="208">
        <v>1</v>
      </c>
      <c r="I89" s="209"/>
      <c r="J89" s="208">
        <f>ROUND(I89*H89,2)</f>
        <v>0</v>
      </c>
      <c r="K89" s="206" t="s">
        <v>27</v>
      </c>
      <c r="L89" s="43"/>
      <c r="M89" s="210" t="s">
        <v>27</v>
      </c>
      <c r="N89" s="211" t="s">
        <v>48</v>
      </c>
      <c r="O89" s="79"/>
      <c r="P89" s="212">
        <f>O89*H89</f>
        <v>0</v>
      </c>
      <c r="Q89" s="212">
        <v>0</v>
      </c>
      <c r="R89" s="212">
        <f>Q89*H89</f>
        <v>0</v>
      </c>
      <c r="S89" s="212">
        <v>0</v>
      </c>
      <c r="T89" s="213">
        <f>S89*H89</f>
        <v>0</v>
      </c>
      <c r="AR89" s="17" t="s">
        <v>224</v>
      </c>
      <c r="AT89" s="17" t="s">
        <v>135</v>
      </c>
      <c r="AU89" s="17" t="s">
        <v>87</v>
      </c>
      <c r="AY89" s="17" t="s">
        <v>133</v>
      </c>
      <c r="BE89" s="214">
        <f>IF(N89="základní",J89,0)</f>
        <v>0</v>
      </c>
      <c r="BF89" s="214">
        <f>IF(N89="snížená",J89,0)</f>
        <v>0</v>
      </c>
      <c r="BG89" s="214">
        <f>IF(N89="zákl. přenesená",J89,0)</f>
        <v>0</v>
      </c>
      <c r="BH89" s="214">
        <f>IF(N89="sníž. přenesená",J89,0)</f>
        <v>0</v>
      </c>
      <c r="BI89" s="214">
        <f>IF(N89="nulová",J89,0)</f>
        <v>0</v>
      </c>
      <c r="BJ89" s="17" t="s">
        <v>85</v>
      </c>
      <c r="BK89" s="214">
        <f>ROUND(I89*H89,2)</f>
        <v>0</v>
      </c>
      <c r="BL89" s="17" t="s">
        <v>224</v>
      </c>
      <c r="BM89" s="17" t="s">
        <v>941</v>
      </c>
    </row>
    <row r="90" spans="2:65" s="1" customFormat="1" ht="16.5" customHeight="1">
      <c r="B90" s="38"/>
      <c r="C90" s="204" t="s">
        <v>166</v>
      </c>
      <c r="D90" s="204" t="s">
        <v>135</v>
      </c>
      <c r="E90" s="205" t="s">
        <v>942</v>
      </c>
      <c r="F90" s="206" t="s">
        <v>943</v>
      </c>
      <c r="G90" s="207" t="s">
        <v>364</v>
      </c>
      <c r="H90" s="208">
        <v>1</v>
      </c>
      <c r="I90" s="209"/>
      <c r="J90" s="208">
        <f>ROUND(I90*H90,2)</f>
        <v>0</v>
      </c>
      <c r="K90" s="206" t="s">
        <v>27</v>
      </c>
      <c r="L90" s="43"/>
      <c r="M90" s="210" t="s">
        <v>27</v>
      </c>
      <c r="N90" s="211" t="s">
        <v>48</v>
      </c>
      <c r="O90" s="79"/>
      <c r="P90" s="212">
        <f>O90*H90</f>
        <v>0</v>
      </c>
      <c r="Q90" s="212">
        <v>0</v>
      </c>
      <c r="R90" s="212">
        <f>Q90*H90</f>
        <v>0</v>
      </c>
      <c r="S90" s="212">
        <v>0</v>
      </c>
      <c r="T90" s="213">
        <f>S90*H90</f>
        <v>0</v>
      </c>
      <c r="AR90" s="17" t="s">
        <v>224</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224</v>
      </c>
      <c r="BM90" s="17" t="s">
        <v>944</v>
      </c>
    </row>
    <row r="91" spans="2:65" s="1" customFormat="1" ht="16.5" customHeight="1">
      <c r="B91" s="38"/>
      <c r="C91" s="204" t="s">
        <v>170</v>
      </c>
      <c r="D91" s="204" t="s">
        <v>135</v>
      </c>
      <c r="E91" s="205" t="s">
        <v>945</v>
      </c>
      <c r="F91" s="206" t="s">
        <v>946</v>
      </c>
      <c r="G91" s="207" t="s">
        <v>177</v>
      </c>
      <c r="H91" s="208">
        <v>35</v>
      </c>
      <c r="I91" s="209"/>
      <c r="J91" s="208">
        <f>ROUND(I91*H91,2)</f>
        <v>0</v>
      </c>
      <c r="K91" s="206" t="s">
        <v>27</v>
      </c>
      <c r="L91" s="43"/>
      <c r="M91" s="210" t="s">
        <v>27</v>
      </c>
      <c r="N91" s="211" t="s">
        <v>48</v>
      </c>
      <c r="O91" s="79"/>
      <c r="P91" s="212">
        <f>O91*H91</f>
        <v>0</v>
      </c>
      <c r="Q91" s="212">
        <v>0</v>
      </c>
      <c r="R91" s="212">
        <f>Q91*H91</f>
        <v>0</v>
      </c>
      <c r="S91" s="212">
        <v>0</v>
      </c>
      <c r="T91" s="213">
        <f>S91*H91</f>
        <v>0</v>
      </c>
      <c r="AR91" s="17" t="s">
        <v>224</v>
      </c>
      <c r="AT91" s="17" t="s">
        <v>135</v>
      </c>
      <c r="AU91" s="17" t="s">
        <v>87</v>
      </c>
      <c r="AY91" s="17" t="s">
        <v>133</v>
      </c>
      <c r="BE91" s="214">
        <f>IF(N91="základní",J91,0)</f>
        <v>0</v>
      </c>
      <c r="BF91" s="214">
        <f>IF(N91="snížená",J91,0)</f>
        <v>0</v>
      </c>
      <c r="BG91" s="214">
        <f>IF(N91="zákl. přenesená",J91,0)</f>
        <v>0</v>
      </c>
      <c r="BH91" s="214">
        <f>IF(N91="sníž. přenesená",J91,0)</f>
        <v>0</v>
      </c>
      <c r="BI91" s="214">
        <f>IF(N91="nulová",J91,0)</f>
        <v>0</v>
      </c>
      <c r="BJ91" s="17" t="s">
        <v>85</v>
      </c>
      <c r="BK91" s="214">
        <f>ROUND(I91*H91,2)</f>
        <v>0</v>
      </c>
      <c r="BL91" s="17" t="s">
        <v>224</v>
      </c>
      <c r="BM91" s="17" t="s">
        <v>947</v>
      </c>
    </row>
    <row r="92" spans="2:65" s="1" customFormat="1" ht="16.5" customHeight="1">
      <c r="B92" s="38"/>
      <c r="C92" s="204" t="s">
        <v>174</v>
      </c>
      <c r="D92" s="204" t="s">
        <v>135</v>
      </c>
      <c r="E92" s="205" t="s">
        <v>948</v>
      </c>
      <c r="F92" s="206" t="s">
        <v>949</v>
      </c>
      <c r="G92" s="207" t="s">
        <v>177</v>
      </c>
      <c r="H92" s="208">
        <v>39</v>
      </c>
      <c r="I92" s="209"/>
      <c r="J92" s="208">
        <f>ROUND(I92*H92,2)</f>
        <v>0</v>
      </c>
      <c r="K92" s="206" t="s">
        <v>27</v>
      </c>
      <c r="L92" s="43"/>
      <c r="M92" s="210" t="s">
        <v>27</v>
      </c>
      <c r="N92" s="211" t="s">
        <v>48</v>
      </c>
      <c r="O92" s="79"/>
      <c r="P92" s="212">
        <f>O92*H92</f>
        <v>0</v>
      </c>
      <c r="Q92" s="212">
        <v>0</v>
      </c>
      <c r="R92" s="212">
        <f>Q92*H92</f>
        <v>0</v>
      </c>
      <c r="S92" s="212">
        <v>0</v>
      </c>
      <c r="T92" s="213">
        <f>S92*H92</f>
        <v>0</v>
      </c>
      <c r="AR92" s="17" t="s">
        <v>224</v>
      </c>
      <c r="AT92" s="17" t="s">
        <v>135</v>
      </c>
      <c r="AU92" s="17" t="s">
        <v>87</v>
      </c>
      <c r="AY92" s="17" t="s">
        <v>133</v>
      </c>
      <c r="BE92" s="214">
        <f>IF(N92="základní",J92,0)</f>
        <v>0</v>
      </c>
      <c r="BF92" s="214">
        <f>IF(N92="snížená",J92,0)</f>
        <v>0</v>
      </c>
      <c r="BG92" s="214">
        <f>IF(N92="zákl. přenesená",J92,0)</f>
        <v>0</v>
      </c>
      <c r="BH92" s="214">
        <f>IF(N92="sníž. přenesená",J92,0)</f>
        <v>0</v>
      </c>
      <c r="BI92" s="214">
        <f>IF(N92="nulová",J92,0)</f>
        <v>0</v>
      </c>
      <c r="BJ92" s="17" t="s">
        <v>85</v>
      </c>
      <c r="BK92" s="214">
        <f>ROUND(I92*H92,2)</f>
        <v>0</v>
      </c>
      <c r="BL92" s="17" t="s">
        <v>224</v>
      </c>
      <c r="BM92" s="17" t="s">
        <v>950</v>
      </c>
    </row>
    <row r="93" spans="2:65" s="1" customFormat="1" ht="16.5" customHeight="1">
      <c r="B93" s="38"/>
      <c r="C93" s="204" t="s">
        <v>181</v>
      </c>
      <c r="D93" s="204" t="s">
        <v>135</v>
      </c>
      <c r="E93" s="205" t="s">
        <v>951</v>
      </c>
      <c r="F93" s="206" t="s">
        <v>952</v>
      </c>
      <c r="G93" s="207" t="s">
        <v>364</v>
      </c>
      <c r="H93" s="208">
        <v>1</v>
      </c>
      <c r="I93" s="209"/>
      <c r="J93" s="208">
        <f>ROUND(I93*H93,2)</f>
        <v>0</v>
      </c>
      <c r="K93" s="206" t="s">
        <v>27</v>
      </c>
      <c r="L93" s="43"/>
      <c r="M93" s="210" t="s">
        <v>27</v>
      </c>
      <c r="N93" s="211" t="s">
        <v>48</v>
      </c>
      <c r="O93" s="79"/>
      <c r="P93" s="212">
        <f>O93*H93</f>
        <v>0</v>
      </c>
      <c r="Q93" s="212">
        <v>0</v>
      </c>
      <c r="R93" s="212">
        <f>Q93*H93</f>
        <v>0</v>
      </c>
      <c r="S93" s="212">
        <v>0</v>
      </c>
      <c r="T93" s="213">
        <f>S93*H93</f>
        <v>0</v>
      </c>
      <c r="AR93" s="17" t="s">
        <v>224</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224</v>
      </c>
      <c r="BM93" s="17" t="s">
        <v>953</v>
      </c>
    </row>
    <row r="94" spans="2:63" s="10" customFormat="1" ht="22.8" customHeight="1">
      <c r="B94" s="188"/>
      <c r="C94" s="189"/>
      <c r="D94" s="190" t="s">
        <v>76</v>
      </c>
      <c r="E94" s="202" t="s">
        <v>954</v>
      </c>
      <c r="F94" s="202" t="s">
        <v>955</v>
      </c>
      <c r="G94" s="189"/>
      <c r="H94" s="189"/>
      <c r="I94" s="192"/>
      <c r="J94" s="203">
        <f>BK94</f>
        <v>0</v>
      </c>
      <c r="K94" s="189"/>
      <c r="L94" s="194"/>
      <c r="M94" s="195"/>
      <c r="N94" s="196"/>
      <c r="O94" s="196"/>
      <c r="P94" s="197">
        <f>SUM(P95:P118)</f>
        <v>0</v>
      </c>
      <c r="Q94" s="196"/>
      <c r="R94" s="197">
        <f>SUM(R95:R118)</f>
        <v>0</v>
      </c>
      <c r="S94" s="196"/>
      <c r="T94" s="198">
        <f>SUM(T95:T118)</f>
        <v>0</v>
      </c>
      <c r="AR94" s="199" t="s">
        <v>87</v>
      </c>
      <c r="AT94" s="200" t="s">
        <v>76</v>
      </c>
      <c r="AU94" s="200" t="s">
        <v>85</v>
      </c>
      <c r="AY94" s="199" t="s">
        <v>133</v>
      </c>
      <c r="BK94" s="201">
        <f>SUM(BK95:BK118)</f>
        <v>0</v>
      </c>
    </row>
    <row r="95" spans="2:65" s="1" customFormat="1" ht="16.5" customHeight="1">
      <c r="B95" s="38"/>
      <c r="C95" s="204" t="s">
        <v>185</v>
      </c>
      <c r="D95" s="204" t="s">
        <v>135</v>
      </c>
      <c r="E95" s="205" t="s">
        <v>956</v>
      </c>
      <c r="F95" s="206" t="s">
        <v>957</v>
      </c>
      <c r="G95" s="207" t="s">
        <v>958</v>
      </c>
      <c r="H95" s="208">
        <v>0.03</v>
      </c>
      <c r="I95" s="209"/>
      <c r="J95" s="208">
        <f>ROUND(I95*H95,2)</f>
        <v>0</v>
      </c>
      <c r="K95" s="206" t="s">
        <v>27</v>
      </c>
      <c r="L95" s="43"/>
      <c r="M95" s="210" t="s">
        <v>27</v>
      </c>
      <c r="N95" s="211" t="s">
        <v>48</v>
      </c>
      <c r="O95" s="79"/>
      <c r="P95" s="212">
        <f>O95*H95</f>
        <v>0</v>
      </c>
      <c r="Q95" s="212">
        <v>0</v>
      </c>
      <c r="R95" s="212">
        <f>Q95*H95</f>
        <v>0</v>
      </c>
      <c r="S95" s="212">
        <v>0</v>
      </c>
      <c r="T95" s="213">
        <f>S95*H95</f>
        <v>0</v>
      </c>
      <c r="AR95" s="17" t="s">
        <v>224</v>
      </c>
      <c r="AT95" s="17" t="s">
        <v>135</v>
      </c>
      <c r="AU95" s="17" t="s">
        <v>87</v>
      </c>
      <c r="AY95" s="17" t="s">
        <v>133</v>
      </c>
      <c r="BE95" s="214">
        <f>IF(N95="základní",J95,0)</f>
        <v>0</v>
      </c>
      <c r="BF95" s="214">
        <f>IF(N95="snížená",J95,0)</f>
        <v>0</v>
      </c>
      <c r="BG95" s="214">
        <f>IF(N95="zákl. přenesená",J95,0)</f>
        <v>0</v>
      </c>
      <c r="BH95" s="214">
        <f>IF(N95="sníž. přenesená",J95,0)</f>
        <v>0</v>
      </c>
      <c r="BI95" s="214">
        <f>IF(N95="nulová",J95,0)</f>
        <v>0</v>
      </c>
      <c r="BJ95" s="17" t="s">
        <v>85</v>
      </c>
      <c r="BK95" s="214">
        <f>ROUND(I95*H95,2)</f>
        <v>0</v>
      </c>
      <c r="BL95" s="17" t="s">
        <v>224</v>
      </c>
      <c r="BM95" s="17" t="s">
        <v>959</v>
      </c>
    </row>
    <row r="96" spans="2:65" s="1" customFormat="1" ht="16.5" customHeight="1">
      <c r="B96" s="38"/>
      <c r="C96" s="204" t="s">
        <v>189</v>
      </c>
      <c r="D96" s="204" t="s">
        <v>135</v>
      </c>
      <c r="E96" s="205" t="s">
        <v>960</v>
      </c>
      <c r="F96" s="206" t="s">
        <v>961</v>
      </c>
      <c r="G96" s="207" t="s">
        <v>958</v>
      </c>
      <c r="H96" s="208">
        <v>0.06</v>
      </c>
      <c r="I96" s="209"/>
      <c r="J96" s="208">
        <f>ROUND(I96*H96,2)</f>
        <v>0</v>
      </c>
      <c r="K96" s="206" t="s">
        <v>27</v>
      </c>
      <c r="L96" s="43"/>
      <c r="M96" s="210" t="s">
        <v>27</v>
      </c>
      <c r="N96" s="211" t="s">
        <v>48</v>
      </c>
      <c r="O96" s="79"/>
      <c r="P96" s="212">
        <f>O96*H96</f>
        <v>0</v>
      </c>
      <c r="Q96" s="212">
        <v>0</v>
      </c>
      <c r="R96" s="212">
        <f>Q96*H96</f>
        <v>0</v>
      </c>
      <c r="S96" s="212">
        <v>0</v>
      </c>
      <c r="T96" s="213">
        <f>S96*H96</f>
        <v>0</v>
      </c>
      <c r="AR96" s="17" t="s">
        <v>224</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224</v>
      </c>
      <c r="BM96" s="17" t="s">
        <v>962</v>
      </c>
    </row>
    <row r="97" spans="2:65" s="1" customFormat="1" ht="16.5" customHeight="1">
      <c r="B97" s="38"/>
      <c r="C97" s="204" t="s">
        <v>198</v>
      </c>
      <c r="D97" s="204" t="s">
        <v>135</v>
      </c>
      <c r="E97" s="205" t="s">
        <v>963</v>
      </c>
      <c r="F97" s="206" t="s">
        <v>964</v>
      </c>
      <c r="G97" s="207" t="s">
        <v>192</v>
      </c>
      <c r="H97" s="208">
        <v>0.36</v>
      </c>
      <c r="I97" s="209"/>
      <c r="J97" s="208">
        <f>ROUND(I97*H97,2)</f>
        <v>0</v>
      </c>
      <c r="K97" s="206" t="s">
        <v>27</v>
      </c>
      <c r="L97" s="43"/>
      <c r="M97" s="210" t="s">
        <v>27</v>
      </c>
      <c r="N97" s="211" t="s">
        <v>48</v>
      </c>
      <c r="O97" s="79"/>
      <c r="P97" s="212">
        <f>O97*H97</f>
        <v>0</v>
      </c>
      <c r="Q97" s="212">
        <v>0</v>
      </c>
      <c r="R97" s="212">
        <f>Q97*H97</f>
        <v>0</v>
      </c>
      <c r="S97" s="212">
        <v>0</v>
      </c>
      <c r="T97" s="213">
        <f>S97*H97</f>
        <v>0</v>
      </c>
      <c r="AR97" s="17" t="s">
        <v>224</v>
      </c>
      <c r="AT97" s="17" t="s">
        <v>135</v>
      </c>
      <c r="AU97" s="17" t="s">
        <v>87</v>
      </c>
      <c r="AY97" s="17" t="s">
        <v>133</v>
      </c>
      <c r="BE97" s="214">
        <f>IF(N97="základní",J97,0)</f>
        <v>0</v>
      </c>
      <c r="BF97" s="214">
        <f>IF(N97="snížená",J97,0)</f>
        <v>0</v>
      </c>
      <c r="BG97" s="214">
        <f>IF(N97="zákl. přenesená",J97,0)</f>
        <v>0</v>
      </c>
      <c r="BH97" s="214">
        <f>IF(N97="sníž. přenesená",J97,0)</f>
        <v>0</v>
      </c>
      <c r="BI97" s="214">
        <f>IF(N97="nulová",J97,0)</f>
        <v>0</v>
      </c>
      <c r="BJ97" s="17" t="s">
        <v>85</v>
      </c>
      <c r="BK97" s="214">
        <f>ROUND(I97*H97,2)</f>
        <v>0</v>
      </c>
      <c r="BL97" s="17" t="s">
        <v>224</v>
      </c>
      <c r="BM97" s="17" t="s">
        <v>965</v>
      </c>
    </row>
    <row r="98" spans="2:65" s="1" customFormat="1" ht="16.5" customHeight="1">
      <c r="B98" s="38"/>
      <c r="C98" s="204" t="s">
        <v>145</v>
      </c>
      <c r="D98" s="204" t="s">
        <v>135</v>
      </c>
      <c r="E98" s="205" t="s">
        <v>966</v>
      </c>
      <c r="F98" s="206" t="s">
        <v>967</v>
      </c>
      <c r="G98" s="207" t="s">
        <v>192</v>
      </c>
      <c r="H98" s="208">
        <v>0.33</v>
      </c>
      <c r="I98" s="209"/>
      <c r="J98" s="208">
        <f>ROUND(I98*H98,2)</f>
        <v>0</v>
      </c>
      <c r="K98" s="206" t="s">
        <v>27</v>
      </c>
      <c r="L98" s="43"/>
      <c r="M98" s="210" t="s">
        <v>27</v>
      </c>
      <c r="N98" s="211" t="s">
        <v>48</v>
      </c>
      <c r="O98" s="79"/>
      <c r="P98" s="212">
        <f>O98*H98</f>
        <v>0</v>
      </c>
      <c r="Q98" s="212">
        <v>0</v>
      </c>
      <c r="R98" s="212">
        <f>Q98*H98</f>
        <v>0</v>
      </c>
      <c r="S98" s="212">
        <v>0</v>
      </c>
      <c r="T98" s="213">
        <f>S98*H98</f>
        <v>0</v>
      </c>
      <c r="AR98" s="17" t="s">
        <v>224</v>
      </c>
      <c r="AT98" s="17" t="s">
        <v>135</v>
      </c>
      <c r="AU98" s="17" t="s">
        <v>87</v>
      </c>
      <c r="AY98" s="17" t="s">
        <v>133</v>
      </c>
      <c r="BE98" s="214">
        <f>IF(N98="základní",J98,0)</f>
        <v>0</v>
      </c>
      <c r="BF98" s="214">
        <f>IF(N98="snížená",J98,0)</f>
        <v>0</v>
      </c>
      <c r="BG98" s="214">
        <f>IF(N98="zákl. přenesená",J98,0)</f>
        <v>0</v>
      </c>
      <c r="BH98" s="214">
        <f>IF(N98="sníž. přenesená",J98,0)</f>
        <v>0</v>
      </c>
      <c r="BI98" s="214">
        <f>IF(N98="nulová",J98,0)</f>
        <v>0</v>
      </c>
      <c r="BJ98" s="17" t="s">
        <v>85</v>
      </c>
      <c r="BK98" s="214">
        <f>ROUND(I98*H98,2)</f>
        <v>0</v>
      </c>
      <c r="BL98" s="17" t="s">
        <v>224</v>
      </c>
      <c r="BM98" s="17" t="s">
        <v>968</v>
      </c>
    </row>
    <row r="99" spans="2:65" s="1" customFormat="1" ht="16.5" customHeight="1">
      <c r="B99" s="38"/>
      <c r="C99" s="204" t="s">
        <v>209</v>
      </c>
      <c r="D99" s="204" t="s">
        <v>135</v>
      </c>
      <c r="E99" s="205" t="s">
        <v>969</v>
      </c>
      <c r="F99" s="206" t="s">
        <v>970</v>
      </c>
      <c r="G99" s="207" t="s">
        <v>192</v>
      </c>
      <c r="H99" s="208">
        <v>0.8</v>
      </c>
      <c r="I99" s="209"/>
      <c r="J99" s="208">
        <f>ROUND(I99*H99,2)</f>
        <v>0</v>
      </c>
      <c r="K99" s="206" t="s">
        <v>27</v>
      </c>
      <c r="L99" s="43"/>
      <c r="M99" s="210" t="s">
        <v>27</v>
      </c>
      <c r="N99" s="211" t="s">
        <v>48</v>
      </c>
      <c r="O99" s="79"/>
      <c r="P99" s="212">
        <f>O99*H99</f>
        <v>0</v>
      </c>
      <c r="Q99" s="212">
        <v>0</v>
      </c>
      <c r="R99" s="212">
        <f>Q99*H99</f>
        <v>0</v>
      </c>
      <c r="S99" s="212">
        <v>0</v>
      </c>
      <c r="T99" s="213">
        <f>S99*H99</f>
        <v>0</v>
      </c>
      <c r="AR99" s="17" t="s">
        <v>224</v>
      </c>
      <c r="AT99" s="17" t="s">
        <v>135</v>
      </c>
      <c r="AU99" s="17" t="s">
        <v>87</v>
      </c>
      <c r="AY99" s="17" t="s">
        <v>133</v>
      </c>
      <c r="BE99" s="214">
        <f>IF(N99="základní",J99,0)</f>
        <v>0</v>
      </c>
      <c r="BF99" s="214">
        <f>IF(N99="snížená",J99,0)</f>
        <v>0</v>
      </c>
      <c r="BG99" s="214">
        <f>IF(N99="zákl. přenesená",J99,0)</f>
        <v>0</v>
      </c>
      <c r="BH99" s="214">
        <f>IF(N99="sníž. přenesená",J99,0)</f>
        <v>0</v>
      </c>
      <c r="BI99" s="214">
        <f>IF(N99="nulová",J99,0)</f>
        <v>0</v>
      </c>
      <c r="BJ99" s="17" t="s">
        <v>85</v>
      </c>
      <c r="BK99" s="214">
        <f>ROUND(I99*H99,2)</f>
        <v>0</v>
      </c>
      <c r="BL99" s="17" t="s">
        <v>224</v>
      </c>
      <c r="BM99" s="17" t="s">
        <v>971</v>
      </c>
    </row>
    <row r="100" spans="2:65" s="1" customFormat="1" ht="16.5" customHeight="1">
      <c r="B100" s="38"/>
      <c r="C100" s="204" t="s">
        <v>214</v>
      </c>
      <c r="D100" s="204" t="s">
        <v>135</v>
      </c>
      <c r="E100" s="205" t="s">
        <v>972</v>
      </c>
      <c r="F100" s="206" t="s">
        <v>973</v>
      </c>
      <c r="G100" s="207" t="s">
        <v>192</v>
      </c>
      <c r="H100" s="208">
        <v>0.02</v>
      </c>
      <c r="I100" s="209"/>
      <c r="J100" s="208">
        <f>ROUND(I100*H100,2)</f>
        <v>0</v>
      </c>
      <c r="K100" s="206" t="s">
        <v>27</v>
      </c>
      <c r="L100" s="43"/>
      <c r="M100" s="210" t="s">
        <v>27</v>
      </c>
      <c r="N100" s="211" t="s">
        <v>48</v>
      </c>
      <c r="O100" s="79"/>
      <c r="P100" s="212">
        <f>O100*H100</f>
        <v>0</v>
      </c>
      <c r="Q100" s="212">
        <v>0</v>
      </c>
      <c r="R100" s="212">
        <f>Q100*H100</f>
        <v>0</v>
      </c>
      <c r="S100" s="212">
        <v>0</v>
      </c>
      <c r="T100" s="213">
        <f>S100*H100</f>
        <v>0</v>
      </c>
      <c r="AR100" s="17" t="s">
        <v>224</v>
      </c>
      <c r="AT100" s="17" t="s">
        <v>135</v>
      </c>
      <c r="AU100" s="17" t="s">
        <v>87</v>
      </c>
      <c r="AY100" s="17" t="s">
        <v>133</v>
      </c>
      <c r="BE100" s="214">
        <f>IF(N100="základní",J100,0)</f>
        <v>0</v>
      </c>
      <c r="BF100" s="214">
        <f>IF(N100="snížená",J100,0)</f>
        <v>0</v>
      </c>
      <c r="BG100" s="214">
        <f>IF(N100="zákl. přenesená",J100,0)</f>
        <v>0</v>
      </c>
      <c r="BH100" s="214">
        <f>IF(N100="sníž. přenesená",J100,0)</f>
        <v>0</v>
      </c>
      <c r="BI100" s="214">
        <f>IF(N100="nulová",J100,0)</f>
        <v>0</v>
      </c>
      <c r="BJ100" s="17" t="s">
        <v>85</v>
      </c>
      <c r="BK100" s="214">
        <f>ROUND(I100*H100,2)</f>
        <v>0</v>
      </c>
      <c r="BL100" s="17" t="s">
        <v>224</v>
      </c>
      <c r="BM100" s="17" t="s">
        <v>974</v>
      </c>
    </row>
    <row r="101" spans="2:65" s="1" customFormat="1" ht="16.5" customHeight="1">
      <c r="B101" s="38"/>
      <c r="C101" s="204" t="s">
        <v>8</v>
      </c>
      <c r="D101" s="204" t="s">
        <v>135</v>
      </c>
      <c r="E101" s="205" t="s">
        <v>975</v>
      </c>
      <c r="F101" s="206" t="s">
        <v>976</v>
      </c>
      <c r="G101" s="207" t="s">
        <v>364</v>
      </c>
      <c r="H101" s="208">
        <v>1</v>
      </c>
      <c r="I101" s="209"/>
      <c r="J101" s="208">
        <f>ROUND(I101*H101,2)</f>
        <v>0</v>
      </c>
      <c r="K101" s="206" t="s">
        <v>27</v>
      </c>
      <c r="L101" s="43"/>
      <c r="M101" s="210" t="s">
        <v>27</v>
      </c>
      <c r="N101" s="211" t="s">
        <v>48</v>
      </c>
      <c r="O101" s="79"/>
      <c r="P101" s="212">
        <f>O101*H101</f>
        <v>0</v>
      </c>
      <c r="Q101" s="212">
        <v>0</v>
      </c>
      <c r="R101" s="212">
        <f>Q101*H101</f>
        <v>0</v>
      </c>
      <c r="S101" s="212">
        <v>0</v>
      </c>
      <c r="T101" s="213">
        <f>S101*H101</f>
        <v>0</v>
      </c>
      <c r="AR101" s="17" t="s">
        <v>224</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224</v>
      </c>
      <c r="BM101" s="17" t="s">
        <v>977</v>
      </c>
    </row>
    <row r="102" spans="2:65" s="1" customFormat="1" ht="16.5" customHeight="1">
      <c r="B102" s="38"/>
      <c r="C102" s="204" t="s">
        <v>224</v>
      </c>
      <c r="D102" s="204" t="s">
        <v>135</v>
      </c>
      <c r="E102" s="205" t="s">
        <v>978</v>
      </c>
      <c r="F102" s="206" t="s">
        <v>979</v>
      </c>
      <c r="G102" s="207" t="s">
        <v>192</v>
      </c>
      <c r="H102" s="208">
        <v>0.33</v>
      </c>
      <c r="I102" s="209"/>
      <c r="J102" s="208">
        <f>ROUND(I102*H102,2)</f>
        <v>0</v>
      </c>
      <c r="K102" s="206" t="s">
        <v>27</v>
      </c>
      <c r="L102" s="43"/>
      <c r="M102" s="210" t="s">
        <v>27</v>
      </c>
      <c r="N102" s="211" t="s">
        <v>48</v>
      </c>
      <c r="O102" s="79"/>
      <c r="P102" s="212">
        <f>O102*H102</f>
        <v>0</v>
      </c>
      <c r="Q102" s="212">
        <v>0</v>
      </c>
      <c r="R102" s="212">
        <f>Q102*H102</f>
        <v>0</v>
      </c>
      <c r="S102" s="212">
        <v>0</v>
      </c>
      <c r="T102" s="213">
        <f>S102*H102</f>
        <v>0</v>
      </c>
      <c r="AR102" s="17" t="s">
        <v>224</v>
      </c>
      <c r="AT102" s="17" t="s">
        <v>135</v>
      </c>
      <c r="AU102" s="17" t="s">
        <v>87</v>
      </c>
      <c r="AY102" s="17" t="s">
        <v>133</v>
      </c>
      <c r="BE102" s="214">
        <f>IF(N102="základní",J102,0)</f>
        <v>0</v>
      </c>
      <c r="BF102" s="214">
        <f>IF(N102="snížená",J102,0)</f>
        <v>0</v>
      </c>
      <c r="BG102" s="214">
        <f>IF(N102="zákl. přenesená",J102,0)</f>
        <v>0</v>
      </c>
      <c r="BH102" s="214">
        <f>IF(N102="sníž. přenesená",J102,0)</f>
        <v>0</v>
      </c>
      <c r="BI102" s="214">
        <f>IF(N102="nulová",J102,0)</f>
        <v>0</v>
      </c>
      <c r="BJ102" s="17" t="s">
        <v>85</v>
      </c>
      <c r="BK102" s="214">
        <f>ROUND(I102*H102,2)</f>
        <v>0</v>
      </c>
      <c r="BL102" s="17" t="s">
        <v>224</v>
      </c>
      <c r="BM102" s="17" t="s">
        <v>980</v>
      </c>
    </row>
    <row r="103" spans="2:65" s="1" customFormat="1" ht="16.5" customHeight="1">
      <c r="B103" s="38"/>
      <c r="C103" s="204" t="s">
        <v>230</v>
      </c>
      <c r="D103" s="204" t="s">
        <v>135</v>
      </c>
      <c r="E103" s="205" t="s">
        <v>981</v>
      </c>
      <c r="F103" s="206" t="s">
        <v>982</v>
      </c>
      <c r="G103" s="207" t="s">
        <v>177</v>
      </c>
      <c r="H103" s="208">
        <v>25</v>
      </c>
      <c r="I103" s="209"/>
      <c r="J103" s="208">
        <f>ROUND(I103*H103,2)</f>
        <v>0</v>
      </c>
      <c r="K103" s="206" t="s">
        <v>27</v>
      </c>
      <c r="L103" s="43"/>
      <c r="M103" s="210" t="s">
        <v>27</v>
      </c>
      <c r="N103" s="211" t="s">
        <v>48</v>
      </c>
      <c r="O103" s="79"/>
      <c r="P103" s="212">
        <f>O103*H103</f>
        <v>0</v>
      </c>
      <c r="Q103" s="212">
        <v>0</v>
      </c>
      <c r="R103" s="212">
        <f>Q103*H103</f>
        <v>0</v>
      </c>
      <c r="S103" s="212">
        <v>0</v>
      </c>
      <c r="T103" s="213">
        <f>S103*H103</f>
        <v>0</v>
      </c>
      <c r="AR103" s="17" t="s">
        <v>224</v>
      </c>
      <c r="AT103" s="17" t="s">
        <v>135</v>
      </c>
      <c r="AU103" s="17" t="s">
        <v>87</v>
      </c>
      <c r="AY103" s="17" t="s">
        <v>133</v>
      </c>
      <c r="BE103" s="214">
        <f>IF(N103="základní",J103,0)</f>
        <v>0</v>
      </c>
      <c r="BF103" s="214">
        <f>IF(N103="snížená",J103,0)</f>
        <v>0</v>
      </c>
      <c r="BG103" s="214">
        <f>IF(N103="zákl. přenesená",J103,0)</f>
        <v>0</v>
      </c>
      <c r="BH103" s="214">
        <f>IF(N103="sníž. přenesená",J103,0)</f>
        <v>0</v>
      </c>
      <c r="BI103" s="214">
        <f>IF(N103="nulová",J103,0)</f>
        <v>0</v>
      </c>
      <c r="BJ103" s="17" t="s">
        <v>85</v>
      </c>
      <c r="BK103" s="214">
        <f>ROUND(I103*H103,2)</f>
        <v>0</v>
      </c>
      <c r="BL103" s="17" t="s">
        <v>224</v>
      </c>
      <c r="BM103" s="17" t="s">
        <v>983</v>
      </c>
    </row>
    <row r="104" spans="2:65" s="1" customFormat="1" ht="16.5" customHeight="1">
      <c r="B104" s="38"/>
      <c r="C104" s="204" t="s">
        <v>237</v>
      </c>
      <c r="D104" s="204" t="s">
        <v>135</v>
      </c>
      <c r="E104" s="205" t="s">
        <v>984</v>
      </c>
      <c r="F104" s="206" t="s">
        <v>985</v>
      </c>
      <c r="G104" s="207" t="s">
        <v>177</v>
      </c>
      <c r="H104" s="208">
        <v>8</v>
      </c>
      <c r="I104" s="209"/>
      <c r="J104" s="208">
        <f>ROUND(I104*H104,2)</f>
        <v>0</v>
      </c>
      <c r="K104" s="206" t="s">
        <v>27</v>
      </c>
      <c r="L104" s="43"/>
      <c r="M104" s="210" t="s">
        <v>27</v>
      </c>
      <c r="N104" s="211" t="s">
        <v>48</v>
      </c>
      <c r="O104" s="79"/>
      <c r="P104" s="212">
        <f>O104*H104</f>
        <v>0</v>
      </c>
      <c r="Q104" s="212">
        <v>0</v>
      </c>
      <c r="R104" s="212">
        <f>Q104*H104</f>
        <v>0</v>
      </c>
      <c r="S104" s="212">
        <v>0</v>
      </c>
      <c r="T104" s="213">
        <f>S104*H104</f>
        <v>0</v>
      </c>
      <c r="AR104" s="17" t="s">
        <v>224</v>
      </c>
      <c r="AT104" s="17" t="s">
        <v>135</v>
      </c>
      <c r="AU104" s="17" t="s">
        <v>87</v>
      </c>
      <c r="AY104" s="17" t="s">
        <v>133</v>
      </c>
      <c r="BE104" s="214">
        <f>IF(N104="základní",J104,0)</f>
        <v>0</v>
      </c>
      <c r="BF104" s="214">
        <f>IF(N104="snížená",J104,0)</f>
        <v>0</v>
      </c>
      <c r="BG104" s="214">
        <f>IF(N104="zákl. přenesená",J104,0)</f>
        <v>0</v>
      </c>
      <c r="BH104" s="214">
        <f>IF(N104="sníž. přenesená",J104,0)</f>
        <v>0</v>
      </c>
      <c r="BI104" s="214">
        <f>IF(N104="nulová",J104,0)</f>
        <v>0</v>
      </c>
      <c r="BJ104" s="17" t="s">
        <v>85</v>
      </c>
      <c r="BK104" s="214">
        <f>ROUND(I104*H104,2)</f>
        <v>0</v>
      </c>
      <c r="BL104" s="17" t="s">
        <v>224</v>
      </c>
      <c r="BM104" s="17" t="s">
        <v>986</v>
      </c>
    </row>
    <row r="105" spans="2:65" s="1" customFormat="1" ht="16.5" customHeight="1">
      <c r="B105" s="38"/>
      <c r="C105" s="204" t="s">
        <v>242</v>
      </c>
      <c r="D105" s="204" t="s">
        <v>135</v>
      </c>
      <c r="E105" s="205" t="s">
        <v>987</v>
      </c>
      <c r="F105" s="206" t="s">
        <v>988</v>
      </c>
      <c r="G105" s="207" t="s">
        <v>177</v>
      </c>
      <c r="H105" s="208">
        <v>25</v>
      </c>
      <c r="I105" s="209"/>
      <c r="J105" s="208">
        <f>ROUND(I105*H105,2)</f>
        <v>0</v>
      </c>
      <c r="K105" s="206" t="s">
        <v>27</v>
      </c>
      <c r="L105" s="43"/>
      <c r="M105" s="210" t="s">
        <v>27</v>
      </c>
      <c r="N105" s="211" t="s">
        <v>48</v>
      </c>
      <c r="O105" s="79"/>
      <c r="P105" s="212">
        <f>O105*H105</f>
        <v>0</v>
      </c>
      <c r="Q105" s="212">
        <v>0</v>
      </c>
      <c r="R105" s="212">
        <f>Q105*H105</f>
        <v>0</v>
      </c>
      <c r="S105" s="212">
        <v>0</v>
      </c>
      <c r="T105" s="213">
        <f>S105*H105</f>
        <v>0</v>
      </c>
      <c r="AR105" s="17" t="s">
        <v>224</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224</v>
      </c>
      <c r="BM105" s="17" t="s">
        <v>989</v>
      </c>
    </row>
    <row r="106" spans="2:65" s="1" customFormat="1" ht="16.5" customHeight="1">
      <c r="B106" s="38"/>
      <c r="C106" s="204" t="s">
        <v>248</v>
      </c>
      <c r="D106" s="204" t="s">
        <v>135</v>
      </c>
      <c r="E106" s="205" t="s">
        <v>990</v>
      </c>
      <c r="F106" s="206" t="s">
        <v>991</v>
      </c>
      <c r="G106" s="207" t="s">
        <v>177</v>
      </c>
      <c r="H106" s="208">
        <v>33</v>
      </c>
      <c r="I106" s="209"/>
      <c r="J106" s="208">
        <f>ROUND(I106*H106,2)</f>
        <v>0</v>
      </c>
      <c r="K106" s="206" t="s">
        <v>27</v>
      </c>
      <c r="L106" s="43"/>
      <c r="M106" s="210" t="s">
        <v>27</v>
      </c>
      <c r="N106" s="211" t="s">
        <v>48</v>
      </c>
      <c r="O106" s="79"/>
      <c r="P106" s="212">
        <f>O106*H106</f>
        <v>0</v>
      </c>
      <c r="Q106" s="212">
        <v>0</v>
      </c>
      <c r="R106" s="212">
        <f>Q106*H106</f>
        <v>0</v>
      </c>
      <c r="S106" s="212">
        <v>0</v>
      </c>
      <c r="T106" s="213">
        <f>S106*H106</f>
        <v>0</v>
      </c>
      <c r="AR106" s="17" t="s">
        <v>224</v>
      </c>
      <c r="AT106" s="17" t="s">
        <v>135</v>
      </c>
      <c r="AU106" s="17" t="s">
        <v>87</v>
      </c>
      <c r="AY106" s="17" t="s">
        <v>133</v>
      </c>
      <c r="BE106" s="214">
        <f>IF(N106="základní",J106,0)</f>
        <v>0</v>
      </c>
      <c r="BF106" s="214">
        <f>IF(N106="snížená",J106,0)</f>
        <v>0</v>
      </c>
      <c r="BG106" s="214">
        <f>IF(N106="zákl. přenesená",J106,0)</f>
        <v>0</v>
      </c>
      <c r="BH106" s="214">
        <f>IF(N106="sníž. přenesená",J106,0)</f>
        <v>0</v>
      </c>
      <c r="BI106" s="214">
        <f>IF(N106="nulová",J106,0)</f>
        <v>0</v>
      </c>
      <c r="BJ106" s="17" t="s">
        <v>85</v>
      </c>
      <c r="BK106" s="214">
        <f>ROUND(I106*H106,2)</f>
        <v>0</v>
      </c>
      <c r="BL106" s="17" t="s">
        <v>224</v>
      </c>
      <c r="BM106" s="17" t="s">
        <v>992</v>
      </c>
    </row>
    <row r="107" spans="2:65" s="1" customFormat="1" ht="16.5" customHeight="1">
      <c r="B107" s="38"/>
      <c r="C107" s="204" t="s">
        <v>7</v>
      </c>
      <c r="D107" s="204" t="s">
        <v>135</v>
      </c>
      <c r="E107" s="205" t="s">
        <v>993</v>
      </c>
      <c r="F107" s="206" t="s">
        <v>994</v>
      </c>
      <c r="G107" s="207" t="s">
        <v>177</v>
      </c>
      <c r="H107" s="208">
        <v>36</v>
      </c>
      <c r="I107" s="209"/>
      <c r="J107" s="208">
        <f>ROUND(I107*H107,2)</f>
        <v>0</v>
      </c>
      <c r="K107" s="206" t="s">
        <v>27</v>
      </c>
      <c r="L107" s="43"/>
      <c r="M107" s="210" t="s">
        <v>27</v>
      </c>
      <c r="N107" s="211" t="s">
        <v>48</v>
      </c>
      <c r="O107" s="79"/>
      <c r="P107" s="212">
        <f>O107*H107</f>
        <v>0</v>
      </c>
      <c r="Q107" s="212">
        <v>0</v>
      </c>
      <c r="R107" s="212">
        <f>Q107*H107</f>
        <v>0</v>
      </c>
      <c r="S107" s="212">
        <v>0</v>
      </c>
      <c r="T107" s="213">
        <f>S107*H107</f>
        <v>0</v>
      </c>
      <c r="AR107" s="17" t="s">
        <v>224</v>
      </c>
      <c r="AT107" s="17" t="s">
        <v>135</v>
      </c>
      <c r="AU107" s="17" t="s">
        <v>87</v>
      </c>
      <c r="AY107" s="17" t="s">
        <v>133</v>
      </c>
      <c r="BE107" s="214">
        <f>IF(N107="základní",J107,0)</f>
        <v>0</v>
      </c>
      <c r="BF107" s="214">
        <f>IF(N107="snížená",J107,0)</f>
        <v>0</v>
      </c>
      <c r="BG107" s="214">
        <f>IF(N107="zákl. přenesená",J107,0)</f>
        <v>0</v>
      </c>
      <c r="BH107" s="214">
        <f>IF(N107="sníž. přenesená",J107,0)</f>
        <v>0</v>
      </c>
      <c r="BI107" s="214">
        <f>IF(N107="nulová",J107,0)</f>
        <v>0</v>
      </c>
      <c r="BJ107" s="17" t="s">
        <v>85</v>
      </c>
      <c r="BK107" s="214">
        <f>ROUND(I107*H107,2)</f>
        <v>0</v>
      </c>
      <c r="BL107" s="17" t="s">
        <v>224</v>
      </c>
      <c r="BM107" s="17" t="s">
        <v>995</v>
      </c>
    </row>
    <row r="108" spans="2:65" s="1" customFormat="1" ht="16.5" customHeight="1">
      <c r="B108" s="38"/>
      <c r="C108" s="204" t="s">
        <v>152</v>
      </c>
      <c r="D108" s="204" t="s">
        <v>135</v>
      </c>
      <c r="E108" s="205" t="s">
        <v>996</v>
      </c>
      <c r="F108" s="206" t="s">
        <v>997</v>
      </c>
      <c r="G108" s="207" t="s">
        <v>177</v>
      </c>
      <c r="H108" s="208">
        <v>8</v>
      </c>
      <c r="I108" s="209"/>
      <c r="J108" s="208">
        <f>ROUND(I108*H108,2)</f>
        <v>0</v>
      </c>
      <c r="K108" s="206" t="s">
        <v>27</v>
      </c>
      <c r="L108" s="43"/>
      <c r="M108" s="210" t="s">
        <v>27</v>
      </c>
      <c r="N108" s="211" t="s">
        <v>48</v>
      </c>
      <c r="O108" s="79"/>
      <c r="P108" s="212">
        <f>O108*H108</f>
        <v>0</v>
      </c>
      <c r="Q108" s="212">
        <v>0</v>
      </c>
      <c r="R108" s="212">
        <f>Q108*H108</f>
        <v>0</v>
      </c>
      <c r="S108" s="212">
        <v>0</v>
      </c>
      <c r="T108" s="213">
        <f>S108*H108</f>
        <v>0</v>
      </c>
      <c r="AR108" s="17" t="s">
        <v>224</v>
      </c>
      <c r="AT108" s="17" t="s">
        <v>135</v>
      </c>
      <c r="AU108" s="17" t="s">
        <v>87</v>
      </c>
      <c r="AY108" s="17" t="s">
        <v>133</v>
      </c>
      <c r="BE108" s="214">
        <f>IF(N108="základní",J108,0)</f>
        <v>0</v>
      </c>
      <c r="BF108" s="214">
        <f>IF(N108="snížená",J108,0)</f>
        <v>0</v>
      </c>
      <c r="BG108" s="214">
        <f>IF(N108="zákl. přenesená",J108,0)</f>
        <v>0</v>
      </c>
      <c r="BH108" s="214">
        <f>IF(N108="sníž. přenesená",J108,0)</f>
        <v>0</v>
      </c>
      <c r="BI108" s="214">
        <f>IF(N108="nulová",J108,0)</f>
        <v>0</v>
      </c>
      <c r="BJ108" s="17" t="s">
        <v>85</v>
      </c>
      <c r="BK108" s="214">
        <f>ROUND(I108*H108,2)</f>
        <v>0</v>
      </c>
      <c r="BL108" s="17" t="s">
        <v>224</v>
      </c>
      <c r="BM108" s="17" t="s">
        <v>998</v>
      </c>
    </row>
    <row r="109" spans="2:65" s="1" customFormat="1" ht="16.5" customHeight="1">
      <c r="B109" s="38"/>
      <c r="C109" s="204" t="s">
        <v>263</v>
      </c>
      <c r="D109" s="204" t="s">
        <v>135</v>
      </c>
      <c r="E109" s="205" t="s">
        <v>999</v>
      </c>
      <c r="F109" s="206" t="s">
        <v>1000</v>
      </c>
      <c r="G109" s="207" t="s">
        <v>364</v>
      </c>
      <c r="H109" s="208">
        <v>2</v>
      </c>
      <c r="I109" s="209"/>
      <c r="J109" s="208">
        <f>ROUND(I109*H109,2)</f>
        <v>0</v>
      </c>
      <c r="K109" s="206" t="s">
        <v>27</v>
      </c>
      <c r="L109" s="43"/>
      <c r="M109" s="210" t="s">
        <v>27</v>
      </c>
      <c r="N109" s="211" t="s">
        <v>48</v>
      </c>
      <c r="O109" s="79"/>
      <c r="P109" s="212">
        <f>O109*H109</f>
        <v>0</v>
      </c>
      <c r="Q109" s="212">
        <v>0</v>
      </c>
      <c r="R109" s="212">
        <f>Q109*H109</f>
        <v>0</v>
      </c>
      <c r="S109" s="212">
        <v>0</v>
      </c>
      <c r="T109" s="213">
        <f>S109*H109</f>
        <v>0</v>
      </c>
      <c r="AR109" s="17" t="s">
        <v>224</v>
      </c>
      <c r="AT109" s="17" t="s">
        <v>135</v>
      </c>
      <c r="AU109" s="17" t="s">
        <v>87</v>
      </c>
      <c r="AY109" s="17" t="s">
        <v>133</v>
      </c>
      <c r="BE109" s="214">
        <f>IF(N109="základní",J109,0)</f>
        <v>0</v>
      </c>
      <c r="BF109" s="214">
        <f>IF(N109="snížená",J109,0)</f>
        <v>0</v>
      </c>
      <c r="BG109" s="214">
        <f>IF(N109="zákl. přenesená",J109,0)</f>
        <v>0</v>
      </c>
      <c r="BH109" s="214">
        <f>IF(N109="sníž. přenesená",J109,0)</f>
        <v>0</v>
      </c>
      <c r="BI109" s="214">
        <f>IF(N109="nulová",J109,0)</f>
        <v>0</v>
      </c>
      <c r="BJ109" s="17" t="s">
        <v>85</v>
      </c>
      <c r="BK109" s="214">
        <f>ROUND(I109*H109,2)</f>
        <v>0</v>
      </c>
      <c r="BL109" s="17" t="s">
        <v>224</v>
      </c>
      <c r="BM109" s="17" t="s">
        <v>1001</v>
      </c>
    </row>
    <row r="110" spans="2:65" s="1" customFormat="1" ht="16.5" customHeight="1">
      <c r="B110" s="38"/>
      <c r="C110" s="204" t="s">
        <v>266</v>
      </c>
      <c r="D110" s="204" t="s">
        <v>135</v>
      </c>
      <c r="E110" s="205" t="s">
        <v>1002</v>
      </c>
      <c r="F110" s="206" t="s">
        <v>1003</v>
      </c>
      <c r="G110" s="207" t="s">
        <v>177</v>
      </c>
      <c r="H110" s="208">
        <v>25</v>
      </c>
      <c r="I110" s="209"/>
      <c r="J110" s="208">
        <f>ROUND(I110*H110,2)</f>
        <v>0</v>
      </c>
      <c r="K110" s="206" t="s">
        <v>27</v>
      </c>
      <c r="L110" s="43"/>
      <c r="M110" s="210" t="s">
        <v>27</v>
      </c>
      <c r="N110" s="211" t="s">
        <v>48</v>
      </c>
      <c r="O110" s="79"/>
      <c r="P110" s="212">
        <f>O110*H110</f>
        <v>0</v>
      </c>
      <c r="Q110" s="212">
        <v>0</v>
      </c>
      <c r="R110" s="212">
        <f>Q110*H110</f>
        <v>0</v>
      </c>
      <c r="S110" s="212">
        <v>0</v>
      </c>
      <c r="T110" s="213">
        <f>S110*H110</f>
        <v>0</v>
      </c>
      <c r="AR110" s="17" t="s">
        <v>224</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224</v>
      </c>
      <c r="BM110" s="17" t="s">
        <v>1004</v>
      </c>
    </row>
    <row r="111" spans="2:65" s="1" customFormat="1" ht="16.5" customHeight="1">
      <c r="B111" s="38"/>
      <c r="C111" s="204" t="s">
        <v>272</v>
      </c>
      <c r="D111" s="204" t="s">
        <v>135</v>
      </c>
      <c r="E111" s="205" t="s">
        <v>1005</v>
      </c>
      <c r="F111" s="206" t="s">
        <v>1006</v>
      </c>
      <c r="G111" s="207" t="s">
        <v>177</v>
      </c>
      <c r="H111" s="208">
        <v>8</v>
      </c>
      <c r="I111" s="209"/>
      <c r="J111" s="208">
        <f>ROUND(I111*H111,2)</f>
        <v>0</v>
      </c>
      <c r="K111" s="206" t="s">
        <v>27</v>
      </c>
      <c r="L111" s="43"/>
      <c r="M111" s="210" t="s">
        <v>27</v>
      </c>
      <c r="N111" s="211" t="s">
        <v>48</v>
      </c>
      <c r="O111" s="79"/>
      <c r="P111" s="212">
        <f>O111*H111</f>
        <v>0</v>
      </c>
      <c r="Q111" s="212">
        <v>0</v>
      </c>
      <c r="R111" s="212">
        <f>Q111*H111</f>
        <v>0</v>
      </c>
      <c r="S111" s="212">
        <v>0</v>
      </c>
      <c r="T111" s="213">
        <f>S111*H111</f>
        <v>0</v>
      </c>
      <c r="AR111" s="17" t="s">
        <v>224</v>
      </c>
      <c r="AT111" s="17" t="s">
        <v>135</v>
      </c>
      <c r="AU111" s="17" t="s">
        <v>87</v>
      </c>
      <c r="AY111" s="17" t="s">
        <v>133</v>
      </c>
      <c r="BE111" s="214">
        <f>IF(N111="základní",J111,0)</f>
        <v>0</v>
      </c>
      <c r="BF111" s="214">
        <f>IF(N111="snížená",J111,0)</f>
        <v>0</v>
      </c>
      <c r="BG111" s="214">
        <f>IF(N111="zákl. přenesená",J111,0)</f>
        <v>0</v>
      </c>
      <c r="BH111" s="214">
        <f>IF(N111="sníž. přenesená",J111,0)</f>
        <v>0</v>
      </c>
      <c r="BI111" s="214">
        <f>IF(N111="nulová",J111,0)</f>
        <v>0</v>
      </c>
      <c r="BJ111" s="17" t="s">
        <v>85</v>
      </c>
      <c r="BK111" s="214">
        <f>ROUND(I111*H111,2)</f>
        <v>0</v>
      </c>
      <c r="BL111" s="17" t="s">
        <v>224</v>
      </c>
      <c r="BM111" s="17" t="s">
        <v>1007</v>
      </c>
    </row>
    <row r="112" spans="2:65" s="1" customFormat="1" ht="16.5" customHeight="1">
      <c r="B112" s="38"/>
      <c r="C112" s="204" t="s">
        <v>279</v>
      </c>
      <c r="D112" s="204" t="s">
        <v>135</v>
      </c>
      <c r="E112" s="205" t="s">
        <v>1008</v>
      </c>
      <c r="F112" s="206" t="s">
        <v>1009</v>
      </c>
      <c r="G112" s="207" t="s">
        <v>192</v>
      </c>
      <c r="H112" s="208">
        <v>2.91</v>
      </c>
      <c r="I112" s="209"/>
      <c r="J112" s="208">
        <f>ROUND(I112*H112,2)</f>
        <v>0</v>
      </c>
      <c r="K112" s="206" t="s">
        <v>27</v>
      </c>
      <c r="L112" s="43"/>
      <c r="M112" s="210" t="s">
        <v>27</v>
      </c>
      <c r="N112" s="211" t="s">
        <v>48</v>
      </c>
      <c r="O112" s="79"/>
      <c r="P112" s="212">
        <f>O112*H112</f>
        <v>0</v>
      </c>
      <c r="Q112" s="212">
        <v>0</v>
      </c>
      <c r="R112" s="212">
        <f>Q112*H112</f>
        <v>0</v>
      </c>
      <c r="S112" s="212">
        <v>0</v>
      </c>
      <c r="T112" s="213">
        <f>S112*H112</f>
        <v>0</v>
      </c>
      <c r="AR112" s="17" t="s">
        <v>224</v>
      </c>
      <c r="AT112" s="17" t="s">
        <v>135</v>
      </c>
      <c r="AU112" s="17" t="s">
        <v>87</v>
      </c>
      <c r="AY112" s="17" t="s">
        <v>133</v>
      </c>
      <c r="BE112" s="214">
        <f>IF(N112="základní",J112,0)</f>
        <v>0</v>
      </c>
      <c r="BF112" s="214">
        <f>IF(N112="snížená",J112,0)</f>
        <v>0</v>
      </c>
      <c r="BG112" s="214">
        <f>IF(N112="zákl. přenesená",J112,0)</f>
        <v>0</v>
      </c>
      <c r="BH112" s="214">
        <f>IF(N112="sníž. přenesená",J112,0)</f>
        <v>0</v>
      </c>
      <c r="BI112" s="214">
        <f>IF(N112="nulová",J112,0)</f>
        <v>0</v>
      </c>
      <c r="BJ112" s="17" t="s">
        <v>85</v>
      </c>
      <c r="BK112" s="214">
        <f>ROUND(I112*H112,2)</f>
        <v>0</v>
      </c>
      <c r="BL112" s="17" t="s">
        <v>224</v>
      </c>
      <c r="BM112" s="17" t="s">
        <v>1010</v>
      </c>
    </row>
    <row r="113" spans="2:65" s="1" customFormat="1" ht="16.5" customHeight="1">
      <c r="B113" s="38"/>
      <c r="C113" s="204" t="s">
        <v>285</v>
      </c>
      <c r="D113" s="204" t="s">
        <v>135</v>
      </c>
      <c r="E113" s="205" t="s">
        <v>1011</v>
      </c>
      <c r="F113" s="206" t="s">
        <v>1012</v>
      </c>
      <c r="G113" s="207" t="s">
        <v>192</v>
      </c>
      <c r="H113" s="208">
        <v>52.38</v>
      </c>
      <c r="I113" s="209"/>
      <c r="J113" s="208">
        <f>ROUND(I113*H113,2)</f>
        <v>0</v>
      </c>
      <c r="K113" s="206" t="s">
        <v>27</v>
      </c>
      <c r="L113" s="43"/>
      <c r="M113" s="210" t="s">
        <v>27</v>
      </c>
      <c r="N113" s="211" t="s">
        <v>48</v>
      </c>
      <c r="O113" s="79"/>
      <c r="P113" s="212">
        <f>O113*H113</f>
        <v>0</v>
      </c>
      <c r="Q113" s="212">
        <v>0</v>
      </c>
      <c r="R113" s="212">
        <f>Q113*H113</f>
        <v>0</v>
      </c>
      <c r="S113" s="212">
        <v>0</v>
      </c>
      <c r="T113" s="213">
        <f>S113*H113</f>
        <v>0</v>
      </c>
      <c r="AR113" s="17" t="s">
        <v>224</v>
      </c>
      <c r="AT113" s="17" t="s">
        <v>135</v>
      </c>
      <c r="AU113" s="17" t="s">
        <v>87</v>
      </c>
      <c r="AY113" s="17" t="s">
        <v>133</v>
      </c>
      <c r="BE113" s="214">
        <f>IF(N113="základní",J113,0)</f>
        <v>0</v>
      </c>
      <c r="BF113" s="214">
        <f>IF(N113="snížená",J113,0)</f>
        <v>0</v>
      </c>
      <c r="BG113" s="214">
        <f>IF(N113="zákl. přenesená",J113,0)</f>
        <v>0</v>
      </c>
      <c r="BH113" s="214">
        <f>IF(N113="sníž. přenesená",J113,0)</f>
        <v>0</v>
      </c>
      <c r="BI113" s="214">
        <f>IF(N113="nulová",J113,0)</f>
        <v>0</v>
      </c>
      <c r="BJ113" s="17" t="s">
        <v>85</v>
      </c>
      <c r="BK113" s="214">
        <f>ROUND(I113*H113,2)</f>
        <v>0</v>
      </c>
      <c r="BL113" s="17" t="s">
        <v>224</v>
      </c>
      <c r="BM113" s="17" t="s">
        <v>1013</v>
      </c>
    </row>
    <row r="114" spans="2:65" s="1" customFormat="1" ht="16.5" customHeight="1">
      <c r="B114" s="38"/>
      <c r="C114" s="204" t="s">
        <v>292</v>
      </c>
      <c r="D114" s="204" t="s">
        <v>135</v>
      </c>
      <c r="E114" s="205" t="s">
        <v>1014</v>
      </c>
      <c r="F114" s="206" t="s">
        <v>1015</v>
      </c>
      <c r="G114" s="207" t="s">
        <v>138</v>
      </c>
      <c r="H114" s="208">
        <v>12.75</v>
      </c>
      <c r="I114" s="209"/>
      <c r="J114" s="208">
        <f>ROUND(I114*H114,2)</f>
        <v>0</v>
      </c>
      <c r="K114" s="206" t="s">
        <v>27</v>
      </c>
      <c r="L114" s="43"/>
      <c r="M114" s="210" t="s">
        <v>27</v>
      </c>
      <c r="N114" s="211" t="s">
        <v>48</v>
      </c>
      <c r="O114" s="79"/>
      <c r="P114" s="212">
        <f>O114*H114</f>
        <v>0</v>
      </c>
      <c r="Q114" s="212">
        <v>0</v>
      </c>
      <c r="R114" s="212">
        <f>Q114*H114</f>
        <v>0</v>
      </c>
      <c r="S114" s="212">
        <v>0</v>
      </c>
      <c r="T114" s="213">
        <f>S114*H114</f>
        <v>0</v>
      </c>
      <c r="AR114" s="17" t="s">
        <v>224</v>
      </c>
      <c r="AT114" s="17" t="s">
        <v>135</v>
      </c>
      <c r="AU114" s="17" t="s">
        <v>87</v>
      </c>
      <c r="AY114" s="17" t="s">
        <v>133</v>
      </c>
      <c r="BE114" s="214">
        <f>IF(N114="základní",J114,0)</f>
        <v>0</v>
      </c>
      <c r="BF114" s="214">
        <f>IF(N114="snížená",J114,0)</f>
        <v>0</v>
      </c>
      <c r="BG114" s="214">
        <f>IF(N114="zákl. přenesená",J114,0)</f>
        <v>0</v>
      </c>
      <c r="BH114" s="214">
        <f>IF(N114="sníž. přenesená",J114,0)</f>
        <v>0</v>
      </c>
      <c r="BI114" s="214">
        <f>IF(N114="nulová",J114,0)</f>
        <v>0</v>
      </c>
      <c r="BJ114" s="17" t="s">
        <v>85</v>
      </c>
      <c r="BK114" s="214">
        <f>ROUND(I114*H114,2)</f>
        <v>0</v>
      </c>
      <c r="BL114" s="17" t="s">
        <v>224</v>
      </c>
      <c r="BM114" s="17" t="s">
        <v>1016</v>
      </c>
    </row>
    <row r="115" spans="2:65" s="1" customFormat="1" ht="16.5" customHeight="1">
      <c r="B115" s="38"/>
      <c r="C115" s="204" t="s">
        <v>297</v>
      </c>
      <c r="D115" s="204" t="s">
        <v>135</v>
      </c>
      <c r="E115" s="205" t="s">
        <v>1017</v>
      </c>
      <c r="F115" s="206" t="s">
        <v>1018</v>
      </c>
      <c r="G115" s="207" t="s">
        <v>138</v>
      </c>
      <c r="H115" s="208">
        <v>1</v>
      </c>
      <c r="I115" s="209"/>
      <c r="J115" s="208">
        <f>ROUND(I115*H115,2)</f>
        <v>0</v>
      </c>
      <c r="K115" s="206" t="s">
        <v>27</v>
      </c>
      <c r="L115" s="43"/>
      <c r="M115" s="210" t="s">
        <v>27</v>
      </c>
      <c r="N115" s="211" t="s">
        <v>48</v>
      </c>
      <c r="O115" s="79"/>
      <c r="P115" s="212">
        <f>O115*H115</f>
        <v>0</v>
      </c>
      <c r="Q115" s="212">
        <v>0</v>
      </c>
      <c r="R115" s="212">
        <f>Q115*H115</f>
        <v>0</v>
      </c>
      <c r="S115" s="212">
        <v>0</v>
      </c>
      <c r="T115" s="213">
        <f>S115*H115</f>
        <v>0</v>
      </c>
      <c r="AR115" s="17" t="s">
        <v>224</v>
      </c>
      <c r="AT115" s="17" t="s">
        <v>135</v>
      </c>
      <c r="AU115" s="17" t="s">
        <v>87</v>
      </c>
      <c r="AY115" s="17" t="s">
        <v>133</v>
      </c>
      <c r="BE115" s="214">
        <f>IF(N115="základní",J115,0)</f>
        <v>0</v>
      </c>
      <c r="BF115" s="214">
        <f>IF(N115="snížená",J115,0)</f>
        <v>0</v>
      </c>
      <c r="BG115" s="214">
        <f>IF(N115="zákl. přenesená",J115,0)</f>
        <v>0</v>
      </c>
      <c r="BH115" s="214">
        <f>IF(N115="sníž. přenesená",J115,0)</f>
        <v>0</v>
      </c>
      <c r="BI115" s="214">
        <f>IF(N115="nulová",J115,0)</f>
        <v>0</v>
      </c>
      <c r="BJ115" s="17" t="s">
        <v>85</v>
      </c>
      <c r="BK115" s="214">
        <f>ROUND(I115*H115,2)</f>
        <v>0</v>
      </c>
      <c r="BL115" s="17" t="s">
        <v>224</v>
      </c>
      <c r="BM115" s="17" t="s">
        <v>1019</v>
      </c>
    </row>
    <row r="116" spans="2:65" s="1" customFormat="1" ht="16.5" customHeight="1">
      <c r="B116" s="38"/>
      <c r="C116" s="204" t="s">
        <v>304</v>
      </c>
      <c r="D116" s="204" t="s">
        <v>135</v>
      </c>
      <c r="E116" s="205" t="s">
        <v>1020</v>
      </c>
      <c r="F116" s="206" t="s">
        <v>1021</v>
      </c>
      <c r="G116" s="207" t="s">
        <v>958</v>
      </c>
      <c r="H116" s="208">
        <v>0.03</v>
      </c>
      <c r="I116" s="209"/>
      <c r="J116" s="208">
        <f>ROUND(I116*H116,2)</f>
        <v>0</v>
      </c>
      <c r="K116" s="206" t="s">
        <v>27</v>
      </c>
      <c r="L116" s="43"/>
      <c r="M116" s="210" t="s">
        <v>27</v>
      </c>
      <c r="N116" s="211" t="s">
        <v>48</v>
      </c>
      <c r="O116" s="79"/>
      <c r="P116" s="212">
        <f>O116*H116</f>
        <v>0</v>
      </c>
      <c r="Q116" s="212">
        <v>0</v>
      </c>
      <c r="R116" s="212">
        <f>Q116*H116</f>
        <v>0</v>
      </c>
      <c r="S116" s="212">
        <v>0</v>
      </c>
      <c r="T116" s="213">
        <f>S116*H116</f>
        <v>0</v>
      </c>
      <c r="AR116" s="17" t="s">
        <v>224</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224</v>
      </c>
      <c r="BM116" s="17" t="s">
        <v>1022</v>
      </c>
    </row>
    <row r="117" spans="2:65" s="1" customFormat="1" ht="16.5" customHeight="1">
      <c r="B117" s="38"/>
      <c r="C117" s="204" t="s">
        <v>315</v>
      </c>
      <c r="D117" s="204" t="s">
        <v>135</v>
      </c>
      <c r="E117" s="205" t="s">
        <v>1023</v>
      </c>
      <c r="F117" s="206" t="s">
        <v>1024</v>
      </c>
      <c r="G117" s="207" t="s">
        <v>234</v>
      </c>
      <c r="H117" s="208">
        <v>3.78</v>
      </c>
      <c r="I117" s="209"/>
      <c r="J117" s="208">
        <f>ROUND(I117*H117,2)</f>
        <v>0</v>
      </c>
      <c r="K117" s="206" t="s">
        <v>27</v>
      </c>
      <c r="L117" s="43"/>
      <c r="M117" s="210" t="s">
        <v>27</v>
      </c>
      <c r="N117" s="211" t="s">
        <v>48</v>
      </c>
      <c r="O117" s="79"/>
      <c r="P117" s="212">
        <f>O117*H117</f>
        <v>0</v>
      </c>
      <c r="Q117" s="212">
        <v>0</v>
      </c>
      <c r="R117" s="212">
        <f>Q117*H117</f>
        <v>0</v>
      </c>
      <c r="S117" s="212">
        <v>0</v>
      </c>
      <c r="T117" s="213">
        <f>S117*H117</f>
        <v>0</v>
      </c>
      <c r="AR117" s="17" t="s">
        <v>224</v>
      </c>
      <c r="AT117" s="17" t="s">
        <v>135</v>
      </c>
      <c r="AU117" s="17" t="s">
        <v>87</v>
      </c>
      <c r="AY117" s="17" t="s">
        <v>133</v>
      </c>
      <c r="BE117" s="214">
        <f>IF(N117="základní",J117,0)</f>
        <v>0</v>
      </c>
      <c r="BF117" s="214">
        <f>IF(N117="snížená",J117,0)</f>
        <v>0</v>
      </c>
      <c r="BG117" s="214">
        <f>IF(N117="zákl. přenesená",J117,0)</f>
        <v>0</v>
      </c>
      <c r="BH117" s="214">
        <f>IF(N117="sníž. přenesená",J117,0)</f>
        <v>0</v>
      </c>
      <c r="BI117" s="214">
        <f>IF(N117="nulová",J117,0)</f>
        <v>0</v>
      </c>
      <c r="BJ117" s="17" t="s">
        <v>85</v>
      </c>
      <c r="BK117" s="214">
        <f>ROUND(I117*H117,2)</f>
        <v>0</v>
      </c>
      <c r="BL117" s="17" t="s">
        <v>224</v>
      </c>
      <c r="BM117" s="17" t="s">
        <v>1025</v>
      </c>
    </row>
    <row r="118" spans="2:65" s="1" customFormat="1" ht="16.5" customHeight="1">
      <c r="B118" s="38"/>
      <c r="C118" s="204" t="s">
        <v>319</v>
      </c>
      <c r="D118" s="204" t="s">
        <v>135</v>
      </c>
      <c r="E118" s="205" t="s">
        <v>1026</v>
      </c>
      <c r="F118" s="206" t="s">
        <v>1027</v>
      </c>
      <c r="G118" s="207" t="s">
        <v>364</v>
      </c>
      <c r="H118" s="208">
        <v>1</v>
      </c>
      <c r="I118" s="209"/>
      <c r="J118" s="208">
        <f>ROUND(I118*H118,2)</f>
        <v>0</v>
      </c>
      <c r="K118" s="206" t="s">
        <v>27</v>
      </c>
      <c r="L118" s="43"/>
      <c r="M118" s="210" t="s">
        <v>27</v>
      </c>
      <c r="N118" s="211" t="s">
        <v>48</v>
      </c>
      <c r="O118" s="79"/>
      <c r="P118" s="212">
        <f>O118*H118</f>
        <v>0</v>
      </c>
      <c r="Q118" s="212">
        <v>0</v>
      </c>
      <c r="R118" s="212">
        <f>Q118*H118</f>
        <v>0</v>
      </c>
      <c r="S118" s="212">
        <v>0</v>
      </c>
      <c r="T118" s="213">
        <f>S118*H118</f>
        <v>0</v>
      </c>
      <c r="AR118" s="17" t="s">
        <v>224</v>
      </c>
      <c r="AT118" s="17" t="s">
        <v>135</v>
      </c>
      <c r="AU118" s="17" t="s">
        <v>87</v>
      </c>
      <c r="AY118" s="17" t="s">
        <v>133</v>
      </c>
      <c r="BE118" s="214">
        <f>IF(N118="základní",J118,0)</f>
        <v>0</v>
      </c>
      <c r="BF118" s="214">
        <f>IF(N118="snížená",J118,0)</f>
        <v>0</v>
      </c>
      <c r="BG118" s="214">
        <f>IF(N118="zákl. přenesená",J118,0)</f>
        <v>0</v>
      </c>
      <c r="BH118" s="214">
        <f>IF(N118="sníž. přenesená",J118,0)</f>
        <v>0</v>
      </c>
      <c r="BI118" s="214">
        <f>IF(N118="nulová",J118,0)</f>
        <v>0</v>
      </c>
      <c r="BJ118" s="17" t="s">
        <v>85</v>
      </c>
      <c r="BK118" s="214">
        <f>ROUND(I118*H118,2)</f>
        <v>0</v>
      </c>
      <c r="BL118" s="17" t="s">
        <v>224</v>
      </c>
      <c r="BM118" s="17" t="s">
        <v>1028</v>
      </c>
    </row>
    <row r="119" spans="2:63" s="10" customFormat="1" ht="22.8" customHeight="1">
      <c r="B119" s="188"/>
      <c r="C119" s="189"/>
      <c r="D119" s="190" t="s">
        <v>76</v>
      </c>
      <c r="E119" s="202" t="s">
        <v>1029</v>
      </c>
      <c r="F119" s="202" t="s">
        <v>1030</v>
      </c>
      <c r="G119" s="189"/>
      <c r="H119" s="189"/>
      <c r="I119" s="192"/>
      <c r="J119" s="203">
        <f>BK119</f>
        <v>0</v>
      </c>
      <c r="K119" s="189"/>
      <c r="L119" s="194"/>
      <c r="M119" s="195"/>
      <c r="N119" s="196"/>
      <c r="O119" s="196"/>
      <c r="P119" s="197">
        <f>SUM(P120:P130)</f>
        <v>0</v>
      </c>
      <c r="Q119" s="196"/>
      <c r="R119" s="197">
        <f>SUM(R120:R130)</f>
        <v>0.26242</v>
      </c>
      <c r="S119" s="196"/>
      <c r="T119" s="198">
        <f>SUM(T120:T130)</f>
        <v>0</v>
      </c>
      <c r="AR119" s="199" t="s">
        <v>87</v>
      </c>
      <c r="AT119" s="200" t="s">
        <v>76</v>
      </c>
      <c r="AU119" s="200" t="s">
        <v>85</v>
      </c>
      <c r="AY119" s="199" t="s">
        <v>133</v>
      </c>
      <c r="BK119" s="201">
        <f>SUM(BK120:BK130)</f>
        <v>0</v>
      </c>
    </row>
    <row r="120" spans="2:65" s="1" customFormat="1" ht="16.5" customHeight="1">
      <c r="B120" s="38"/>
      <c r="C120" s="204" t="s">
        <v>325</v>
      </c>
      <c r="D120" s="204" t="s">
        <v>135</v>
      </c>
      <c r="E120" s="205" t="s">
        <v>1031</v>
      </c>
      <c r="F120" s="206" t="s">
        <v>1032</v>
      </c>
      <c r="G120" s="207" t="s">
        <v>177</v>
      </c>
      <c r="H120" s="208">
        <v>33</v>
      </c>
      <c r="I120" s="209"/>
      <c r="J120" s="208">
        <f>ROUND(I120*H120,2)</f>
        <v>0</v>
      </c>
      <c r="K120" s="206" t="s">
        <v>27</v>
      </c>
      <c r="L120" s="43"/>
      <c r="M120" s="210" t="s">
        <v>27</v>
      </c>
      <c r="N120" s="211" t="s">
        <v>48</v>
      </c>
      <c r="O120" s="79"/>
      <c r="P120" s="212">
        <f>O120*H120</f>
        <v>0</v>
      </c>
      <c r="Q120" s="212">
        <v>0</v>
      </c>
      <c r="R120" s="212">
        <f>Q120*H120</f>
        <v>0</v>
      </c>
      <c r="S120" s="212">
        <v>0</v>
      </c>
      <c r="T120" s="213">
        <f>S120*H120</f>
        <v>0</v>
      </c>
      <c r="AR120" s="17" t="s">
        <v>224</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224</v>
      </c>
      <c r="BM120" s="17" t="s">
        <v>1033</v>
      </c>
    </row>
    <row r="121" spans="2:65" s="1" customFormat="1" ht="16.5" customHeight="1">
      <c r="B121" s="38"/>
      <c r="C121" s="250" t="s">
        <v>331</v>
      </c>
      <c r="D121" s="250" t="s">
        <v>231</v>
      </c>
      <c r="E121" s="251" t="s">
        <v>1034</v>
      </c>
      <c r="F121" s="252" t="s">
        <v>994</v>
      </c>
      <c r="G121" s="253" t="s">
        <v>177</v>
      </c>
      <c r="H121" s="254">
        <v>36</v>
      </c>
      <c r="I121" s="255"/>
      <c r="J121" s="254">
        <f>ROUND(I121*H121,2)</f>
        <v>0</v>
      </c>
      <c r="K121" s="252" t="s">
        <v>27</v>
      </c>
      <c r="L121" s="256"/>
      <c r="M121" s="257" t="s">
        <v>27</v>
      </c>
      <c r="N121" s="258" t="s">
        <v>48</v>
      </c>
      <c r="O121" s="79"/>
      <c r="P121" s="212">
        <f>O121*H121</f>
        <v>0</v>
      </c>
      <c r="Q121" s="212">
        <v>0.00275</v>
      </c>
      <c r="R121" s="212">
        <f>Q121*H121</f>
        <v>0.09899999999999999</v>
      </c>
      <c r="S121" s="212">
        <v>0</v>
      </c>
      <c r="T121" s="213">
        <f>S121*H121</f>
        <v>0</v>
      </c>
      <c r="AR121" s="17" t="s">
        <v>319</v>
      </c>
      <c r="AT121" s="17" t="s">
        <v>231</v>
      </c>
      <c r="AU121" s="17" t="s">
        <v>87</v>
      </c>
      <c r="AY121" s="17" t="s">
        <v>133</v>
      </c>
      <c r="BE121" s="214">
        <f>IF(N121="základní",J121,0)</f>
        <v>0</v>
      </c>
      <c r="BF121" s="214">
        <f>IF(N121="snížená",J121,0)</f>
        <v>0</v>
      </c>
      <c r="BG121" s="214">
        <f>IF(N121="zákl. přenesená",J121,0)</f>
        <v>0</v>
      </c>
      <c r="BH121" s="214">
        <f>IF(N121="sníž. přenesená",J121,0)</f>
        <v>0</v>
      </c>
      <c r="BI121" s="214">
        <f>IF(N121="nulová",J121,0)</f>
        <v>0</v>
      </c>
      <c r="BJ121" s="17" t="s">
        <v>85</v>
      </c>
      <c r="BK121" s="214">
        <f>ROUND(I121*H121,2)</f>
        <v>0</v>
      </c>
      <c r="BL121" s="17" t="s">
        <v>224</v>
      </c>
      <c r="BM121" s="17" t="s">
        <v>1035</v>
      </c>
    </row>
    <row r="122" spans="2:65" s="1" customFormat="1" ht="16.5" customHeight="1">
      <c r="B122" s="38"/>
      <c r="C122" s="250" t="s">
        <v>343</v>
      </c>
      <c r="D122" s="250" t="s">
        <v>231</v>
      </c>
      <c r="E122" s="251" t="s">
        <v>1036</v>
      </c>
      <c r="F122" s="252" t="s">
        <v>1037</v>
      </c>
      <c r="G122" s="253" t="s">
        <v>177</v>
      </c>
      <c r="H122" s="254">
        <v>8</v>
      </c>
      <c r="I122" s="255"/>
      <c r="J122" s="254">
        <f>ROUND(I122*H122,2)</f>
        <v>0</v>
      </c>
      <c r="K122" s="252" t="s">
        <v>27</v>
      </c>
      <c r="L122" s="256"/>
      <c r="M122" s="257" t="s">
        <v>27</v>
      </c>
      <c r="N122" s="258" t="s">
        <v>48</v>
      </c>
      <c r="O122" s="79"/>
      <c r="P122" s="212">
        <f>O122*H122</f>
        <v>0</v>
      </c>
      <c r="Q122" s="212">
        <v>0.00275</v>
      </c>
      <c r="R122" s="212">
        <f>Q122*H122</f>
        <v>0.022</v>
      </c>
      <c r="S122" s="212">
        <v>0</v>
      </c>
      <c r="T122" s="213">
        <f>S122*H122</f>
        <v>0</v>
      </c>
      <c r="AR122" s="17" t="s">
        <v>319</v>
      </c>
      <c r="AT122" s="17" t="s">
        <v>231</v>
      </c>
      <c r="AU122" s="17" t="s">
        <v>87</v>
      </c>
      <c r="AY122" s="17" t="s">
        <v>133</v>
      </c>
      <c r="BE122" s="214">
        <f>IF(N122="základní",J122,0)</f>
        <v>0</v>
      </c>
      <c r="BF122" s="214">
        <f>IF(N122="snížená",J122,0)</f>
        <v>0</v>
      </c>
      <c r="BG122" s="214">
        <f>IF(N122="zákl. přenesená",J122,0)</f>
        <v>0</v>
      </c>
      <c r="BH122" s="214">
        <f>IF(N122="sníž. přenesená",J122,0)</f>
        <v>0</v>
      </c>
      <c r="BI122" s="214">
        <f>IF(N122="nulová",J122,0)</f>
        <v>0</v>
      </c>
      <c r="BJ122" s="17" t="s">
        <v>85</v>
      </c>
      <c r="BK122" s="214">
        <f>ROUND(I122*H122,2)</f>
        <v>0</v>
      </c>
      <c r="BL122" s="17" t="s">
        <v>224</v>
      </c>
      <c r="BM122" s="17" t="s">
        <v>1038</v>
      </c>
    </row>
    <row r="123" spans="2:65" s="1" customFormat="1" ht="16.5" customHeight="1">
      <c r="B123" s="38"/>
      <c r="C123" s="250" t="s">
        <v>349</v>
      </c>
      <c r="D123" s="250" t="s">
        <v>231</v>
      </c>
      <c r="E123" s="251" t="s">
        <v>1039</v>
      </c>
      <c r="F123" s="252" t="s">
        <v>1040</v>
      </c>
      <c r="G123" s="253" t="s">
        <v>364</v>
      </c>
      <c r="H123" s="254">
        <v>1</v>
      </c>
      <c r="I123" s="255"/>
      <c r="J123" s="254">
        <f>ROUND(I123*H123,2)</f>
        <v>0</v>
      </c>
      <c r="K123" s="252" t="s">
        <v>27</v>
      </c>
      <c r="L123" s="256"/>
      <c r="M123" s="257" t="s">
        <v>27</v>
      </c>
      <c r="N123" s="258" t="s">
        <v>48</v>
      </c>
      <c r="O123" s="79"/>
      <c r="P123" s="212">
        <f>O123*H123</f>
        <v>0</v>
      </c>
      <c r="Q123" s="212">
        <v>0.04</v>
      </c>
      <c r="R123" s="212">
        <f>Q123*H123</f>
        <v>0.04</v>
      </c>
      <c r="S123" s="212">
        <v>0</v>
      </c>
      <c r="T123" s="213">
        <f>S123*H123</f>
        <v>0</v>
      </c>
      <c r="AR123" s="17" t="s">
        <v>319</v>
      </c>
      <c r="AT123" s="17" t="s">
        <v>231</v>
      </c>
      <c r="AU123" s="17" t="s">
        <v>87</v>
      </c>
      <c r="AY123" s="17" t="s">
        <v>133</v>
      </c>
      <c r="BE123" s="214">
        <f>IF(N123="základní",J123,0)</f>
        <v>0</v>
      </c>
      <c r="BF123" s="214">
        <f>IF(N123="snížená",J123,0)</f>
        <v>0</v>
      </c>
      <c r="BG123" s="214">
        <f>IF(N123="zákl. přenesená",J123,0)</f>
        <v>0</v>
      </c>
      <c r="BH123" s="214">
        <f>IF(N123="sníž. přenesená",J123,0)</f>
        <v>0</v>
      </c>
      <c r="BI123" s="214">
        <f>IF(N123="nulová",J123,0)</f>
        <v>0</v>
      </c>
      <c r="BJ123" s="17" t="s">
        <v>85</v>
      </c>
      <c r="BK123" s="214">
        <f>ROUND(I123*H123,2)</f>
        <v>0</v>
      </c>
      <c r="BL123" s="17" t="s">
        <v>224</v>
      </c>
      <c r="BM123" s="17" t="s">
        <v>1041</v>
      </c>
    </row>
    <row r="124" spans="2:65" s="1" customFormat="1" ht="16.5" customHeight="1">
      <c r="B124" s="38"/>
      <c r="C124" s="250" t="s">
        <v>356</v>
      </c>
      <c r="D124" s="250" t="s">
        <v>231</v>
      </c>
      <c r="E124" s="251" t="s">
        <v>1042</v>
      </c>
      <c r="F124" s="252" t="s">
        <v>943</v>
      </c>
      <c r="G124" s="253" t="s">
        <v>364</v>
      </c>
      <c r="H124" s="254">
        <v>1</v>
      </c>
      <c r="I124" s="255"/>
      <c r="J124" s="254">
        <f>ROUND(I124*H124,2)</f>
        <v>0</v>
      </c>
      <c r="K124" s="252" t="s">
        <v>27</v>
      </c>
      <c r="L124" s="256"/>
      <c r="M124" s="257" t="s">
        <v>27</v>
      </c>
      <c r="N124" s="258" t="s">
        <v>48</v>
      </c>
      <c r="O124" s="79"/>
      <c r="P124" s="212">
        <f>O124*H124</f>
        <v>0</v>
      </c>
      <c r="Q124" s="212">
        <v>0.04</v>
      </c>
      <c r="R124" s="212">
        <f>Q124*H124</f>
        <v>0.04</v>
      </c>
      <c r="S124" s="212">
        <v>0</v>
      </c>
      <c r="T124" s="213">
        <f>S124*H124</f>
        <v>0</v>
      </c>
      <c r="AR124" s="17" t="s">
        <v>319</v>
      </c>
      <c r="AT124" s="17" t="s">
        <v>231</v>
      </c>
      <c r="AU124" s="17" t="s">
        <v>87</v>
      </c>
      <c r="AY124" s="17" t="s">
        <v>133</v>
      </c>
      <c r="BE124" s="214">
        <f>IF(N124="základní",J124,0)</f>
        <v>0</v>
      </c>
      <c r="BF124" s="214">
        <f>IF(N124="snížená",J124,0)</f>
        <v>0</v>
      </c>
      <c r="BG124" s="214">
        <f>IF(N124="zákl. přenesená",J124,0)</f>
        <v>0</v>
      </c>
      <c r="BH124" s="214">
        <f>IF(N124="sníž. přenesená",J124,0)</f>
        <v>0</v>
      </c>
      <c r="BI124" s="214">
        <f>IF(N124="nulová",J124,0)</f>
        <v>0</v>
      </c>
      <c r="BJ124" s="17" t="s">
        <v>85</v>
      </c>
      <c r="BK124" s="214">
        <f>ROUND(I124*H124,2)</f>
        <v>0</v>
      </c>
      <c r="BL124" s="17" t="s">
        <v>224</v>
      </c>
      <c r="BM124" s="17" t="s">
        <v>1043</v>
      </c>
    </row>
    <row r="125" spans="2:65" s="1" customFormat="1" ht="16.5" customHeight="1">
      <c r="B125" s="38"/>
      <c r="C125" s="250" t="s">
        <v>361</v>
      </c>
      <c r="D125" s="250" t="s">
        <v>231</v>
      </c>
      <c r="E125" s="251" t="s">
        <v>1044</v>
      </c>
      <c r="F125" s="252" t="s">
        <v>1045</v>
      </c>
      <c r="G125" s="253" t="s">
        <v>177</v>
      </c>
      <c r="H125" s="254">
        <v>39</v>
      </c>
      <c r="I125" s="255"/>
      <c r="J125" s="254">
        <f>ROUND(I125*H125,2)</f>
        <v>0</v>
      </c>
      <c r="K125" s="252" t="s">
        <v>139</v>
      </c>
      <c r="L125" s="256"/>
      <c r="M125" s="257" t="s">
        <v>27</v>
      </c>
      <c r="N125" s="258" t="s">
        <v>48</v>
      </c>
      <c r="O125" s="79"/>
      <c r="P125" s="212">
        <f>O125*H125</f>
        <v>0</v>
      </c>
      <c r="Q125" s="212">
        <v>0.00063</v>
      </c>
      <c r="R125" s="212">
        <f>Q125*H125</f>
        <v>0.02457</v>
      </c>
      <c r="S125" s="212">
        <v>0</v>
      </c>
      <c r="T125" s="213">
        <f>S125*H125</f>
        <v>0</v>
      </c>
      <c r="AR125" s="17" t="s">
        <v>319</v>
      </c>
      <c r="AT125" s="17" t="s">
        <v>231</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224</v>
      </c>
      <c r="BM125" s="17" t="s">
        <v>1046</v>
      </c>
    </row>
    <row r="126" spans="2:65" s="1" customFormat="1" ht="16.5" customHeight="1">
      <c r="B126" s="38"/>
      <c r="C126" s="250" t="s">
        <v>367</v>
      </c>
      <c r="D126" s="250" t="s">
        <v>231</v>
      </c>
      <c r="E126" s="251" t="s">
        <v>1047</v>
      </c>
      <c r="F126" s="252" t="s">
        <v>1048</v>
      </c>
      <c r="G126" s="253" t="s">
        <v>364</v>
      </c>
      <c r="H126" s="254">
        <v>1</v>
      </c>
      <c r="I126" s="255"/>
      <c r="J126" s="254">
        <f>ROUND(I126*H126,2)</f>
        <v>0</v>
      </c>
      <c r="K126" s="252" t="s">
        <v>27</v>
      </c>
      <c r="L126" s="256"/>
      <c r="M126" s="257" t="s">
        <v>27</v>
      </c>
      <c r="N126" s="258" t="s">
        <v>48</v>
      </c>
      <c r="O126" s="79"/>
      <c r="P126" s="212">
        <f>O126*H126</f>
        <v>0</v>
      </c>
      <c r="Q126" s="212">
        <v>5E-05</v>
      </c>
      <c r="R126" s="212">
        <f>Q126*H126</f>
        <v>5E-05</v>
      </c>
      <c r="S126" s="212">
        <v>0</v>
      </c>
      <c r="T126" s="213">
        <f>S126*H126</f>
        <v>0</v>
      </c>
      <c r="AR126" s="17" t="s">
        <v>319</v>
      </c>
      <c r="AT126" s="17" t="s">
        <v>231</v>
      </c>
      <c r="AU126" s="17" t="s">
        <v>87</v>
      </c>
      <c r="AY126" s="17" t="s">
        <v>133</v>
      </c>
      <c r="BE126" s="214">
        <f>IF(N126="základní",J126,0)</f>
        <v>0</v>
      </c>
      <c r="BF126" s="214">
        <f>IF(N126="snížená",J126,0)</f>
        <v>0</v>
      </c>
      <c r="BG126" s="214">
        <f>IF(N126="zákl. přenesená",J126,0)</f>
        <v>0</v>
      </c>
      <c r="BH126" s="214">
        <f>IF(N126="sníž. přenesená",J126,0)</f>
        <v>0</v>
      </c>
      <c r="BI126" s="214">
        <f>IF(N126="nulová",J126,0)</f>
        <v>0</v>
      </c>
      <c r="BJ126" s="17" t="s">
        <v>85</v>
      </c>
      <c r="BK126" s="214">
        <f>ROUND(I126*H126,2)</f>
        <v>0</v>
      </c>
      <c r="BL126" s="17" t="s">
        <v>224</v>
      </c>
      <c r="BM126" s="17" t="s">
        <v>1049</v>
      </c>
    </row>
    <row r="127" spans="2:65" s="1" customFormat="1" ht="16.5" customHeight="1">
      <c r="B127" s="38"/>
      <c r="C127" s="250" t="s">
        <v>371</v>
      </c>
      <c r="D127" s="250" t="s">
        <v>231</v>
      </c>
      <c r="E127" s="251" t="s">
        <v>1050</v>
      </c>
      <c r="F127" s="252" t="s">
        <v>937</v>
      </c>
      <c r="G127" s="253" t="s">
        <v>364</v>
      </c>
      <c r="H127" s="254">
        <v>1</v>
      </c>
      <c r="I127" s="255"/>
      <c r="J127" s="254">
        <f>ROUND(I127*H127,2)</f>
        <v>0</v>
      </c>
      <c r="K127" s="252" t="s">
        <v>27</v>
      </c>
      <c r="L127" s="256"/>
      <c r="M127" s="257" t="s">
        <v>27</v>
      </c>
      <c r="N127" s="258" t="s">
        <v>48</v>
      </c>
      <c r="O127" s="79"/>
      <c r="P127" s="212">
        <f>O127*H127</f>
        <v>0</v>
      </c>
      <c r="Q127" s="212">
        <v>5E-05</v>
      </c>
      <c r="R127" s="212">
        <f>Q127*H127</f>
        <v>5E-05</v>
      </c>
      <c r="S127" s="212">
        <v>0</v>
      </c>
      <c r="T127" s="213">
        <f>S127*H127</f>
        <v>0</v>
      </c>
      <c r="AR127" s="17" t="s">
        <v>319</v>
      </c>
      <c r="AT127" s="17" t="s">
        <v>231</v>
      </c>
      <c r="AU127" s="17" t="s">
        <v>87</v>
      </c>
      <c r="AY127" s="17" t="s">
        <v>133</v>
      </c>
      <c r="BE127" s="214">
        <f>IF(N127="základní",J127,0)</f>
        <v>0</v>
      </c>
      <c r="BF127" s="214">
        <f>IF(N127="snížená",J127,0)</f>
        <v>0</v>
      </c>
      <c r="BG127" s="214">
        <f>IF(N127="zákl. přenesená",J127,0)</f>
        <v>0</v>
      </c>
      <c r="BH127" s="214">
        <f>IF(N127="sníž. přenesená",J127,0)</f>
        <v>0</v>
      </c>
      <c r="BI127" s="214">
        <f>IF(N127="nulová",J127,0)</f>
        <v>0</v>
      </c>
      <c r="BJ127" s="17" t="s">
        <v>85</v>
      </c>
      <c r="BK127" s="214">
        <f>ROUND(I127*H127,2)</f>
        <v>0</v>
      </c>
      <c r="BL127" s="17" t="s">
        <v>224</v>
      </c>
      <c r="BM127" s="17" t="s">
        <v>1051</v>
      </c>
    </row>
    <row r="128" spans="2:65" s="1" customFormat="1" ht="16.5" customHeight="1">
      <c r="B128" s="38"/>
      <c r="C128" s="250" t="s">
        <v>375</v>
      </c>
      <c r="D128" s="250" t="s">
        <v>231</v>
      </c>
      <c r="E128" s="251" t="s">
        <v>1052</v>
      </c>
      <c r="F128" s="252" t="s">
        <v>1053</v>
      </c>
      <c r="G128" s="253" t="s">
        <v>907</v>
      </c>
      <c r="H128" s="254">
        <v>35</v>
      </c>
      <c r="I128" s="255"/>
      <c r="J128" s="254">
        <f>ROUND(I128*H128,2)</f>
        <v>0</v>
      </c>
      <c r="K128" s="252" t="s">
        <v>27</v>
      </c>
      <c r="L128" s="256"/>
      <c r="M128" s="257" t="s">
        <v>27</v>
      </c>
      <c r="N128" s="258" t="s">
        <v>48</v>
      </c>
      <c r="O128" s="79"/>
      <c r="P128" s="212">
        <f>O128*H128</f>
        <v>0</v>
      </c>
      <c r="Q128" s="212">
        <v>0.001</v>
      </c>
      <c r="R128" s="212">
        <f>Q128*H128</f>
        <v>0.035</v>
      </c>
      <c r="S128" s="212">
        <v>0</v>
      </c>
      <c r="T128" s="213">
        <f>S128*H128</f>
        <v>0</v>
      </c>
      <c r="AR128" s="17" t="s">
        <v>319</v>
      </c>
      <c r="AT128" s="17" t="s">
        <v>231</v>
      </c>
      <c r="AU128" s="17" t="s">
        <v>87</v>
      </c>
      <c r="AY128" s="17" t="s">
        <v>133</v>
      </c>
      <c r="BE128" s="214">
        <f>IF(N128="základní",J128,0)</f>
        <v>0</v>
      </c>
      <c r="BF128" s="214">
        <f>IF(N128="snížená",J128,0)</f>
        <v>0</v>
      </c>
      <c r="BG128" s="214">
        <f>IF(N128="zákl. přenesená",J128,0)</f>
        <v>0</v>
      </c>
      <c r="BH128" s="214">
        <f>IF(N128="sníž. přenesená",J128,0)</f>
        <v>0</v>
      </c>
      <c r="BI128" s="214">
        <f>IF(N128="nulová",J128,0)</f>
        <v>0</v>
      </c>
      <c r="BJ128" s="17" t="s">
        <v>85</v>
      </c>
      <c r="BK128" s="214">
        <f>ROUND(I128*H128,2)</f>
        <v>0</v>
      </c>
      <c r="BL128" s="17" t="s">
        <v>224</v>
      </c>
      <c r="BM128" s="17" t="s">
        <v>1054</v>
      </c>
    </row>
    <row r="129" spans="2:65" s="1" customFormat="1" ht="16.5" customHeight="1">
      <c r="B129" s="38"/>
      <c r="C129" s="250" t="s">
        <v>379</v>
      </c>
      <c r="D129" s="250" t="s">
        <v>231</v>
      </c>
      <c r="E129" s="251" t="s">
        <v>1055</v>
      </c>
      <c r="F129" s="252" t="s">
        <v>1056</v>
      </c>
      <c r="G129" s="253" t="s">
        <v>192</v>
      </c>
      <c r="H129" s="254">
        <v>1.75</v>
      </c>
      <c r="I129" s="255"/>
      <c r="J129" s="254">
        <f>ROUND(I129*H129,2)</f>
        <v>0</v>
      </c>
      <c r="K129" s="252" t="s">
        <v>27</v>
      </c>
      <c r="L129" s="256"/>
      <c r="M129" s="257" t="s">
        <v>27</v>
      </c>
      <c r="N129" s="258" t="s">
        <v>48</v>
      </c>
      <c r="O129" s="79"/>
      <c r="P129" s="212">
        <f>O129*H129</f>
        <v>0</v>
      </c>
      <c r="Q129" s="212">
        <v>0.001</v>
      </c>
      <c r="R129" s="212">
        <f>Q129*H129</f>
        <v>0.00175</v>
      </c>
      <c r="S129" s="212">
        <v>0</v>
      </c>
      <c r="T129" s="213">
        <f>S129*H129</f>
        <v>0</v>
      </c>
      <c r="AR129" s="17" t="s">
        <v>319</v>
      </c>
      <c r="AT129" s="17" t="s">
        <v>231</v>
      </c>
      <c r="AU129" s="17" t="s">
        <v>87</v>
      </c>
      <c r="AY129" s="17" t="s">
        <v>133</v>
      </c>
      <c r="BE129" s="214">
        <f>IF(N129="základní",J129,0)</f>
        <v>0</v>
      </c>
      <c r="BF129" s="214">
        <f>IF(N129="snížená",J129,0)</f>
        <v>0</v>
      </c>
      <c r="BG129" s="214">
        <f>IF(N129="zákl. přenesená",J129,0)</f>
        <v>0</v>
      </c>
      <c r="BH129" s="214">
        <f>IF(N129="sníž. přenesená",J129,0)</f>
        <v>0</v>
      </c>
      <c r="BI129" s="214">
        <f>IF(N129="nulová",J129,0)</f>
        <v>0</v>
      </c>
      <c r="BJ129" s="17" t="s">
        <v>85</v>
      </c>
      <c r="BK129" s="214">
        <f>ROUND(I129*H129,2)</f>
        <v>0</v>
      </c>
      <c r="BL129" s="17" t="s">
        <v>224</v>
      </c>
      <c r="BM129" s="17" t="s">
        <v>1057</v>
      </c>
    </row>
    <row r="130" spans="2:65" s="1" customFormat="1" ht="16.5" customHeight="1">
      <c r="B130" s="38"/>
      <c r="C130" s="204" t="s">
        <v>383</v>
      </c>
      <c r="D130" s="204" t="s">
        <v>135</v>
      </c>
      <c r="E130" s="205" t="s">
        <v>1058</v>
      </c>
      <c r="F130" s="206" t="s">
        <v>952</v>
      </c>
      <c r="G130" s="207" t="s">
        <v>364</v>
      </c>
      <c r="H130" s="208">
        <v>1</v>
      </c>
      <c r="I130" s="209"/>
      <c r="J130" s="208">
        <f>ROUND(I130*H130,2)</f>
        <v>0</v>
      </c>
      <c r="K130" s="206" t="s">
        <v>27</v>
      </c>
      <c r="L130" s="43"/>
      <c r="M130" s="262" t="s">
        <v>27</v>
      </c>
      <c r="N130" s="263" t="s">
        <v>48</v>
      </c>
      <c r="O130" s="260"/>
      <c r="P130" s="264">
        <f>O130*H130</f>
        <v>0</v>
      </c>
      <c r="Q130" s="264">
        <v>0</v>
      </c>
      <c r="R130" s="264">
        <f>Q130*H130</f>
        <v>0</v>
      </c>
      <c r="S130" s="264">
        <v>0</v>
      </c>
      <c r="T130" s="265">
        <f>S130*H130</f>
        <v>0</v>
      </c>
      <c r="AR130" s="17" t="s">
        <v>224</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224</v>
      </c>
      <c r="BM130" s="17" t="s">
        <v>1059</v>
      </c>
    </row>
    <row r="131" spans="2:12" s="1" customFormat="1" ht="6.95" customHeight="1">
      <c r="B131" s="57"/>
      <c r="C131" s="58"/>
      <c r="D131" s="58"/>
      <c r="E131" s="58"/>
      <c r="F131" s="58"/>
      <c r="G131" s="58"/>
      <c r="H131" s="58"/>
      <c r="I131" s="154"/>
      <c r="J131" s="58"/>
      <c r="K131" s="58"/>
      <c r="L131" s="43"/>
    </row>
  </sheetData>
  <sheetProtection password="CC35" sheet="1" objects="1" scenarios="1" formatColumns="0" formatRows="0" autoFilter="0"/>
  <autoFilter ref="C82:K13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1060</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ROUND((SUM(BE84:BE96)),2)</f>
        <v>0</v>
      </c>
      <c r="I33" s="143">
        <v>0.21</v>
      </c>
      <c r="J33" s="142">
        <f>ROUND(((SUM(BE84:BE96))*I33),2)</f>
        <v>0</v>
      </c>
      <c r="L33" s="43"/>
    </row>
    <row r="34" spans="2:12" s="1" customFormat="1" ht="14.4" customHeight="1">
      <c r="B34" s="43"/>
      <c r="E34" s="128" t="s">
        <v>49</v>
      </c>
      <c r="F34" s="142">
        <f>ROUND((SUM(BF84:BF96)),2)</f>
        <v>0</v>
      </c>
      <c r="I34" s="143">
        <v>0.15</v>
      </c>
      <c r="J34" s="142">
        <f>ROUND(((SUM(BF84:BF96))*I34),2)</f>
        <v>0</v>
      </c>
      <c r="L34" s="43"/>
    </row>
    <row r="35" spans="2:12" s="1" customFormat="1" ht="14.4" customHeight="1" hidden="1">
      <c r="B35" s="43"/>
      <c r="E35" s="128" t="s">
        <v>50</v>
      </c>
      <c r="F35" s="142">
        <f>ROUND((SUM(BG84:BG96)),2)</f>
        <v>0</v>
      </c>
      <c r="I35" s="143">
        <v>0.21</v>
      </c>
      <c r="J35" s="142">
        <f>0</f>
        <v>0</v>
      </c>
      <c r="L35" s="43"/>
    </row>
    <row r="36" spans="2:12" s="1" customFormat="1" ht="14.4" customHeight="1" hidden="1">
      <c r="B36" s="43"/>
      <c r="E36" s="128" t="s">
        <v>51</v>
      </c>
      <c r="F36" s="142">
        <f>ROUND((SUM(BH84:BH96)),2)</f>
        <v>0</v>
      </c>
      <c r="I36" s="143">
        <v>0.15</v>
      </c>
      <c r="J36" s="142">
        <f>0</f>
        <v>0</v>
      </c>
      <c r="L36" s="43"/>
    </row>
    <row r="37" spans="2:12" s="1" customFormat="1" ht="14.4" customHeight="1" hidden="1">
      <c r="B37" s="43"/>
      <c r="E37" s="128" t="s">
        <v>52</v>
      </c>
      <c r="F37" s="142">
        <f>ROUND((SUM(BI84:BI96)),2)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SK81H06 - VON</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J84</f>
        <v>0</v>
      </c>
      <c r="K59" s="39"/>
      <c r="L59" s="43"/>
      <c r="AU59" s="17" t="s">
        <v>109</v>
      </c>
    </row>
    <row r="60" spans="2:12" s="7" customFormat="1" ht="24.95" customHeight="1">
      <c r="B60" s="164"/>
      <c r="C60" s="165"/>
      <c r="D60" s="166" t="s">
        <v>1061</v>
      </c>
      <c r="E60" s="167"/>
      <c r="F60" s="167"/>
      <c r="G60" s="167"/>
      <c r="H60" s="167"/>
      <c r="I60" s="168"/>
      <c r="J60" s="169">
        <f>J85</f>
        <v>0</v>
      </c>
      <c r="K60" s="165"/>
      <c r="L60" s="170"/>
    </row>
    <row r="61" spans="2:12" s="8" customFormat="1" ht="19.9" customHeight="1">
      <c r="B61" s="171"/>
      <c r="C61" s="172"/>
      <c r="D61" s="173" t="s">
        <v>1062</v>
      </c>
      <c r="E61" s="174"/>
      <c r="F61" s="174"/>
      <c r="G61" s="174"/>
      <c r="H61" s="174"/>
      <c r="I61" s="175"/>
      <c r="J61" s="176">
        <f>J86</f>
        <v>0</v>
      </c>
      <c r="K61" s="172"/>
      <c r="L61" s="177"/>
    </row>
    <row r="62" spans="2:12" s="8" customFormat="1" ht="19.9" customHeight="1">
      <c r="B62" s="171"/>
      <c r="C62" s="172"/>
      <c r="D62" s="173" t="s">
        <v>1063</v>
      </c>
      <c r="E62" s="174"/>
      <c r="F62" s="174"/>
      <c r="G62" s="174"/>
      <c r="H62" s="174"/>
      <c r="I62" s="175"/>
      <c r="J62" s="176">
        <f>J91</f>
        <v>0</v>
      </c>
      <c r="K62" s="172"/>
      <c r="L62" s="177"/>
    </row>
    <row r="63" spans="2:12" s="8" customFormat="1" ht="19.9" customHeight="1">
      <c r="B63" s="171"/>
      <c r="C63" s="172"/>
      <c r="D63" s="173" t="s">
        <v>1064</v>
      </c>
      <c r="E63" s="174"/>
      <c r="F63" s="174"/>
      <c r="G63" s="174"/>
      <c r="H63" s="174"/>
      <c r="I63" s="175"/>
      <c r="J63" s="176">
        <f>J93</f>
        <v>0</v>
      </c>
      <c r="K63" s="172"/>
      <c r="L63" s="177"/>
    </row>
    <row r="64" spans="2:12" s="8" customFormat="1" ht="19.9" customHeight="1">
      <c r="B64" s="171"/>
      <c r="C64" s="172"/>
      <c r="D64" s="173" t="s">
        <v>1065</v>
      </c>
      <c r="E64" s="174"/>
      <c r="F64" s="174"/>
      <c r="G64" s="174"/>
      <c r="H64" s="174"/>
      <c r="I64" s="175"/>
      <c r="J64" s="176">
        <f>J95</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15</v>
      </c>
      <c r="D73" s="39"/>
      <c r="E73" s="39"/>
      <c r="F73" s="39"/>
      <c r="G73" s="39"/>
      <c r="H73" s="39"/>
      <c r="I73" s="130"/>
      <c r="J73" s="39"/>
      <c r="K73" s="39"/>
      <c r="L73" s="43"/>
    </row>
    <row r="74" spans="2:12" s="1" customFormat="1" ht="16.5" customHeight="1">
      <c r="B74" s="38"/>
      <c r="C74" s="39"/>
      <c r="D74" s="39"/>
      <c r="E74" s="158" t="str">
        <f>E7</f>
        <v>III-2031 Vejprnice - intravilánová brána</v>
      </c>
      <c r="F74" s="32"/>
      <c r="G74" s="32"/>
      <c r="H74" s="32"/>
      <c r="I74" s="130"/>
      <c r="J74" s="39"/>
      <c r="K74" s="39"/>
      <c r="L74" s="43"/>
    </row>
    <row r="75" spans="2:12" s="1" customFormat="1" ht="12" customHeight="1">
      <c r="B75" s="38"/>
      <c r="C75" s="32" t="s">
        <v>104</v>
      </c>
      <c r="D75" s="39"/>
      <c r="E75" s="39"/>
      <c r="F75" s="39"/>
      <c r="G75" s="39"/>
      <c r="H75" s="39"/>
      <c r="I75" s="130"/>
      <c r="J75" s="39"/>
      <c r="K75" s="39"/>
      <c r="L75" s="43"/>
    </row>
    <row r="76" spans="2:12" s="1" customFormat="1" ht="16.5" customHeight="1">
      <c r="B76" s="38"/>
      <c r="C76" s="39"/>
      <c r="D76" s="39"/>
      <c r="E76" s="64" t="str">
        <f>E9</f>
        <v>SK81H06 - VON</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 xml:space="preserve"> </v>
      </c>
      <c r="G78" s="39"/>
      <c r="H78" s="39"/>
      <c r="I78" s="132" t="s">
        <v>23</v>
      </c>
      <c r="J78" s="67" t="str">
        <f>IF(J12="","",J12)</f>
        <v>11. 1. 2019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SÚS Plzeňského kraje</v>
      </c>
      <c r="G80" s="39"/>
      <c r="H80" s="39"/>
      <c r="I80" s="132" t="s">
        <v>32</v>
      </c>
      <c r="J80" s="36" t="str">
        <f>E21</f>
        <v>Projekční kancelář Ing.Škubalová</v>
      </c>
      <c r="K80" s="39"/>
      <c r="L80" s="43"/>
    </row>
    <row r="81" spans="2:12" s="1" customFormat="1" ht="13.65" customHeight="1">
      <c r="B81" s="38"/>
      <c r="C81" s="32" t="s">
        <v>30</v>
      </c>
      <c r="D81" s="39"/>
      <c r="E81" s="39"/>
      <c r="F81" s="27" t="str">
        <f>IF(E18="","",E18)</f>
        <v>Vyplň údaj</v>
      </c>
      <c r="G81" s="39"/>
      <c r="H81" s="39"/>
      <c r="I81" s="132" t="s">
        <v>37</v>
      </c>
      <c r="J81" s="36" t="str">
        <f>E24</f>
        <v>Straka</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62</v>
      </c>
      <c r="E83" s="180" t="s">
        <v>58</v>
      </c>
      <c r="F83" s="180" t="s">
        <v>59</v>
      </c>
      <c r="G83" s="180" t="s">
        <v>120</v>
      </c>
      <c r="H83" s="180" t="s">
        <v>121</v>
      </c>
      <c r="I83" s="181" t="s">
        <v>122</v>
      </c>
      <c r="J83" s="180" t="s">
        <v>108</v>
      </c>
      <c r="K83" s="182" t="s">
        <v>123</v>
      </c>
      <c r="L83" s="183"/>
      <c r="M83" s="87" t="s">
        <v>27</v>
      </c>
      <c r="N83" s="88" t="s">
        <v>47</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f>
        <v>0</v>
      </c>
      <c r="Q84" s="91"/>
      <c r="R84" s="185">
        <f>R85</f>
        <v>0</v>
      </c>
      <c r="S84" s="91"/>
      <c r="T84" s="186">
        <f>T85</f>
        <v>0</v>
      </c>
      <c r="AT84" s="17" t="s">
        <v>76</v>
      </c>
      <c r="AU84" s="17" t="s">
        <v>109</v>
      </c>
      <c r="BK84" s="187">
        <f>BK85</f>
        <v>0</v>
      </c>
    </row>
    <row r="85" spans="2:63" s="10" customFormat="1" ht="25.9" customHeight="1">
      <c r="B85" s="188"/>
      <c r="C85" s="189"/>
      <c r="D85" s="190" t="s">
        <v>76</v>
      </c>
      <c r="E85" s="191" t="s">
        <v>1066</v>
      </c>
      <c r="F85" s="191" t="s">
        <v>1067</v>
      </c>
      <c r="G85" s="189"/>
      <c r="H85" s="189"/>
      <c r="I85" s="192"/>
      <c r="J85" s="193">
        <f>BK85</f>
        <v>0</v>
      </c>
      <c r="K85" s="189"/>
      <c r="L85" s="194"/>
      <c r="M85" s="195"/>
      <c r="N85" s="196"/>
      <c r="O85" s="196"/>
      <c r="P85" s="197">
        <f>P86+P91+P93+P95</f>
        <v>0</v>
      </c>
      <c r="Q85" s="196"/>
      <c r="R85" s="197">
        <f>R86+R91+R93+R95</f>
        <v>0</v>
      </c>
      <c r="S85" s="196"/>
      <c r="T85" s="198">
        <f>T86+T91+T93+T95</f>
        <v>0</v>
      </c>
      <c r="AR85" s="199" t="s">
        <v>166</v>
      </c>
      <c r="AT85" s="200" t="s">
        <v>76</v>
      </c>
      <c r="AU85" s="200" t="s">
        <v>77</v>
      </c>
      <c r="AY85" s="199" t="s">
        <v>133</v>
      </c>
      <c r="BK85" s="201">
        <f>BK86+BK91+BK93+BK95</f>
        <v>0</v>
      </c>
    </row>
    <row r="86" spans="2:63" s="10" customFormat="1" ht="22.8" customHeight="1">
      <c r="B86" s="188"/>
      <c r="C86" s="189"/>
      <c r="D86" s="190" t="s">
        <v>76</v>
      </c>
      <c r="E86" s="202" t="s">
        <v>1068</v>
      </c>
      <c r="F86" s="202" t="s">
        <v>1069</v>
      </c>
      <c r="G86" s="189"/>
      <c r="H86" s="189"/>
      <c r="I86" s="192"/>
      <c r="J86" s="203">
        <f>BK86</f>
        <v>0</v>
      </c>
      <c r="K86" s="189"/>
      <c r="L86" s="194"/>
      <c r="M86" s="195"/>
      <c r="N86" s="196"/>
      <c r="O86" s="196"/>
      <c r="P86" s="197">
        <f>SUM(P87:P90)</f>
        <v>0</v>
      </c>
      <c r="Q86" s="196"/>
      <c r="R86" s="197">
        <f>SUM(R87:R90)</f>
        <v>0</v>
      </c>
      <c r="S86" s="196"/>
      <c r="T86" s="198">
        <f>SUM(T87:T90)</f>
        <v>0</v>
      </c>
      <c r="AR86" s="199" t="s">
        <v>166</v>
      </c>
      <c r="AT86" s="200" t="s">
        <v>76</v>
      </c>
      <c r="AU86" s="200" t="s">
        <v>85</v>
      </c>
      <c r="AY86" s="199" t="s">
        <v>133</v>
      </c>
      <c r="BK86" s="201">
        <f>SUM(BK87:BK90)</f>
        <v>0</v>
      </c>
    </row>
    <row r="87" spans="2:65" s="1" customFormat="1" ht="16.5" customHeight="1">
      <c r="B87" s="38"/>
      <c r="C87" s="204" t="s">
        <v>85</v>
      </c>
      <c r="D87" s="204" t="s">
        <v>135</v>
      </c>
      <c r="E87" s="205" t="s">
        <v>1070</v>
      </c>
      <c r="F87" s="206" t="s">
        <v>1071</v>
      </c>
      <c r="G87" s="207" t="s">
        <v>364</v>
      </c>
      <c r="H87" s="208">
        <v>1</v>
      </c>
      <c r="I87" s="209"/>
      <c r="J87" s="208">
        <f>ROUND(I87*H87,2)</f>
        <v>0</v>
      </c>
      <c r="K87" s="206" t="s">
        <v>139</v>
      </c>
      <c r="L87" s="43"/>
      <c r="M87" s="210" t="s">
        <v>27</v>
      </c>
      <c r="N87" s="211" t="s">
        <v>48</v>
      </c>
      <c r="O87" s="79"/>
      <c r="P87" s="212">
        <f>O87*H87</f>
        <v>0</v>
      </c>
      <c r="Q87" s="212">
        <v>0</v>
      </c>
      <c r="R87" s="212">
        <f>Q87*H87</f>
        <v>0</v>
      </c>
      <c r="S87" s="212">
        <v>0</v>
      </c>
      <c r="T87" s="213">
        <f>S87*H87</f>
        <v>0</v>
      </c>
      <c r="AR87" s="17" t="s">
        <v>1072</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1072</v>
      </c>
      <c r="BM87" s="17" t="s">
        <v>1073</v>
      </c>
    </row>
    <row r="88" spans="2:65" s="1" customFormat="1" ht="16.5" customHeight="1">
      <c r="B88" s="38"/>
      <c r="C88" s="204" t="s">
        <v>87</v>
      </c>
      <c r="D88" s="204" t="s">
        <v>135</v>
      </c>
      <c r="E88" s="205" t="s">
        <v>1074</v>
      </c>
      <c r="F88" s="206" t="s">
        <v>1075</v>
      </c>
      <c r="G88" s="207" t="s">
        <v>364</v>
      </c>
      <c r="H88" s="208">
        <v>1</v>
      </c>
      <c r="I88" s="209"/>
      <c r="J88" s="208">
        <f>ROUND(I88*H88,2)</f>
        <v>0</v>
      </c>
      <c r="K88" s="206" t="s">
        <v>27</v>
      </c>
      <c r="L88" s="43"/>
      <c r="M88" s="210" t="s">
        <v>27</v>
      </c>
      <c r="N88" s="211" t="s">
        <v>48</v>
      </c>
      <c r="O88" s="79"/>
      <c r="P88" s="212">
        <f>O88*H88</f>
        <v>0</v>
      </c>
      <c r="Q88" s="212">
        <v>0</v>
      </c>
      <c r="R88" s="212">
        <f>Q88*H88</f>
        <v>0</v>
      </c>
      <c r="S88" s="212">
        <v>0</v>
      </c>
      <c r="T88" s="213">
        <f>S88*H88</f>
        <v>0</v>
      </c>
      <c r="AR88" s="17" t="s">
        <v>1072</v>
      </c>
      <c r="AT88" s="17" t="s">
        <v>135</v>
      </c>
      <c r="AU88" s="17" t="s">
        <v>87</v>
      </c>
      <c r="AY88" s="17" t="s">
        <v>133</v>
      </c>
      <c r="BE88" s="214">
        <f>IF(N88="základní",J88,0)</f>
        <v>0</v>
      </c>
      <c r="BF88" s="214">
        <f>IF(N88="snížená",J88,0)</f>
        <v>0</v>
      </c>
      <c r="BG88" s="214">
        <f>IF(N88="zákl. přenesená",J88,0)</f>
        <v>0</v>
      </c>
      <c r="BH88" s="214">
        <f>IF(N88="sníž. přenesená",J88,0)</f>
        <v>0</v>
      </c>
      <c r="BI88" s="214">
        <f>IF(N88="nulová",J88,0)</f>
        <v>0</v>
      </c>
      <c r="BJ88" s="17" t="s">
        <v>85</v>
      </c>
      <c r="BK88" s="214">
        <f>ROUND(I88*H88,2)</f>
        <v>0</v>
      </c>
      <c r="BL88" s="17" t="s">
        <v>1072</v>
      </c>
      <c r="BM88" s="17" t="s">
        <v>1076</v>
      </c>
    </row>
    <row r="89" spans="2:65" s="1" customFormat="1" ht="16.5" customHeight="1">
      <c r="B89" s="38"/>
      <c r="C89" s="204" t="s">
        <v>154</v>
      </c>
      <c r="D89" s="204" t="s">
        <v>135</v>
      </c>
      <c r="E89" s="205" t="s">
        <v>1077</v>
      </c>
      <c r="F89" s="206" t="s">
        <v>1078</v>
      </c>
      <c r="G89" s="207" t="s">
        <v>364</v>
      </c>
      <c r="H89" s="208">
        <v>1</v>
      </c>
      <c r="I89" s="209"/>
      <c r="J89" s="208">
        <f>ROUND(I89*H89,2)</f>
        <v>0</v>
      </c>
      <c r="K89" s="206" t="s">
        <v>139</v>
      </c>
      <c r="L89" s="43"/>
      <c r="M89" s="210" t="s">
        <v>27</v>
      </c>
      <c r="N89" s="211" t="s">
        <v>48</v>
      </c>
      <c r="O89" s="79"/>
      <c r="P89" s="212">
        <f>O89*H89</f>
        <v>0</v>
      </c>
      <c r="Q89" s="212">
        <v>0</v>
      </c>
      <c r="R89" s="212">
        <f>Q89*H89</f>
        <v>0</v>
      </c>
      <c r="S89" s="212">
        <v>0</v>
      </c>
      <c r="T89" s="213">
        <f>S89*H89</f>
        <v>0</v>
      </c>
      <c r="AR89" s="17" t="s">
        <v>1072</v>
      </c>
      <c r="AT89" s="17" t="s">
        <v>135</v>
      </c>
      <c r="AU89" s="17" t="s">
        <v>87</v>
      </c>
      <c r="AY89" s="17" t="s">
        <v>133</v>
      </c>
      <c r="BE89" s="214">
        <f>IF(N89="základní",J89,0)</f>
        <v>0</v>
      </c>
      <c r="BF89" s="214">
        <f>IF(N89="snížená",J89,0)</f>
        <v>0</v>
      </c>
      <c r="BG89" s="214">
        <f>IF(N89="zákl. přenesená",J89,0)</f>
        <v>0</v>
      </c>
      <c r="BH89" s="214">
        <f>IF(N89="sníž. přenesená",J89,0)</f>
        <v>0</v>
      </c>
      <c r="BI89" s="214">
        <f>IF(N89="nulová",J89,0)</f>
        <v>0</v>
      </c>
      <c r="BJ89" s="17" t="s">
        <v>85</v>
      </c>
      <c r="BK89" s="214">
        <f>ROUND(I89*H89,2)</f>
        <v>0</v>
      </c>
      <c r="BL89" s="17" t="s">
        <v>1072</v>
      </c>
      <c r="BM89" s="17" t="s">
        <v>1079</v>
      </c>
    </row>
    <row r="90" spans="2:65" s="1" customFormat="1" ht="16.5" customHeight="1">
      <c r="B90" s="38"/>
      <c r="C90" s="204" t="s">
        <v>140</v>
      </c>
      <c r="D90" s="204" t="s">
        <v>135</v>
      </c>
      <c r="E90" s="205" t="s">
        <v>1080</v>
      </c>
      <c r="F90" s="206" t="s">
        <v>1081</v>
      </c>
      <c r="G90" s="207" t="s">
        <v>364</v>
      </c>
      <c r="H90" s="208">
        <v>1</v>
      </c>
      <c r="I90" s="209"/>
      <c r="J90" s="208">
        <f>ROUND(I90*H90,2)</f>
        <v>0</v>
      </c>
      <c r="K90" s="206" t="s">
        <v>139</v>
      </c>
      <c r="L90" s="43"/>
      <c r="M90" s="210" t="s">
        <v>27</v>
      </c>
      <c r="N90" s="211" t="s">
        <v>48</v>
      </c>
      <c r="O90" s="79"/>
      <c r="P90" s="212">
        <f>O90*H90</f>
        <v>0</v>
      </c>
      <c r="Q90" s="212">
        <v>0</v>
      </c>
      <c r="R90" s="212">
        <f>Q90*H90</f>
        <v>0</v>
      </c>
      <c r="S90" s="212">
        <v>0</v>
      </c>
      <c r="T90" s="213">
        <f>S90*H90</f>
        <v>0</v>
      </c>
      <c r="AR90" s="17" t="s">
        <v>1072</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1072</v>
      </c>
      <c r="BM90" s="17" t="s">
        <v>1082</v>
      </c>
    </row>
    <row r="91" spans="2:63" s="10" customFormat="1" ht="22.8" customHeight="1">
      <c r="B91" s="188"/>
      <c r="C91" s="189"/>
      <c r="D91" s="190" t="s">
        <v>76</v>
      </c>
      <c r="E91" s="202" t="s">
        <v>1083</v>
      </c>
      <c r="F91" s="202" t="s">
        <v>1084</v>
      </c>
      <c r="G91" s="189"/>
      <c r="H91" s="189"/>
      <c r="I91" s="192"/>
      <c r="J91" s="203">
        <f>BK91</f>
        <v>0</v>
      </c>
      <c r="K91" s="189"/>
      <c r="L91" s="194"/>
      <c r="M91" s="195"/>
      <c r="N91" s="196"/>
      <c r="O91" s="196"/>
      <c r="P91" s="197">
        <f>P92</f>
        <v>0</v>
      </c>
      <c r="Q91" s="196"/>
      <c r="R91" s="197">
        <f>R92</f>
        <v>0</v>
      </c>
      <c r="S91" s="196"/>
      <c r="T91" s="198">
        <f>T92</f>
        <v>0</v>
      </c>
      <c r="AR91" s="199" t="s">
        <v>166</v>
      </c>
      <c r="AT91" s="200" t="s">
        <v>76</v>
      </c>
      <c r="AU91" s="200" t="s">
        <v>85</v>
      </c>
      <c r="AY91" s="199" t="s">
        <v>133</v>
      </c>
      <c r="BK91" s="201">
        <f>BK92</f>
        <v>0</v>
      </c>
    </row>
    <row r="92" spans="2:65" s="1" customFormat="1" ht="16.5" customHeight="1">
      <c r="B92" s="38"/>
      <c r="C92" s="204" t="s">
        <v>166</v>
      </c>
      <c r="D92" s="204" t="s">
        <v>135</v>
      </c>
      <c r="E92" s="205" t="s">
        <v>1085</v>
      </c>
      <c r="F92" s="206" t="s">
        <v>1086</v>
      </c>
      <c r="G92" s="207" t="s">
        <v>364</v>
      </c>
      <c r="H92" s="208">
        <v>1</v>
      </c>
      <c r="I92" s="209"/>
      <c r="J92" s="208">
        <f>ROUND(I92*H92,2)</f>
        <v>0</v>
      </c>
      <c r="K92" s="206" t="s">
        <v>139</v>
      </c>
      <c r="L92" s="43"/>
      <c r="M92" s="210" t="s">
        <v>27</v>
      </c>
      <c r="N92" s="211" t="s">
        <v>48</v>
      </c>
      <c r="O92" s="79"/>
      <c r="P92" s="212">
        <f>O92*H92</f>
        <v>0</v>
      </c>
      <c r="Q92" s="212">
        <v>0</v>
      </c>
      <c r="R92" s="212">
        <f>Q92*H92</f>
        <v>0</v>
      </c>
      <c r="S92" s="212">
        <v>0</v>
      </c>
      <c r="T92" s="213">
        <f>S92*H92</f>
        <v>0</v>
      </c>
      <c r="AR92" s="17" t="s">
        <v>1072</v>
      </c>
      <c r="AT92" s="17" t="s">
        <v>135</v>
      </c>
      <c r="AU92" s="17" t="s">
        <v>87</v>
      </c>
      <c r="AY92" s="17" t="s">
        <v>133</v>
      </c>
      <c r="BE92" s="214">
        <f>IF(N92="základní",J92,0)</f>
        <v>0</v>
      </c>
      <c r="BF92" s="214">
        <f>IF(N92="snížená",J92,0)</f>
        <v>0</v>
      </c>
      <c r="BG92" s="214">
        <f>IF(N92="zákl. přenesená",J92,0)</f>
        <v>0</v>
      </c>
      <c r="BH92" s="214">
        <f>IF(N92="sníž. přenesená",J92,0)</f>
        <v>0</v>
      </c>
      <c r="BI92" s="214">
        <f>IF(N92="nulová",J92,0)</f>
        <v>0</v>
      </c>
      <c r="BJ92" s="17" t="s">
        <v>85</v>
      </c>
      <c r="BK92" s="214">
        <f>ROUND(I92*H92,2)</f>
        <v>0</v>
      </c>
      <c r="BL92" s="17" t="s">
        <v>1072</v>
      </c>
      <c r="BM92" s="17" t="s">
        <v>1087</v>
      </c>
    </row>
    <row r="93" spans="2:63" s="10" customFormat="1" ht="22.8" customHeight="1">
      <c r="B93" s="188"/>
      <c r="C93" s="189"/>
      <c r="D93" s="190" t="s">
        <v>76</v>
      </c>
      <c r="E93" s="202" t="s">
        <v>1088</v>
      </c>
      <c r="F93" s="202" t="s">
        <v>1089</v>
      </c>
      <c r="G93" s="189"/>
      <c r="H93" s="189"/>
      <c r="I93" s="192"/>
      <c r="J93" s="203">
        <f>BK93</f>
        <v>0</v>
      </c>
      <c r="K93" s="189"/>
      <c r="L93" s="194"/>
      <c r="M93" s="195"/>
      <c r="N93" s="196"/>
      <c r="O93" s="196"/>
      <c r="P93" s="197">
        <f>P94</f>
        <v>0</v>
      </c>
      <c r="Q93" s="196"/>
      <c r="R93" s="197">
        <f>R94</f>
        <v>0</v>
      </c>
      <c r="S93" s="196"/>
      <c r="T93" s="198">
        <f>T94</f>
        <v>0</v>
      </c>
      <c r="AR93" s="199" t="s">
        <v>166</v>
      </c>
      <c r="AT93" s="200" t="s">
        <v>76</v>
      </c>
      <c r="AU93" s="200" t="s">
        <v>85</v>
      </c>
      <c r="AY93" s="199" t="s">
        <v>133</v>
      </c>
      <c r="BK93" s="201">
        <f>BK94</f>
        <v>0</v>
      </c>
    </row>
    <row r="94" spans="2:65" s="1" customFormat="1" ht="16.5" customHeight="1">
      <c r="B94" s="38"/>
      <c r="C94" s="204" t="s">
        <v>170</v>
      </c>
      <c r="D94" s="204" t="s">
        <v>135</v>
      </c>
      <c r="E94" s="205" t="s">
        <v>1090</v>
      </c>
      <c r="F94" s="206" t="s">
        <v>1091</v>
      </c>
      <c r="G94" s="207" t="s">
        <v>364</v>
      </c>
      <c r="H94" s="208">
        <v>1</v>
      </c>
      <c r="I94" s="209"/>
      <c r="J94" s="208">
        <f>ROUND(I94*H94,2)</f>
        <v>0</v>
      </c>
      <c r="K94" s="206" t="s">
        <v>139</v>
      </c>
      <c r="L94" s="43"/>
      <c r="M94" s="210" t="s">
        <v>27</v>
      </c>
      <c r="N94" s="211" t="s">
        <v>48</v>
      </c>
      <c r="O94" s="79"/>
      <c r="P94" s="212">
        <f>O94*H94</f>
        <v>0</v>
      </c>
      <c r="Q94" s="212">
        <v>0</v>
      </c>
      <c r="R94" s="212">
        <f>Q94*H94</f>
        <v>0</v>
      </c>
      <c r="S94" s="212">
        <v>0</v>
      </c>
      <c r="T94" s="213">
        <f>S94*H94</f>
        <v>0</v>
      </c>
      <c r="AR94" s="17" t="s">
        <v>1072</v>
      </c>
      <c r="AT94" s="17" t="s">
        <v>135</v>
      </c>
      <c r="AU94" s="17" t="s">
        <v>87</v>
      </c>
      <c r="AY94" s="17" t="s">
        <v>133</v>
      </c>
      <c r="BE94" s="214">
        <f>IF(N94="základní",J94,0)</f>
        <v>0</v>
      </c>
      <c r="BF94" s="214">
        <f>IF(N94="snížená",J94,0)</f>
        <v>0</v>
      </c>
      <c r="BG94" s="214">
        <f>IF(N94="zákl. přenesená",J94,0)</f>
        <v>0</v>
      </c>
      <c r="BH94" s="214">
        <f>IF(N94="sníž. přenesená",J94,0)</f>
        <v>0</v>
      </c>
      <c r="BI94" s="214">
        <f>IF(N94="nulová",J94,0)</f>
        <v>0</v>
      </c>
      <c r="BJ94" s="17" t="s">
        <v>85</v>
      </c>
      <c r="BK94" s="214">
        <f>ROUND(I94*H94,2)</f>
        <v>0</v>
      </c>
      <c r="BL94" s="17" t="s">
        <v>1072</v>
      </c>
      <c r="BM94" s="17" t="s">
        <v>1092</v>
      </c>
    </row>
    <row r="95" spans="2:63" s="10" customFormat="1" ht="22.8" customHeight="1">
      <c r="B95" s="188"/>
      <c r="C95" s="189"/>
      <c r="D95" s="190" t="s">
        <v>76</v>
      </c>
      <c r="E95" s="202" t="s">
        <v>1093</v>
      </c>
      <c r="F95" s="202" t="s">
        <v>1094</v>
      </c>
      <c r="G95" s="189"/>
      <c r="H95" s="189"/>
      <c r="I95" s="192"/>
      <c r="J95" s="203">
        <f>BK95</f>
        <v>0</v>
      </c>
      <c r="K95" s="189"/>
      <c r="L95" s="194"/>
      <c r="M95" s="195"/>
      <c r="N95" s="196"/>
      <c r="O95" s="196"/>
      <c r="P95" s="197">
        <f>P96</f>
        <v>0</v>
      </c>
      <c r="Q95" s="196"/>
      <c r="R95" s="197">
        <f>R96</f>
        <v>0</v>
      </c>
      <c r="S95" s="196"/>
      <c r="T95" s="198">
        <f>T96</f>
        <v>0</v>
      </c>
      <c r="AR95" s="199" t="s">
        <v>166</v>
      </c>
      <c r="AT95" s="200" t="s">
        <v>76</v>
      </c>
      <c r="AU95" s="200" t="s">
        <v>85</v>
      </c>
      <c r="AY95" s="199" t="s">
        <v>133</v>
      </c>
      <c r="BK95" s="201">
        <f>BK96</f>
        <v>0</v>
      </c>
    </row>
    <row r="96" spans="2:65" s="1" customFormat="1" ht="16.5" customHeight="1">
      <c r="B96" s="38"/>
      <c r="C96" s="204" t="s">
        <v>174</v>
      </c>
      <c r="D96" s="204" t="s">
        <v>135</v>
      </c>
      <c r="E96" s="205" t="s">
        <v>1095</v>
      </c>
      <c r="F96" s="206" t="s">
        <v>1096</v>
      </c>
      <c r="G96" s="207" t="s">
        <v>364</v>
      </c>
      <c r="H96" s="208">
        <v>1</v>
      </c>
      <c r="I96" s="209"/>
      <c r="J96" s="208">
        <f>ROUND(I96*H96,2)</f>
        <v>0</v>
      </c>
      <c r="K96" s="206" t="s">
        <v>27</v>
      </c>
      <c r="L96" s="43"/>
      <c r="M96" s="262" t="s">
        <v>27</v>
      </c>
      <c r="N96" s="263" t="s">
        <v>48</v>
      </c>
      <c r="O96" s="260"/>
      <c r="P96" s="264">
        <f>O96*H96</f>
        <v>0</v>
      </c>
      <c r="Q96" s="264">
        <v>0</v>
      </c>
      <c r="R96" s="264">
        <f>Q96*H96</f>
        <v>0</v>
      </c>
      <c r="S96" s="264">
        <v>0</v>
      </c>
      <c r="T96" s="265">
        <f>S96*H96</f>
        <v>0</v>
      </c>
      <c r="AR96" s="17" t="s">
        <v>1072</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1072</v>
      </c>
      <c r="BM96" s="17" t="s">
        <v>1097</v>
      </c>
    </row>
    <row r="97" spans="2:12" s="1" customFormat="1" ht="6.95" customHeight="1">
      <c r="B97" s="57"/>
      <c r="C97" s="58"/>
      <c r="D97" s="58"/>
      <c r="E97" s="58"/>
      <c r="F97" s="58"/>
      <c r="G97" s="58"/>
      <c r="H97" s="58"/>
      <c r="I97" s="154"/>
      <c r="J97" s="58"/>
      <c r="K97" s="58"/>
      <c r="L97" s="43"/>
    </row>
  </sheetData>
  <sheetProtection password="CC35" sheet="1" objects="1" scenarios="1" formatColumns="0" formatRows="0" autoFilter="0"/>
  <autoFilter ref="C83:K9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282" t="s">
        <v>1098</v>
      </c>
      <c r="D3" s="282"/>
      <c r="E3" s="282"/>
      <c r="F3" s="282"/>
      <c r="G3" s="282"/>
      <c r="H3" s="282"/>
      <c r="I3" s="282"/>
      <c r="J3" s="282"/>
      <c r="K3" s="283"/>
    </row>
    <row r="4" spans="2:11" ht="25.5" customHeight="1">
      <c r="B4" s="284"/>
      <c r="C4" s="285" t="s">
        <v>1099</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1100</v>
      </c>
      <c r="D6" s="288"/>
      <c r="E6" s="288"/>
      <c r="F6" s="288"/>
      <c r="G6" s="288"/>
      <c r="H6" s="288"/>
      <c r="I6" s="288"/>
      <c r="J6" s="288"/>
      <c r="K6" s="286"/>
    </row>
    <row r="7" spans="2:11" ht="15" customHeight="1">
      <c r="B7" s="289"/>
      <c r="C7" s="288" t="s">
        <v>1101</v>
      </c>
      <c r="D7" s="288"/>
      <c r="E7" s="288"/>
      <c r="F7" s="288"/>
      <c r="G7" s="288"/>
      <c r="H7" s="288"/>
      <c r="I7" s="288"/>
      <c r="J7" s="288"/>
      <c r="K7" s="286"/>
    </row>
    <row r="8" spans="2:11" ht="12.75" customHeight="1">
      <c r="B8" s="289"/>
      <c r="C8" s="288"/>
      <c r="D8" s="288"/>
      <c r="E8" s="288"/>
      <c r="F8" s="288"/>
      <c r="G8" s="288"/>
      <c r="H8" s="288"/>
      <c r="I8" s="288"/>
      <c r="J8" s="288"/>
      <c r="K8" s="286"/>
    </row>
    <row r="9" spans="2:11" ht="15" customHeight="1">
      <c r="B9" s="289"/>
      <c r="C9" s="288" t="s">
        <v>1102</v>
      </c>
      <c r="D9" s="288"/>
      <c r="E9" s="288"/>
      <c r="F9" s="288"/>
      <c r="G9" s="288"/>
      <c r="H9" s="288"/>
      <c r="I9" s="288"/>
      <c r="J9" s="288"/>
      <c r="K9" s="286"/>
    </row>
    <row r="10" spans="2:11" ht="15" customHeight="1">
      <c r="B10" s="289"/>
      <c r="C10" s="288"/>
      <c r="D10" s="288" t="s">
        <v>1103</v>
      </c>
      <c r="E10" s="288"/>
      <c r="F10" s="288"/>
      <c r="G10" s="288"/>
      <c r="H10" s="288"/>
      <c r="I10" s="288"/>
      <c r="J10" s="288"/>
      <c r="K10" s="286"/>
    </row>
    <row r="11" spans="2:11" ht="15" customHeight="1">
      <c r="B11" s="289"/>
      <c r="C11" s="290"/>
      <c r="D11" s="288" t="s">
        <v>1104</v>
      </c>
      <c r="E11" s="288"/>
      <c r="F11" s="288"/>
      <c r="G11" s="288"/>
      <c r="H11" s="288"/>
      <c r="I11" s="288"/>
      <c r="J11" s="288"/>
      <c r="K11" s="286"/>
    </row>
    <row r="12" spans="2:11" ht="15" customHeight="1">
      <c r="B12" s="289"/>
      <c r="C12" s="290"/>
      <c r="D12" s="288"/>
      <c r="E12" s="288"/>
      <c r="F12" s="288"/>
      <c r="G12" s="288"/>
      <c r="H12" s="288"/>
      <c r="I12" s="288"/>
      <c r="J12" s="288"/>
      <c r="K12" s="286"/>
    </row>
    <row r="13" spans="2:11" ht="15" customHeight="1">
      <c r="B13" s="289"/>
      <c r="C13" s="290"/>
      <c r="D13" s="291" t="s">
        <v>1105</v>
      </c>
      <c r="E13" s="288"/>
      <c r="F13" s="288"/>
      <c r="G13" s="288"/>
      <c r="H13" s="288"/>
      <c r="I13" s="288"/>
      <c r="J13" s="288"/>
      <c r="K13" s="286"/>
    </row>
    <row r="14" spans="2:11" ht="12.75" customHeight="1">
      <c r="B14" s="289"/>
      <c r="C14" s="290"/>
      <c r="D14" s="290"/>
      <c r="E14" s="290"/>
      <c r="F14" s="290"/>
      <c r="G14" s="290"/>
      <c r="H14" s="290"/>
      <c r="I14" s="290"/>
      <c r="J14" s="290"/>
      <c r="K14" s="286"/>
    </row>
    <row r="15" spans="2:11" ht="15" customHeight="1">
      <c r="B15" s="289"/>
      <c r="C15" s="290"/>
      <c r="D15" s="288" t="s">
        <v>1106</v>
      </c>
      <c r="E15" s="288"/>
      <c r="F15" s="288"/>
      <c r="G15" s="288"/>
      <c r="H15" s="288"/>
      <c r="I15" s="288"/>
      <c r="J15" s="288"/>
      <c r="K15" s="286"/>
    </row>
    <row r="16" spans="2:11" ht="15" customHeight="1">
      <c r="B16" s="289"/>
      <c r="C16" s="290"/>
      <c r="D16" s="288" t="s">
        <v>1107</v>
      </c>
      <c r="E16" s="288"/>
      <c r="F16" s="288"/>
      <c r="G16" s="288"/>
      <c r="H16" s="288"/>
      <c r="I16" s="288"/>
      <c r="J16" s="288"/>
      <c r="K16" s="286"/>
    </row>
    <row r="17" spans="2:11" ht="15" customHeight="1">
      <c r="B17" s="289"/>
      <c r="C17" s="290"/>
      <c r="D17" s="288" t="s">
        <v>1108</v>
      </c>
      <c r="E17" s="288"/>
      <c r="F17" s="288"/>
      <c r="G17" s="288"/>
      <c r="H17" s="288"/>
      <c r="I17" s="288"/>
      <c r="J17" s="288"/>
      <c r="K17" s="286"/>
    </row>
    <row r="18" spans="2:11" ht="15" customHeight="1">
      <c r="B18" s="289"/>
      <c r="C18" s="290"/>
      <c r="D18" s="290"/>
      <c r="E18" s="292" t="s">
        <v>84</v>
      </c>
      <c r="F18" s="288" t="s">
        <v>1109</v>
      </c>
      <c r="G18" s="288"/>
      <c r="H18" s="288"/>
      <c r="I18" s="288"/>
      <c r="J18" s="288"/>
      <c r="K18" s="286"/>
    </row>
    <row r="19" spans="2:11" ht="15" customHeight="1">
      <c r="B19" s="289"/>
      <c r="C19" s="290"/>
      <c r="D19" s="290"/>
      <c r="E19" s="292" t="s">
        <v>1110</v>
      </c>
      <c r="F19" s="288" t="s">
        <v>1111</v>
      </c>
      <c r="G19" s="288"/>
      <c r="H19" s="288"/>
      <c r="I19" s="288"/>
      <c r="J19" s="288"/>
      <c r="K19" s="286"/>
    </row>
    <row r="20" spans="2:11" ht="15" customHeight="1">
      <c r="B20" s="289"/>
      <c r="C20" s="290"/>
      <c r="D20" s="290"/>
      <c r="E20" s="292" t="s">
        <v>1112</v>
      </c>
      <c r="F20" s="288" t="s">
        <v>1113</v>
      </c>
      <c r="G20" s="288"/>
      <c r="H20" s="288"/>
      <c r="I20" s="288"/>
      <c r="J20" s="288"/>
      <c r="K20" s="286"/>
    </row>
    <row r="21" spans="2:11" ht="15" customHeight="1">
      <c r="B21" s="289"/>
      <c r="C21" s="290"/>
      <c r="D21" s="290"/>
      <c r="E21" s="292" t="s">
        <v>101</v>
      </c>
      <c r="F21" s="288" t="s">
        <v>1114</v>
      </c>
      <c r="G21" s="288"/>
      <c r="H21" s="288"/>
      <c r="I21" s="288"/>
      <c r="J21" s="288"/>
      <c r="K21" s="286"/>
    </row>
    <row r="22" spans="2:11" ht="15" customHeight="1">
      <c r="B22" s="289"/>
      <c r="C22" s="290"/>
      <c r="D22" s="290"/>
      <c r="E22" s="292" t="s">
        <v>1115</v>
      </c>
      <c r="F22" s="288" t="s">
        <v>1116</v>
      </c>
      <c r="G22" s="288"/>
      <c r="H22" s="288"/>
      <c r="I22" s="288"/>
      <c r="J22" s="288"/>
      <c r="K22" s="286"/>
    </row>
    <row r="23" spans="2:11" ht="15" customHeight="1">
      <c r="B23" s="289"/>
      <c r="C23" s="290"/>
      <c r="D23" s="290"/>
      <c r="E23" s="292" t="s">
        <v>1117</v>
      </c>
      <c r="F23" s="288" t="s">
        <v>1118</v>
      </c>
      <c r="G23" s="288"/>
      <c r="H23" s="288"/>
      <c r="I23" s="288"/>
      <c r="J23" s="288"/>
      <c r="K23" s="286"/>
    </row>
    <row r="24" spans="2:11" ht="12.75" customHeight="1">
      <c r="B24" s="289"/>
      <c r="C24" s="290"/>
      <c r="D24" s="290"/>
      <c r="E24" s="290"/>
      <c r="F24" s="290"/>
      <c r="G24" s="290"/>
      <c r="H24" s="290"/>
      <c r="I24" s="290"/>
      <c r="J24" s="290"/>
      <c r="K24" s="286"/>
    </row>
    <row r="25" spans="2:11" ht="15" customHeight="1">
      <c r="B25" s="289"/>
      <c r="C25" s="288" t="s">
        <v>1119</v>
      </c>
      <c r="D25" s="288"/>
      <c r="E25" s="288"/>
      <c r="F25" s="288"/>
      <c r="G25" s="288"/>
      <c r="H25" s="288"/>
      <c r="I25" s="288"/>
      <c r="J25" s="288"/>
      <c r="K25" s="286"/>
    </row>
    <row r="26" spans="2:11" ht="15" customHeight="1">
      <c r="B26" s="289"/>
      <c r="C26" s="288" t="s">
        <v>1120</v>
      </c>
      <c r="D26" s="288"/>
      <c r="E26" s="288"/>
      <c r="F26" s="288"/>
      <c r="G26" s="288"/>
      <c r="H26" s="288"/>
      <c r="I26" s="288"/>
      <c r="J26" s="288"/>
      <c r="K26" s="286"/>
    </row>
    <row r="27" spans="2:11" ht="15" customHeight="1">
      <c r="B27" s="289"/>
      <c r="C27" s="288"/>
      <c r="D27" s="288" t="s">
        <v>1121</v>
      </c>
      <c r="E27" s="288"/>
      <c r="F27" s="288"/>
      <c r="G27" s="288"/>
      <c r="H27" s="288"/>
      <c r="I27" s="288"/>
      <c r="J27" s="288"/>
      <c r="K27" s="286"/>
    </row>
    <row r="28" spans="2:11" ht="15" customHeight="1">
      <c r="B28" s="289"/>
      <c r="C28" s="290"/>
      <c r="D28" s="288" t="s">
        <v>1122</v>
      </c>
      <c r="E28" s="288"/>
      <c r="F28" s="288"/>
      <c r="G28" s="288"/>
      <c r="H28" s="288"/>
      <c r="I28" s="288"/>
      <c r="J28" s="288"/>
      <c r="K28" s="286"/>
    </row>
    <row r="29" spans="2:11" ht="12.75" customHeight="1">
      <c r="B29" s="289"/>
      <c r="C29" s="290"/>
      <c r="D29" s="290"/>
      <c r="E29" s="290"/>
      <c r="F29" s="290"/>
      <c r="G29" s="290"/>
      <c r="H29" s="290"/>
      <c r="I29" s="290"/>
      <c r="J29" s="290"/>
      <c r="K29" s="286"/>
    </row>
    <row r="30" spans="2:11" ht="15" customHeight="1">
      <c r="B30" s="289"/>
      <c r="C30" s="290"/>
      <c r="D30" s="288" t="s">
        <v>1123</v>
      </c>
      <c r="E30" s="288"/>
      <c r="F30" s="288"/>
      <c r="G30" s="288"/>
      <c r="H30" s="288"/>
      <c r="I30" s="288"/>
      <c r="J30" s="288"/>
      <c r="K30" s="286"/>
    </row>
    <row r="31" spans="2:11" ht="15" customHeight="1">
      <c r="B31" s="289"/>
      <c r="C31" s="290"/>
      <c r="D31" s="288" t="s">
        <v>1124</v>
      </c>
      <c r="E31" s="288"/>
      <c r="F31" s="288"/>
      <c r="G31" s="288"/>
      <c r="H31" s="288"/>
      <c r="I31" s="288"/>
      <c r="J31" s="288"/>
      <c r="K31" s="286"/>
    </row>
    <row r="32" spans="2:11" ht="12.75" customHeight="1">
      <c r="B32" s="289"/>
      <c r="C32" s="290"/>
      <c r="D32" s="290"/>
      <c r="E32" s="290"/>
      <c r="F32" s="290"/>
      <c r="G32" s="290"/>
      <c r="H32" s="290"/>
      <c r="I32" s="290"/>
      <c r="J32" s="290"/>
      <c r="K32" s="286"/>
    </row>
    <row r="33" spans="2:11" ht="15" customHeight="1">
      <c r="B33" s="289"/>
      <c r="C33" s="290"/>
      <c r="D33" s="288" t="s">
        <v>1125</v>
      </c>
      <c r="E33" s="288"/>
      <c r="F33" s="288"/>
      <c r="G33" s="288"/>
      <c r="H33" s="288"/>
      <c r="I33" s="288"/>
      <c r="J33" s="288"/>
      <c r="K33" s="286"/>
    </row>
    <row r="34" spans="2:11" ht="15" customHeight="1">
      <c r="B34" s="289"/>
      <c r="C34" s="290"/>
      <c r="D34" s="288" t="s">
        <v>1126</v>
      </c>
      <c r="E34" s="288"/>
      <c r="F34" s="288"/>
      <c r="G34" s="288"/>
      <c r="H34" s="288"/>
      <c r="I34" s="288"/>
      <c r="J34" s="288"/>
      <c r="K34" s="286"/>
    </row>
    <row r="35" spans="2:11" ht="15" customHeight="1">
      <c r="B35" s="289"/>
      <c r="C35" s="290"/>
      <c r="D35" s="288" t="s">
        <v>1127</v>
      </c>
      <c r="E35" s="288"/>
      <c r="F35" s="288"/>
      <c r="G35" s="288"/>
      <c r="H35" s="288"/>
      <c r="I35" s="288"/>
      <c r="J35" s="288"/>
      <c r="K35" s="286"/>
    </row>
    <row r="36" spans="2:11" ht="15" customHeight="1">
      <c r="B36" s="289"/>
      <c r="C36" s="290"/>
      <c r="D36" s="288"/>
      <c r="E36" s="291" t="s">
        <v>119</v>
      </c>
      <c r="F36" s="288"/>
      <c r="G36" s="288" t="s">
        <v>1128</v>
      </c>
      <c r="H36" s="288"/>
      <c r="I36" s="288"/>
      <c r="J36" s="288"/>
      <c r="K36" s="286"/>
    </row>
    <row r="37" spans="2:11" ht="30.75" customHeight="1">
      <c r="B37" s="289"/>
      <c r="C37" s="290"/>
      <c r="D37" s="288"/>
      <c r="E37" s="291" t="s">
        <v>1129</v>
      </c>
      <c r="F37" s="288"/>
      <c r="G37" s="288" t="s">
        <v>1130</v>
      </c>
      <c r="H37" s="288"/>
      <c r="I37" s="288"/>
      <c r="J37" s="288"/>
      <c r="K37" s="286"/>
    </row>
    <row r="38" spans="2:11" ht="15" customHeight="1">
      <c r="B38" s="289"/>
      <c r="C38" s="290"/>
      <c r="D38" s="288"/>
      <c r="E38" s="291" t="s">
        <v>58</v>
      </c>
      <c r="F38" s="288"/>
      <c r="G38" s="288" t="s">
        <v>1131</v>
      </c>
      <c r="H38" s="288"/>
      <c r="I38" s="288"/>
      <c r="J38" s="288"/>
      <c r="K38" s="286"/>
    </row>
    <row r="39" spans="2:11" ht="15" customHeight="1">
      <c r="B39" s="289"/>
      <c r="C39" s="290"/>
      <c r="D39" s="288"/>
      <c r="E39" s="291" t="s">
        <v>59</v>
      </c>
      <c r="F39" s="288"/>
      <c r="G39" s="288" t="s">
        <v>1132</v>
      </c>
      <c r="H39" s="288"/>
      <c r="I39" s="288"/>
      <c r="J39" s="288"/>
      <c r="K39" s="286"/>
    </row>
    <row r="40" spans="2:11" ht="15" customHeight="1">
      <c r="B40" s="289"/>
      <c r="C40" s="290"/>
      <c r="D40" s="288"/>
      <c r="E40" s="291" t="s">
        <v>120</v>
      </c>
      <c r="F40" s="288"/>
      <c r="G40" s="288" t="s">
        <v>1133</v>
      </c>
      <c r="H40" s="288"/>
      <c r="I40" s="288"/>
      <c r="J40" s="288"/>
      <c r="K40" s="286"/>
    </row>
    <row r="41" spans="2:11" ht="15" customHeight="1">
      <c r="B41" s="289"/>
      <c r="C41" s="290"/>
      <c r="D41" s="288"/>
      <c r="E41" s="291" t="s">
        <v>121</v>
      </c>
      <c r="F41" s="288"/>
      <c r="G41" s="288" t="s">
        <v>1134</v>
      </c>
      <c r="H41" s="288"/>
      <c r="I41" s="288"/>
      <c r="J41" s="288"/>
      <c r="K41" s="286"/>
    </row>
    <row r="42" spans="2:11" ht="15" customHeight="1">
      <c r="B42" s="289"/>
      <c r="C42" s="290"/>
      <c r="D42" s="288"/>
      <c r="E42" s="291" t="s">
        <v>1135</v>
      </c>
      <c r="F42" s="288"/>
      <c r="G42" s="288" t="s">
        <v>1136</v>
      </c>
      <c r="H42" s="288"/>
      <c r="I42" s="288"/>
      <c r="J42" s="288"/>
      <c r="K42" s="286"/>
    </row>
    <row r="43" spans="2:11" ht="15" customHeight="1">
      <c r="B43" s="289"/>
      <c r="C43" s="290"/>
      <c r="D43" s="288"/>
      <c r="E43" s="291"/>
      <c r="F43" s="288"/>
      <c r="G43" s="288" t="s">
        <v>1137</v>
      </c>
      <c r="H43" s="288"/>
      <c r="I43" s="288"/>
      <c r="J43" s="288"/>
      <c r="K43" s="286"/>
    </row>
    <row r="44" spans="2:11" ht="15" customHeight="1">
      <c r="B44" s="289"/>
      <c r="C44" s="290"/>
      <c r="D44" s="288"/>
      <c r="E44" s="291" t="s">
        <v>1138</v>
      </c>
      <c r="F44" s="288"/>
      <c r="G44" s="288" t="s">
        <v>1139</v>
      </c>
      <c r="H44" s="288"/>
      <c r="I44" s="288"/>
      <c r="J44" s="288"/>
      <c r="K44" s="286"/>
    </row>
    <row r="45" spans="2:11" ht="15" customHeight="1">
      <c r="B45" s="289"/>
      <c r="C45" s="290"/>
      <c r="D45" s="288"/>
      <c r="E45" s="291" t="s">
        <v>123</v>
      </c>
      <c r="F45" s="288"/>
      <c r="G45" s="288" t="s">
        <v>1140</v>
      </c>
      <c r="H45" s="288"/>
      <c r="I45" s="288"/>
      <c r="J45" s="288"/>
      <c r="K45" s="286"/>
    </row>
    <row r="46" spans="2:11" ht="12.75" customHeight="1">
      <c r="B46" s="289"/>
      <c r="C46" s="290"/>
      <c r="D46" s="288"/>
      <c r="E46" s="288"/>
      <c r="F46" s="288"/>
      <c r="G46" s="288"/>
      <c r="H46" s="288"/>
      <c r="I46" s="288"/>
      <c r="J46" s="288"/>
      <c r="K46" s="286"/>
    </row>
    <row r="47" spans="2:11" ht="15" customHeight="1">
      <c r="B47" s="289"/>
      <c r="C47" s="290"/>
      <c r="D47" s="288" t="s">
        <v>1141</v>
      </c>
      <c r="E47" s="288"/>
      <c r="F47" s="288"/>
      <c r="G47" s="288"/>
      <c r="H47" s="288"/>
      <c r="I47" s="288"/>
      <c r="J47" s="288"/>
      <c r="K47" s="286"/>
    </row>
    <row r="48" spans="2:11" ht="15" customHeight="1">
      <c r="B48" s="289"/>
      <c r="C48" s="290"/>
      <c r="D48" s="290"/>
      <c r="E48" s="288" t="s">
        <v>1142</v>
      </c>
      <c r="F48" s="288"/>
      <c r="G48" s="288"/>
      <c r="H48" s="288"/>
      <c r="I48" s="288"/>
      <c r="J48" s="288"/>
      <c r="K48" s="286"/>
    </row>
    <row r="49" spans="2:11" ht="15" customHeight="1">
      <c r="B49" s="289"/>
      <c r="C49" s="290"/>
      <c r="D49" s="290"/>
      <c r="E49" s="288" t="s">
        <v>1143</v>
      </c>
      <c r="F49" s="288"/>
      <c r="G49" s="288"/>
      <c r="H49" s="288"/>
      <c r="I49" s="288"/>
      <c r="J49" s="288"/>
      <c r="K49" s="286"/>
    </row>
    <row r="50" spans="2:11" ht="15" customHeight="1">
      <c r="B50" s="289"/>
      <c r="C50" s="290"/>
      <c r="D50" s="290"/>
      <c r="E50" s="288" t="s">
        <v>1144</v>
      </c>
      <c r="F50" s="288"/>
      <c r="G50" s="288"/>
      <c r="H50" s="288"/>
      <c r="I50" s="288"/>
      <c r="J50" s="288"/>
      <c r="K50" s="286"/>
    </row>
    <row r="51" spans="2:11" ht="15" customHeight="1">
      <c r="B51" s="289"/>
      <c r="C51" s="290"/>
      <c r="D51" s="288" t="s">
        <v>1145</v>
      </c>
      <c r="E51" s="288"/>
      <c r="F51" s="288"/>
      <c r="G51" s="288"/>
      <c r="H51" s="288"/>
      <c r="I51" s="288"/>
      <c r="J51" s="288"/>
      <c r="K51" s="286"/>
    </row>
    <row r="52" spans="2:11" ht="25.5" customHeight="1">
      <c r="B52" s="284"/>
      <c r="C52" s="285" t="s">
        <v>1146</v>
      </c>
      <c r="D52" s="285"/>
      <c r="E52" s="285"/>
      <c r="F52" s="285"/>
      <c r="G52" s="285"/>
      <c r="H52" s="285"/>
      <c r="I52" s="285"/>
      <c r="J52" s="285"/>
      <c r="K52" s="286"/>
    </row>
    <row r="53" spans="2:11" ht="5.25" customHeight="1">
      <c r="B53" s="284"/>
      <c r="C53" s="287"/>
      <c r="D53" s="287"/>
      <c r="E53" s="287"/>
      <c r="F53" s="287"/>
      <c r="G53" s="287"/>
      <c r="H53" s="287"/>
      <c r="I53" s="287"/>
      <c r="J53" s="287"/>
      <c r="K53" s="286"/>
    </row>
    <row r="54" spans="2:11" ht="15" customHeight="1">
      <c r="B54" s="284"/>
      <c r="C54" s="288" t="s">
        <v>1147</v>
      </c>
      <c r="D54" s="288"/>
      <c r="E54" s="288"/>
      <c r="F54" s="288"/>
      <c r="G54" s="288"/>
      <c r="H54" s="288"/>
      <c r="I54" s="288"/>
      <c r="J54" s="288"/>
      <c r="K54" s="286"/>
    </row>
    <row r="55" spans="2:11" ht="15" customHeight="1">
      <c r="B55" s="284"/>
      <c r="C55" s="288" t="s">
        <v>1148</v>
      </c>
      <c r="D55" s="288"/>
      <c r="E55" s="288"/>
      <c r="F55" s="288"/>
      <c r="G55" s="288"/>
      <c r="H55" s="288"/>
      <c r="I55" s="288"/>
      <c r="J55" s="288"/>
      <c r="K55" s="286"/>
    </row>
    <row r="56" spans="2:11" ht="12.75" customHeight="1">
      <c r="B56" s="284"/>
      <c r="C56" s="288"/>
      <c r="D56" s="288"/>
      <c r="E56" s="288"/>
      <c r="F56" s="288"/>
      <c r="G56" s="288"/>
      <c r="H56" s="288"/>
      <c r="I56" s="288"/>
      <c r="J56" s="288"/>
      <c r="K56" s="286"/>
    </row>
    <row r="57" spans="2:11" ht="15" customHeight="1">
      <c r="B57" s="284"/>
      <c r="C57" s="288" t="s">
        <v>1149</v>
      </c>
      <c r="D57" s="288"/>
      <c r="E57" s="288"/>
      <c r="F57" s="288"/>
      <c r="G57" s="288"/>
      <c r="H57" s="288"/>
      <c r="I57" s="288"/>
      <c r="J57" s="288"/>
      <c r="K57" s="286"/>
    </row>
    <row r="58" spans="2:11" ht="15" customHeight="1">
      <c r="B58" s="284"/>
      <c r="C58" s="290"/>
      <c r="D58" s="288" t="s">
        <v>1150</v>
      </c>
      <c r="E58" s="288"/>
      <c r="F58" s="288"/>
      <c r="G58" s="288"/>
      <c r="H58" s="288"/>
      <c r="I58" s="288"/>
      <c r="J58" s="288"/>
      <c r="K58" s="286"/>
    </row>
    <row r="59" spans="2:11" ht="15" customHeight="1">
      <c r="B59" s="284"/>
      <c r="C59" s="290"/>
      <c r="D59" s="288" t="s">
        <v>1151</v>
      </c>
      <c r="E59" s="288"/>
      <c r="F59" s="288"/>
      <c r="G59" s="288"/>
      <c r="H59" s="288"/>
      <c r="I59" s="288"/>
      <c r="J59" s="288"/>
      <c r="K59" s="286"/>
    </row>
    <row r="60" spans="2:11" ht="15" customHeight="1">
      <c r="B60" s="284"/>
      <c r="C60" s="290"/>
      <c r="D60" s="288" t="s">
        <v>1152</v>
      </c>
      <c r="E60" s="288"/>
      <c r="F60" s="288"/>
      <c r="G60" s="288"/>
      <c r="H60" s="288"/>
      <c r="I60" s="288"/>
      <c r="J60" s="288"/>
      <c r="K60" s="286"/>
    </row>
    <row r="61" spans="2:11" ht="15" customHeight="1">
      <c r="B61" s="284"/>
      <c r="C61" s="290"/>
      <c r="D61" s="288" t="s">
        <v>1153</v>
      </c>
      <c r="E61" s="288"/>
      <c r="F61" s="288"/>
      <c r="G61" s="288"/>
      <c r="H61" s="288"/>
      <c r="I61" s="288"/>
      <c r="J61" s="288"/>
      <c r="K61" s="286"/>
    </row>
    <row r="62" spans="2:11" ht="15" customHeight="1">
      <c r="B62" s="284"/>
      <c r="C62" s="290"/>
      <c r="D62" s="293" t="s">
        <v>1154</v>
      </c>
      <c r="E62" s="293"/>
      <c r="F62" s="293"/>
      <c r="G62" s="293"/>
      <c r="H62" s="293"/>
      <c r="I62" s="293"/>
      <c r="J62" s="293"/>
      <c r="K62" s="286"/>
    </row>
    <row r="63" spans="2:11" ht="15" customHeight="1">
      <c r="B63" s="284"/>
      <c r="C63" s="290"/>
      <c r="D63" s="288" t="s">
        <v>1155</v>
      </c>
      <c r="E63" s="288"/>
      <c r="F63" s="288"/>
      <c r="G63" s="288"/>
      <c r="H63" s="288"/>
      <c r="I63" s="288"/>
      <c r="J63" s="288"/>
      <c r="K63" s="286"/>
    </row>
    <row r="64" spans="2:11" ht="12.75" customHeight="1">
      <c r="B64" s="284"/>
      <c r="C64" s="290"/>
      <c r="D64" s="290"/>
      <c r="E64" s="294"/>
      <c r="F64" s="290"/>
      <c r="G64" s="290"/>
      <c r="H64" s="290"/>
      <c r="I64" s="290"/>
      <c r="J64" s="290"/>
      <c r="K64" s="286"/>
    </row>
    <row r="65" spans="2:11" ht="15" customHeight="1">
      <c r="B65" s="284"/>
      <c r="C65" s="290"/>
      <c r="D65" s="288" t="s">
        <v>1156</v>
      </c>
      <c r="E65" s="288"/>
      <c r="F65" s="288"/>
      <c r="G65" s="288"/>
      <c r="H65" s="288"/>
      <c r="I65" s="288"/>
      <c r="J65" s="288"/>
      <c r="K65" s="286"/>
    </row>
    <row r="66" spans="2:11" ht="15" customHeight="1">
      <c r="B66" s="284"/>
      <c r="C66" s="290"/>
      <c r="D66" s="293" t="s">
        <v>1157</v>
      </c>
      <c r="E66" s="293"/>
      <c r="F66" s="293"/>
      <c r="G66" s="293"/>
      <c r="H66" s="293"/>
      <c r="I66" s="293"/>
      <c r="J66" s="293"/>
      <c r="K66" s="286"/>
    </row>
    <row r="67" spans="2:11" ht="15" customHeight="1">
      <c r="B67" s="284"/>
      <c r="C67" s="290"/>
      <c r="D67" s="288" t="s">
        <v>1158</v>
      </c>
      <c r="E67" s="288"/>
      <c r="F67" s="288"/>
      <c r="G67" s="288"/>
      <c r="H67" s="288"/>
      <c r="I67" s="288"/>
      <c r="J67" s="288"/>
      <c r="K67" s="286"/>
    </row>
    <row r="68" spans="2:11" ht="15" customHeight="1">
      <c r="B68" s="284"/>
      <c r="C68" s="290"/>
      <c r="D68" s="288" t="s">
        <v>1159</v>
      </c>
      <c r="E68" s="288"/>
      <c r="F68" s="288"/>
      <c r="G68" s="288"/>
      <c r="H68" s="288"/>
      <c r="I68" s="288"/>
      <c r="J68" s="288"/>
      <c r="K68" s="286"/>
    </row>
    <row r="69" spans="2:11" ht="15" customHeight="1">
      <c r="B69" s="284"/>
      <c r="C69" s="290"/>
      <c r="D69" s="288" t="s">
        <v>1160</v>
      </c>
      <c r="E69" s="288"/>
      <c r="F69" s="288"/>
      <c r="G69" s="288"/>
      <c r="H69" s="288"/>
      <c r="I69" s="288"/>
      <c r="J69" s="288"/>
      <c r="K69" s="286"/>
    </row>
    <row r="70" spans="2:11" ht="15" customHeight="1">
      <c r="B70" s="284"/>
      <c r="C70" s="290"/>
      <c r="D70" s="288" t="s">
        <v>1161</v>
      </c>
      <c r="E70" s="288"/>
      <c r="F70" s="288"/>
      <c r="G70" s="288"/>
      <c r="H70" s="288"/>
      <c r="I70" s="288"/>
      <c r="J70" s="288"/>
      <c r="K70" s="286"/>
    </row>
    <row r="71" spans="2:11" ht="12.75" customHeight="1">
      <c r="B71" s="295"/>
      <c r="C71" s="296"/>
      <c r="D71" s="296"/>
      <c r="E71" s="296"/>
      <c r="F71" s="296"/>
      <c r="G71" s="296"/>
      <c r="H71" s="296"/>
      <c r="I71" s="296"/>
      <c r="J71" s="296"/>
      <c r="K71" s="297"/>
    </row>
    <row r="72" spans="2:11" ht="18.75" customHeight="1">
      <c r="B72" s="298"/>
      <c r="C72" s="298"/>
      <c r="D72" s="298"/>
      <c r="E72" s="298"/>
      <c r="F72" s="298"/>
      <c r="G72" s="298"/>
      <c r="H72" s="298"/>
      <c r="I72" s="298"/>
      <c r="J72" s="298"/>
      <c r="K72" s="299"/>
    </row>
    <row r="73" spans="2:11" ht="18.75" customHeight="1">
      <c r="B73" s="299"/>
      <c r="C73" s="299"/>
      <c r="D73" s="299"/>
      <c r="E73" s="299"/>
      <c r="F73" s="299"/>
      <c r="G73" s="299"/>
      <c r="H73" s="299"/>
      <c r="I73" s="299"/>
      <c r="J73" s="299"/>
      <c r="K73" s="299"/>
    </row>
    <row r="74" spans="2:11" ht="7.5" customHeight="1">
      <c r="B74" s="300"/>
      <c r="C74" s="301"/>
      <c r="D74" s="301"/>
      <c r="E74" s="301"/>
      <c r="F74" s="301"/>
      <c r="G74" s="301"/>
      <c r="H74" s="301"/>
      <c r="I74" s="301"/>
      <c r="J74" s="301"/>
      <c r="K74" s="302"/>
    </row>
    <row r="75" spans="2:11" ht="45" customHeight="1">
      <c r="B75" s="303"/>
      <c r="C75" s="304" t="s">
        <v>1162</v>
      </c>
      <c r="D75" s="304"/>
      <c r="E75" s="304"/>
      <c r="F75" s="304"/>
      <c r="G75" s="304"/>
      <c r="H75" s="304"/>
      <c r="I75" s="304"/>
      <c r="J75" s="304"/>
      <c r="K75" s="305"/>
    </row>
    <row r="76" spans="2:11" ht="17.25" customHeight="1">
      <c r="B76" s="303"/>
      <c r="C76" s="306" t="s">
        <v>1163</v>
      </c>
      <c r="D76" s="306"/>
      <c r="E76" s="306"/>
      <c r="F76" s="306" t="s">
        <v>1164</v>
      </c>
      <c r="G76" s="307"/>
      <c r="H76" s="306" t="s">
        <v>59</v>
      </c>
      <c r="I76" s="306" t="s">
        <v>62</v>
      </c>
      <c r="J76" s="306" t="s">
        <v>1165</v>
      </c>
      <c r="K76" s="305"/>
    </row>
    <row r="77" spans="2:11" ht="17.25" customHeight="1">
      <c r="B77" s="303"/>
      <c r="C77" s="308" t="s">
        <v>1166</v>
      </c>
      <c r="D77" s="308"/>
      <c r="E77" s="308"/>
      <c r="F77" s="309" t="s">
        <v>1167</v>
      </c>
      <c r="G77" s="310"/>
      <c r="H77" s="308"/>
      <c r="I77" s="308"/>
      <c r="J77" s="308" t="s">
        <v>1168</v>
      </c>
      <c r="K77" s="305"/>
    </row>
    <row r="78" spans="2:11" ht="5.25" customHeight="1">
      <c r="B78" s="303"/>
      <c r="C78" s="311"/>
      <c r="D78" s="311"/>
      <c r="E78" s="311"/>
      <c r="F78" s="311"/>
      <c r="G78" s="312"/>
      <c r="H78" s="311"/>
      <c r="I78" s="311"/>
      <c r="J78" s="311"/>
      <c r="K78" s="305"/>
    </row>
    <row r="79" spans="2:11" ht="15" customHeight="1">
      <c r="B79" s="303"/>
      <c r="C79" s="291" t="s">
        <v>58</v>
      </c>
      <c r="D79" s="311"/>
      <c r="E79" s="311"/>
      <c r="F79" s="313" t="s">
        <v>1169</v>
      </c>
      <c r="G79" s="312"/>
      <c r="H79" s="291" t="s">
        <v>1170</v>
      </c>
      <c r="I79" s="291" t="s">
        <v>1171</v>
      </c>
      <c r="J79" s="291">
        <v>20</v>
      </c>
      <c r="K79" s="305"/>
    </row>
    <row r="80" spans="2:11" ht="15" customHeight="1">
      <c r="B80" s="303"/>
      <c r="C80" s="291" t="s">
        <v>1172</v>
      </c>
      <c r="D80" s="291"/>
      <c r="E80" s="291"/>
      <c r="F80" s="313" t="s">
        <v>1169</v>
      </c>
      <c r="G80" s="312"/>
      <c r="H80" s="291" t="s">
        <v>1173</v>
      </c>
      <c r="I80" s="291" t="s">
        <v>1171</v>
      </c>
      <c r="J80" s="291">
        <v>120</v>
      </c>
      <c r="K80" s="305"/>
    </row>
    <row r="81" spans="2:11" ht="15" customHeight="1">
      <c r="B81" s="314"/>
      <c r="C81" s="291" t="s">
        <v>1174</v>
      </c>
      <c r="D81" s="291"/>
      <c r="E81" s="291"/>
      <c r="F81" s="313" t="s">
        <v>1175</v>
      </c>
      <c r="G81" s="312"/>
      <c r="H81" s="291" t="s">
        <v>1176</v>
      </c>
      <c r="I81" s="291" t="s">
        <v>1171</v>
      </c>
      <c r="J81" s="291">
        <v>50</v>
      </c>
      <c r="K81" s="305"/>
    </row>
    <row r="82" spans="2:11" ht="15" customHeight="1">
      <c r="B82" s="314"/>
      <c r="C82" s="291" t="s">
        <v>1177</v>
      </c>
      <c r="D82" s="291"/>
      <c r="E82" s="291"/>
      <c r="F82" s="313" t="s">
        <v>1169</v>
      </c>
      <c r="G82" s="312"/>
      <c r="H82" s="291" t="s">
        <v>1178</v>
      </c>
      <c r="I82" s="291" t="s">
        <v>1179</v>
      </c>
      <c r="J82" s="291"/>
      <c r="K82" s="305"/>
    </row>
    <row r="83" spans="2:11" ht="15" customHeight="1">
      <c r="B83" s="314"/>
      <c r="C83" s="315" t="s">
        <v>1180</v>
      </c>
      <c r="D83" s="315"/>
      <c r="E83" s="315"/>
      <c r="F83" s="316" t="s">
        <v>1175</v>
      </c>
      <c r="G83" s="315"/>
      <c r="H83" s="315" t="s">
        <v>1181</v>
      </c>
      <c r="I83" s="315" t="s">
        <v>1171</v>
      </c>
      <c r="J83" s="315">
        <v>15</v>
      </c>
      <c r="K83" s="305"/>
    </row>
    <row r="84" spans="2:11" ht="15" customHeight="1">
      <c r="B84" s="314"/>
      <c r="C84" s="315" t="s">
        <v>1182</v>
      </c>
      <c r="D84" s="315"/>
      <c r="E84" s="315"/>
      <c r="F84" s="316" t="s">
        <v>1175</v>
      </c>
      <c r="G84" s="315"/>
      <c r="H84" s="315" t="s">
        <v>1183</v>
      </c>
      <c r="I84" s="315" t="s">
        <v>1171</v>
      </c>
      <c r="J84" s="315">
        <v>15</v>
      </c>
      <c r="K84" s="305"/>
    </row>
    <row r="85" spans="2:11" ht="15" customHeight="1">
      <c r="B85" s="314"/>
      <c r="C85" s="315" t="s">
        <v>1184</v>
      </c>
      <c r="D85" s="315"/>
      <c r="E85" s="315"/>
      <c r="F85" s="316" t="s">
        <v>1175</v>
      </c>
      <c r="G85" s="315"/>
      <c r="H85" s="315" t="s">
        <v>1185</v>
      </c>
      <c r="I85" s="315" t="s">
        <v>1171</v>
      </c>
      <c r="J85" s="315">
        <v>20</v>
      </c>
      <c r="K85" s="305"/>
    </row>
    <row r="86" spans="2:11" ht="15" customHeight="1">
      <c r="B86" s="314"/>
      <c r="C86" s="315" t="s">
        <v>1186</v>
      </c>
      <c r="D86" s="315"/>
      <c r="E86" s="315"/>
      <c r="F86" s="316" t="s">
        <v>1175</v>
      </c>
      <c r="G86" s="315"/>
      <c r="H86" s="315" t="s">
        <v>1187</v>
      </c>
      <c r="I86" s="315" t="s">
        <v>1171</v>
      </c>
      <c r="J86" s="315">
        <v>20</v>
      </c>
      <c r="K86" s="305"/>
    </row>
    <row r="87" spans="2:11" ht="15" customHeight="1">
      <c r="B87" s="314"/>
      <c r="C87" s="291" t="s">
        <v>1188</v>
      </c>
      <c r="D87" s="291"/>
      <c r="E87" s="291"/>
      <c r="F87" s="313" t="s">
        <v>1175</v>
      </c>
      <c r="G87" s="312"/>
      <c r="H87" s="291" t="s">
        <v>1189</v>
      </c>
      <c r="I87" s="291" t="s">
        <v>1171</v>
      </c>
      <c r="J87" s="291">
        <v>50</v>
      </c>
      <c r="K87" s="305"/>
    </row>
    <row r="88" spans="2:11" ht="15" customHeight="1">
      <c r="B88" s="314"/>
      <c r="C88" s="291" t="s">
        <v>1190</v>
      </c>
      <c r="D88" s="291"/>
      <c r="E88" s="291"/>
      <c r="F88" s="313" t="s">
        <v>1175</v>
      </c>
      <c r="G88" s="312"/>
      <c r="H88" s="291" t="s">
        <v>1191</v>
      </c>
      <c r="I88" s="291" t="s">
        <v>1171</v>
      </c>
      <c r="J88" s="291">
        <v>20</v>
      </c>
      <c r="K88" s="305"/>
    </row>
    <row r="89" spans="2:11" ht="15" customHeight="1">
      <c r="B89" s="314"/>
      <c r="C89" s="291" t="s">
        <v>1192</v>
      </c>
      <c r="D89" s="291"/>
      <c r="E89" s="291"/>
      <c r="F89" s="313" t="s">
        <v>1175</v>
      </c>
      <c r="G89" s="312"/>
      <c r="H89" s="291" t="s">
        <v>1193</v>
      </c>
      <c r="I89" s="291" t="s">
        <v>1171</v>
      </c>
      <c r="J89" s="291">
        <v>20</v>
      </c>
      <c r="K89" s="305"/>
    </row>
    <row r="90" spans="2:11" ht="15" customHeight="1">
      <c r="B90" s="314"/>
      <c r="C90" s="291" t="s">
        <v>1194</v>
      </c>
      <c r="D90" s="291"/>
      <c r="E90" s="291"/>
      <c r="F90" s="313" t="s">
        <v>1175</v>
      </c>
      <c r="G90" s="312"/>
      <c r="H90" s="291" t="s">
        <v>1195</v>
      </c>
      <c r="I90" s="291" t="s">
        <v>1171</v>
      </c>
      <c r="J90" s="291">
        <v>50</v>
      </c>
      <c r="K90" s="305"/>
    </row>
    <row r="91" spans="2:11" ht="15" customHeight="1">
      <c r="B91" s="314"/>
      <c r="C91" s="291" t="s">
        <v>1196</v>
      </c>
      <c r="D91" s="291"/>
      <c r="E91" s="291"/>
      <c r="F91" s="313" t="s">
        <v>1175</v>
      </c>
      <c r="G91" s="312"/>
      <c r="H91" s="291" t="s">
        <v>1196</v>
      </c>
      <c r="I91" s="291" t="s">
        <v>1171</v>
      </c>
      <c r="J91" s="291">
        <v>50</v>
      </c>
      <c r="K91" s="305"/>
    </row>
    <row r="92" spans="2:11" ht="15" customHeight="1">
      <c r="B92" s="314"/>
      <c r="C92" s="291" t="s">
        <v>1197</v>
      </c>
      <c r="D92" s="291"/>
      <c r="E92" s="291"/>
      <c r="F92" s="313" t="s">
        <v>1175</v>
      </c>
      <c r="G92" s="312"/>
      <c r="H92" s="291" t="s">
        <v>1198</v>
      </c>
      <c r="I92" s="291" t="s">
        <v>1171</v>
      </c>
      <c r="J92" s="291">
        <v>255</v>
      </c>
      <c r="K92" s="305"/>
    </row>
    <row r="93" spans="2:11" ht="15" customHeight="1">
      <c r="B93" s="314"/>
      <c r="C93" s="291" t="s">
        <v>1199</v>
      </c>
      <c r="D93" s="291"/>
      <c r="E93" s="291"/>
      <c r="F93" s="313" t="s">
        <v>1169</v>
      </c>
      <c r="G93" s="312"/>
      <c r="H93" s="291" t="s">
        <v>1200</v>
      </c>
      <c r="I93" s="291" t="s">
        <v>1201</v>
      </c>
      <c r="J93" s="291"/>
      <c r="K93" s="305"/>
    </row>
    <row r="94" spans="2:11" ht="15" customHeight="1">
      <c r="B94" s="314"/>
      <c r="C94" s="291" t="s">
        <v>1202</v>
      </c>
      <c r="D94" s="291"/>
      <c r="E94" s="291"/>
      <c r="F94" s="313" t="s">
        <v>1169</v>
      </c>
      <c r="G94" s="312"/>
      <c r="H94" s="291" t="s">
        <v>1203</v>
      </c>
      <c r="I94" s="291" t="s">
        <v>1204</v>
      </c>
      <c r="J94" s="291"/>
      <c r="K94" s="305"/>
    </row>
    <row r="95" spans="2:11" ht="15" customHeight="1">
      <c r="B95" s="314"/>
      <c r="C95" s="291" t="s">
        <v>1205</v>
      </c>
      <c r="D95" s="291"/>
      <c r="E95" s="291"/>
      <c r="F95" s="313" t="s">
        <v>1169</v>
      </c>
      <c r="G95" s="312"/>
      <c r="H95" s="291" t="s">
        <v>1205</v>
      </c>
      <c r="I95" s="291" t="s">
        <v>1204</v>
      </c>
      <c r="J95" s="291"/>
      <c r="K95" s="305"/>
    </row>
    <row r="96" spans="2:11" ht="15" customHeight="1">
      <c r="B96" s="314"/>
      <c r="C96" s="291" t="s">
        <v>43</v>
      </c>
      <c r="D96" s="291"/>
      <c r="E96" s="291"/>
      <c r="F96" s="313" t="s">
        <v>1169</v>
      </c>
      <c r="G96" s="312"/>
      <c r="H96" s="291" t="s">
        <v>1206</v>
      </c>
      <c r="I96" s="291" t="s">
        <v>1204</v>
      </c>
      <c r="J96" s="291"/>
      <c r="K96" s="305"/>
    </row>
    <row r="97" spans="2:11" ht="15" customHeight="1">
      <c r="B97" s="314"/>
      <c r="C97" s="291" t="s">
        <v>53</v>
      </c>
      <c r="D97" s="291"/>
      <c r="E97" s="291"/>
      <c r="F97" s="313" t="s">
        <v>1169</v>
      </c>
      <c r="G97" s="312"/>
      <c r="H97" s="291" t="s">
        <v>1207</v>
      </c>
      <c r="I97" s="291" t="s">
        <v>1204</v>
      </c>
      <c r="J97" s="291"/>
      <c r="K97" s="305"/>
    </row>
    <row r="98" spans="2:11" ht="15" customHeight="1">
      <c r="B98" s="317"/>
      <c r="C98" s="318"/>
      <c r="D98" s="318"/>
      <c r="E98" s="318"/>
      <c r="F98" s="318"/>
      <c r="G98" s="318"/>
      <c r="H98" s="318"/>
      <c r="I98" s="318"/>
      <c r="J98" s="318"/>
      <c r="K98" s="319"/>
    </row>
    <row r="99" spans="2:11" ht="18.75" customHeight="1">
      <c r="B99" s="320"/>
      <c r="C99" s="321"/>
      <c r="D99" s="321"/>
      <c r="E99" s="321"/>
      <c r="F99" s="321"/>
      <c r="G99" s="321"/>
      <c r="H99" s="321"/>
      <c r="I99" s="321"/>
      <c r="J99" s="321"/>
      <c r="K99" s="320"/>
    </row>
    <row r="100" spans="2:11" ht="18.75" customHeight="1">
      <c r="B100" s="299"/>
      <c r="C100" s="299"/>
      <c r="D100" s="299"/>
      <c r="E100" s="299"/>
      <c r="F100" s="299"/>
      <c r="G100" s="299"/>
      <c r="H100" s="299"/>
      <c r="I100" s="299"/>
      <c r="J100" s="299"/>
      <c r="K100" s="299"/>
    </row>
    <row r="101" spans="2:11" ht="7.5" customHeight="1">
      <c r="B101" s="300"/>
      <c r="C101" s="301"/>
      <c r="D101" s="301"/>
      <c r="E101" s="301"/>
      <c r="F101" s="301"/>
      <c r="G101" s="301"/>
      <c r="H101" s="301"/>
      <c r="I101" s="301"/>
      <c r="J101" s="301"/>
      <c r="K101" s="302"/>
    </row>
    <row r="102" spans="2:11" ht="45" customHeight="1">
      <c r="B102" s="303"/>
      <c r="C102" s="304" t="s">
        <v>1208</v>
      </c>
      <c r="D102" s="304"/>
      <c r="E102" s="304"/>
      <c r="F102" s="304"/>
      <c r="G102" s="304"/>
      <c r="H102" s="304"/>
      <c r="I102" s="304"/>
      <c r="J102" s="304"/>
      <c r="K102" s="305"/>
    </row>
    <row r="103" spans="2:11" ht="17.25" customHeight="1">
      <c r="B103" s="303"/>
      <c r="C103" s="306" t="s">
        <v>1163</v>
      </c>
      <c r="D103" s="306"/>
      <c r="E103" s="306"/>
      <c r="F103" s="306" t="s">
        <v>1164</v>
      </c>
      <c r="G103" s="307"/>
      <c r="H103" s="306" t="s">
        <v>59</v>
      </c>
      <c r="I103" s="306" t="s">
        <v>62</v>
      </c>
      <c r="J103" s="306" t="s">
        <v>1165</v>
      </c>
      <c r="K103" s="305"/>
    </row>
    <row r="104" spans="2:11" ht="17.25" customHeight="1">
      <c r="B104" s="303"/>
      <c r="C104" s="308" t="s">
        <v>1166</v>
      </c>
      <c r="D104" s="308"/>
      <c r="E104" s="308"/>
      <c r="F104" s="309" t="s">
        <v>1167</v>
      </c>
      <c r="G104" s="310"/>
      <c r="H104" s="308"/>
      <c r="I104" s="308"/>
      <c r="J104" s="308" t="s">
        <v>1168</v>
      </c>
      <c r="K104" s="305"/>
    </row>
    <row r="105" spans="2:11" ht="5.25" customHeight="1">
      <c r="B105" s="303"/>
      <c r="C105" s="306"/>
      <c r="D105" s="306"/>
      <c r="E105" s="306"/>
      <c r="F105" s="306"/>
      <c r="G105" s="322"/>
      <c r="H105" s="306"/>
      <c r="I105" s="306"/>
      <c r="J105" s="306"/>
      <c r="K105" s="305"/>
    </row>
    <row r="106" spans="2:11" ht="15" customHeight="1">
      <c r="B106" s="303"/>
      <c r="C106" s="291" t="s">
        <v>58</v>
      </c>
      <c r="D106" s="311"/>
      <c r="E106" s="311"/>
      <c r="F106" s="313" t="s">
        <v>1169</v>
      </c>
      <c r="G106" s="322"/>
      <c r="H106" s="291" t="s">
        <v>1209</v>
      </c>
      <c r="I106" s="291" t="s">
        <v>1171</v>
      </c>
      <c r="J106" s="291">
        <v>20</v>
      </c>
      <c r="K106" s="305"/>
    </row>
    <row r="107" spans="2:11" ht="15" customHeight="1">
      <c r="B107" s="303"/>
      <c r="C107" s="291" t="s">
        <v>1172</v>
      </c>
      <c r="D107" s="291"/>
      <c r="E107" s="291"/>
      <c r="F107" s="313" t="s">
        <v>1169</v>
      </c>
      <c r="G107" s="291"/>
      <c r="H107" s="291" t="s">
        <v>1209</v>
      </c>
      <c r="I107" s="291" t="s">
        <v>1171</v>
      </c>
      <c r="J107" s="291">
        <v>120</v>
      </c>
      <c r="K107" s="305"/>
    </row>
    <row r="108" spans="2:11" ht="15" customHeight="1">
      <c r="B108" s="314"/>
      <c r="C108" s="291" t="s">
        <v>1174</v>
      </c>
      <c r="D108" s="291"/>
      <c r="E108" s="291"/>
      <c r="F108" s="313" t="s">
        <v>1175</v>
      </c>
      <c r="G108" s="291"/>
      <c r="H108" s="291" t="s">
        <v>1209</v>
      </c>
      <c r="I108" s="291" t="s">
        <v>1171</v>
      </c>
      <c r="J108" s="291">
        <v>50</v>
      </c>
      <c r="K108" s="305"/>
    </row>
    <row r="109" spans="2:11" ht="15" customHeight="1">
      <c r="B109" s="314"/>
      <c r="C109" s="291" t="s">
        <v>1177</v>
      </c>
      <c r="D109" s="291"/>
      <c r="E109" s="291"/>
      <c r="F109" s="313" t="s">
        <v>1169</v>
      </c>
      <c r="G109" s="291"/>
      <c r="H109" s="291" t="s">
        <v>1209</v>
      </c>
      <c r="I109" s="291" t="s">
        <v>1179</v>
      </c>
      <c r="J109" s="291"/>
      <c r="K109" s="305"/>
    </row>
    <row r="110" spans="2:11" ht="15" customHeight="1">
      <c r="B110" s="314"/>
      <c r="C110" s="291" t="s">
        <v>1188</v>
      </c>
      <c r="D110" s="291"/>
      <c r="E110" s="291"/>
      <c r="F110" s="313" t="s">
        <v>1175</v>
      </c>
      <c r="G110" s="291"/>
      <c r="H110" s="291" t="s">
        <v>1209</v>
      </c>
      <c r="I110" s="291" t="s">
        <v>1171</v>
      </c>
      <c r="J110" s="291">
        <v>50</v>
      </c>
      <c r="K110" s="305"/>
    </row>
    <row r="111" spans="2:11" ht="15" customHeight="1">
      <c r="B111" s="314"/>
      <c r="C111" s="291" t="s">
        <v>1196</v>
      </c>
      <c r="D111" s="291"/>
      <c r="E111" s="291"/>
      <c r="F111" s="313" t="s">
        <v>1175</v>
      </c>
      <c r="G111" s="291"/>
      <c r="H111" s="291" t="s">
        <v>1209</v>
      </c>
      <c r="I111" s="291" t="s">
        <v>1171</v>
      </c>
      <c r="J111" s="291">
        <v>50</v>
      </c>
      <c r="K111" s="305"/>
    </row>
    <row r="112" spans="2:11" ht="15" customHeight="1">
      <c r="B112" s="314"/>
      <c r="C112" s="291" t="s">
        <v>1194</v>
      </c>
      <c r="D112" s="291"/>
      <c r="E112" s="291"/>
      <c r="F112" s="313" t="s">
        <v>1175</v>
      </c>
      <c r="G112" s="291"/>
      <c r="H112" s="291" t="s">
        <v>1209</v>
      </c>
      <c r="I112" s="291" t="s">
        <v>1171</v>
      </c>
      <c r="J112" s="291">
        <v>50</v>
      </c>
      <c r="K112" s="305"/>
    </row>
    <row r="113" spans="2:11" ht="15" customHeight="1">
      <c r="B113" s="314"/>
      <c r="C113" s="291" t="s">
        <v>58</v>
      </c>
      <c r="D113" s="291"/>
      <c r="E113" s="291"/>
      <c r="F113" s="313" t="s">
        <v>1169</v>
      </c>
      <c r="G113" s="291"/>
      <c r="H113" s="291" t="s">
        <v>1210</v>
      </c>
      <c r="I113" s="291" t="s">
        <v>1171</v>
      </c>
      <c r="J113" s="291">
        <v>20</v>
      </c>
      <c r="K113" s="305"/>
    </row>
    <row r="114" spans="2:11" ht="15" customHeight="1">
      <c r="B114" s="314"/>
      <c r="C114" s="291" t="s">
        <v>1211</v>
      </c>
      <c r="D114" s="291"/>
      <c r="E114" s="291"/>
      <c r="F114" s="313" t="s">
        <v>1169</v>
      </c>
      <c r="G114" s="291"/>
      <c r="H114" s="291" t="s">
        <v>1212</v>
      </c>
      <c r="I114" s="291" t="s">
        <v>1171</v>
      </c>
      <c r="J114" s="291">
        <v>120</v>
      </c>
      <c r="K114" s="305"/>
    </row>
    <row r="115" spans="2:11" ht="15" customHeight="1">
      <c r="B115" s="314"/>
      <c r="C115" s="291" t="s">
        <v>43</v>
      </c>
      <c r="D115" s="291"/>
      <c r="E115" s="291"/>
      <c r="F115" s="313" t="s">
        <v>1169</v>
      </c>
      <c r="G115" s="291"/>
      <c r="H115" s="291" t="s">
        <v>1213</v>
      </c>
      <c r="I115" s="291" t="s">
        <v>1204</v>
      </c>
      <c r="J115" s="291"/>
      <c r="K115" s="305"/>
    </row>
    <row r="116" spans="2:11" ht="15" customHeight="1">
      <c r="B116" s="314"/>
      <c r="C116" s="291" t="s">
        <v>53</v>
      </c>
      <c r="D116" s="291"/>
      <c r="E116" s="291"/>
      <c r="F116" s="313" t="s">
        <v>1169</v>
      </c>
      <c r="G116" s="291"/>
      <c r="H116" s="291" t="s">
        <v>1214</v>
      </c>
      <c r="I116" s="291" t="s">
        <v>1204</v>
      </c>
      <c r="J116" s="291"/>
      <c r="K116" s="305"/>
    </row>
    <row r="117" spans="2:11" ht="15" customHeight="1">
      <c r="B117" s="314"/>
      <c r="C117" s="291" t="s">
        <v>62</v>
      </c>
      <c r="D117" s="291"/>
      <c r="E117" s="291"/>
      <c r="F117" s="313" t="s">
        <v>1169</v>
      </c>
      <c r="G117" s="291"/>
      <c r="H117" s="291" t="s">
        <v>1215</v>
      </c>
      <c r="I117" s="291" t="s">
        <v>1216</v>
      </c>
      <c r="J117" s="291"/>
      <c r="K117" s="305"/>
    </row>
    <row r="118" spans="2:11" ht="15" customHeight="1">
      <c r="B118" s="317"/>
      <c r="C118" s="323"/>
      <c r="D118" s="323"/>
      <c r="E118" s="323"/>
      <c r="F118" s="323"/>
      <c r="G118" s="323"/>
      <c r="H118" s="323"/>
      <c r="I118" s="323"/>
      <c r="J118" s="323"/>
      <c r="K118" s="319"/>
    </row>
    <row r="119" spans="2:11" ht="18.75" customHeight="1">
      <c r="B119" s="324"/>
      <c r="C119" s="288"/>
      <c r="D119" s="288"/>
      <c r="E119" s="288"/>
      <c r="F119" s="325"/>
      <c r="G119" s="288"/>
      <c r="H119" s="288"/>
      <c r="I119" s="288"/>
      <c r="J119" s="288"/>
      <c r="K119" s="324"/>
    </row>
    <row r="120" spans="2:11" ht="18.75" customHeight="1">
      <c r="B120" s="299"/>
      <c r="C120" s="299"/>
      <c r="D120" s="299"/>
      <c r="E120" s="299"/>
      <c r="F120" s="299"/>
      <c r="G120" s="299"/>
      <c r="H120" s="299"/>
      <c r="I120" s="299"/>
      <c r="J120" s="299"/>
      <c r="K120" s="299"/>
    </row>
    <row r="121" spans="2:11" ht="7.5" customHeight="1">
      <c r="B121" s="326"/>
      <c r="C121" s="327"/>
      <c r="D121" s="327"/>
      <c r="E121" s="327"/>
      <c r="F121" s="327"/>
      <c r="G121" s="327"/>
      <c r="H121" s="327"/>
      <c r="I121" s="327"/>
      <c r="J121" s="327"/>
      <c r="K121" s="328"/>
    </row>
    <row r="122" spans="2:11" ht="45" customHeight="1">
      <c r="B122" s="329"/>
      <c r="C122" s="282" t="s">
        <v>1217</v>
      </c>
      <c r="D122" s="282"/>
      <c r="E122" s="282"/>
      <c r="F122" s="282"/>
      <c r="G122" s="282"/>
      <c r="H122" s="282"/>
      <c r="I122" s="282"/>
      <c r="J122" s="282"/>
      <c r="K122" s="330"/>
    </row>
    <row r="123" spans="2:11" ht="17.25" customHeight="1">
      <c r="B123" s="331"/>
      <c r="C123" s="306" t="s">
        <v>1163</v>
      </c>
      <c r="D123" s="306"/>
      <c r="E123" s="306"/>
      <c r="F123" s="306" t="s">
        <v>1164</v>
      </c>
      <c r="G123" s="307"/>
      <c r="H123" s="306" t="s">
        <v>59</v>
      </c>
      <c r="I123" s="306" t="s">
        <v>62</v>
      </c>
      <c r="J123" s="306" t="s">
        <v>1165</v>
      </c>
      <c r="K123" s="332"/>
    </row>
    <row r="124" spans="2:11" ht="17.25" customHeight="1">
      <c r="B124" s="331"/>
      <c r="C124" s="308" t="s">
        <v>1166</v>
      </c>
      <c r="D124" s="308"/>
      <c r="E124" s="308"/>
      <c r="F124" s="309" t="s">
        <v>1167</v>
      </c>
      <c r="G124" s="310"/>
      <c r="H124" s="308"/>
      <c r="I124" s="308"/>
      <c r="J124" s="308" t="s">
        <v>1168</v>
      </c>
      <c r="K124" s="332"/>
    </row>
    <row r="125" spans="2:11" ht="5.25" customHeight="1">
      <c r="B125" s="333"/>
      <c r="C125" s="311"/>
      <c r="D125" s="311"/>
      <c r="E125" s="311"/>
      <c r="F125" s="311"/>
      <c r="G125" s="291"/>
      <c r="H125" s="311"/>
      <c r="I125" s="311"/>
      <c r="J125" s="311"/>
      <c r="K125" s="334"/>
    </row>
    <row r="126" spans="2:11" ht="15" customHeight="1">
      <c r="B126" s="333"/>
      <c r="C126" s="291" t="s">
        <v>1172</v>
      </c>
      <c r="D126" s="311"/>
      <c r="E126" s="311"/>
      <c r="F126" s="313" t="s">
        <v>1169</v>
      </c>
      <c r="G126" s="291"/>
      <c r="H126" s="291" t="s">
        <v>1209</v>
      </c>
      <c r="I126" s="291" t="s">
        <v>1171</v>
      </c>
      <c r="J126" s="291">
        <v>120</v>
      </c>
      <c r="K126" s="335"/>
    </row>
    <row r="127" spans="2:11" ht="15" customHeight="1">
      <c r="B127" s="333"/>
      <c r="C127" s="291" t="s">
        <v>1218</v>
      </c>
      <c r="D127" s="291"/>
      <c r="E127" s="291"/>
      <c r="F127" s="313" t="s">
        <v>1169</v>
      </c>
      <c r="G127" s="291"/>
      <c r="H127" s="291" t="s">
        <v>1219</v>
      </c>
      <c r="I127" s="291" t="s">
        <v>1171</v>
      </c>
      <c r="J127" s="291" t="s">
        <v>1220</v>
      </c>
      <c r="K127" s="335"/>
    </row>
    <row r="128" spans="2:11" ht="15" customHeight="1">
      <c r="B128" s="333"/>
      <c r="C128" s="291" t="s">
        <v>1117</v>
      </c>
      <c r="D128" s="291"/>
      <c r="E128" s="291"/>
      <c r="F128" s="313" t="s">
        <v>1169</v>
      </c>
      <c r="G128" s="291"/>
      <c r="H128" s="291" t="s">
        <v>1221</v>
      </c>
      <c r="I128" s="291" t="s">
        <v>1171</v>
      </c>
      <c r="J128" s="291" t="s">
        <v>1220</v>
      </c>
      <c r="K128" s="335"/>
    </row>
    <row r="129" spans="2:11" ht="15" customHeight="1">
      <c r="B129" s="333"/>
      <c r="C129" s="291" t="s">
        <v>1180</v>
      </c>
      <c r="D129" s="291"/>
      <c r="E129" s="291"/>
      <c r="F129" s="313" t="s">
        <v>1175</v>
      </c>
      <c r="G129" s="291"/>
      <c r="H129" s="291" t="s">
        <v>1181</v>
      </c>
      <c r="I129" s="291" t="s">
        <v>1171</v>
      </c>
      <c r="J129" s="291">
        <v>15</v>
      </c>
      <c r="K129" s="335"/>
    </row>
    <row r="130" spans="2:11" ht="15" customHeight="1">
      <c r="B130" s="333"/>
      <c r="C130" s="315" t="s">
        <v>1182</v>
      </c>
      <c r="D130" s="315"/>
      <c r="E130" s="315"/>
      <c r="F130" s="316" t="s">
        <v>1175</v>
      </c>
      <c r="G130" s="315"/>
      <c r="H130" s="315" t="s">
        <v>1183</v>
      </c>
      <c r="I130" s="315" t="s">
        <v>1171</v>
      </c>
      <c r="J130" s="315">
        <v>15</v>
      </c>
      <c r="K130" s="335"/>
    </row>
    <row r="131" spans="2:11" ht="15" customHeight="1">
      <c r="B131" s="333"/>
      <c r="C131" s="315" t="s">
        <v>1184</v>
      </c>
      <c r="D131" s="315"/>
      <c r="E131" s="315"/>
      <c r="F131" s="316" t="s">
        <v>1175</v>
      </c>
      <c r="G131" s="315"/>
      <c r="H131" s="315" t="s">
        <v>1185</v>
      </c>
      <c r="I131" s="315" t="s">
        <v>1171</v>
      </c>
      <c r="J131" s="315">
        <v>20</v>
      </c>
      <c r="K131" s="335"/>
    </row>
    <row r="132" spans="2:11" ht="15" customHeight="1">
      <c r="B132" s="333"/>
      <c r="C132" s="315" t="s">
        <v>1186</v>
      </c>
      <c r="D132" s="315"/>
      <c r="E132" s="315"/>
      <c r="F132" s="316" t="s">
        <v>1175</v>
      </c>
      <c r="G132" s="315"/>
      <c r="H132" s="315" t="s">
        <v>1187</v>
      </c>
      <c r="I132" s="315" t="s">
        <v>1171</v>
      </c>
      <c r="J132" s="315">
        <v>20</v>
      </c>
      <c r="K132" s="335"/>
    </row>
    <row r="133" spans="2:11" ht="15" customHeight="1">
      <c r="B133" s="333"/>
      <c r="C133" s="291" t="s">
        <v>1174</v>
      </c>
      <c r="D133" s="291"/>
      <c r="E133" s="291"/>
      <c r="F133" s="313" t="s">
        <v>1175</v>
      </c>
      <c r="G133" s="291"/>
      <c r="H133" s="291" t="s">
        <v>1209</v>
      </c>
      <c r="I133" s="291" t="s">
        <v>1171</v>
      </c>
      <c r="J133" s="291">
        <v>50</v>
      </c>
      <c r="K133" s="335"/>
    </row>
    <row r="134" spans="2:11" ht="15" customHeight="1">
      <c r="B134" s="333"/>
      <c r="C134" s="291" t="s">
        <v>1188</v>
      </c>
      <c r="D134" s="291"/>
      <c r="E134" s="291"/>
      <c r="F134" s="313" t="s">
        <v>1175</v>
      </c>
      <c r="G134" s="291"/>
      <c r="H134" s="291" t="s">
        <v>1209</v>
      </c>
      <c r="I134" s="291" t="s">
        <v>1171</v>
      </c>
      <c r="J134" s="291">
        <v>50</v>
      </c>
      <c r="K134" s="335"/>
    </row>
    <row r="135" spans="2:11" ht="15" customHeight="1">
      <c r="B135" s="333"/>
      <c r="C135" s="291" t="s">
        <v>1194</v>
      </c>
      <c r="D135" s="291"/>
      <c r="E135" s="291"/>
      <c r="F135" s="313" t="s">
        <v>1175</v>
      </c>
      <c r="G135" s="291"/>
      <c r="H135" s="291" t="s">
        <v>1209</v>
      </c>
      <c r="I135" s="291" t="s">
        <v>1171</v>
      </c>
      <c r="J135" s="291">
        <v>50</v>
      </c>
      <c r="K135" s="335"/>
    </row>
    <row r="136" spans="2:11" ht="15" customHeight="1">
      <c r="B136" s="333"/>
      <c r="C136" s="291" t="s">
        <v>1196</v>
      </c>
      <c r="D136" s="291"/>
      <c r="E136" s="291"/>
      <c r="F136" s="313" t="s">
        <v>1175</v>
      </c>
      <c r="G136" s="291"/>
      <c r="H136" s="291" t="s">
        <v>1209</v>
      </c>
      <c r="I136" s="291" t="s">
        <v>1171</v>
      </c>
      <c r="J136" s="291">
        <v>50</v>
      </c>
      <c r="K136" s="335"/>
    </row>
    <row r="137" spans="2:11" ht="15" customHeight="1">
      <c r="B137" s="333"/>
      <c r="C137" s="291" t="s">
        <v>1197</v>
      </c>
      <c r="D137" s="291"/>
      <c r="E137" s="291"/>
      <c r="F137" s="313" t="s">
        <v>1175</v>
      </c>
      <c r="G137" s="291"/>
      <c r="H137" s="291" t="s">
        <v>1222</v>
      </c>
      <c r="I137" s="291" t="s">
        <v>1171</v>
      </c>
      <c r="J137" s="291">
        <v>255</v>
      </c>
      <c r="K137" s="335"/>
    </row>
    <row r="138" spans="2:11" ht="15" customHeight="1">
      <c r="B138" s="333"/>
      <c r="C138" s="291" t="s">
        <v>1199</v>
      </c>
      <c r="D138" s="291"/>
      <c r="E138" s="291"/>
      <c r="F138" s="313" t="s">
        <v>1169</v>
      </c>
      <c r="G138" s="291"/>
      <c r="H138" s="291" t="s">
        <v>1223</v>
      </c>
      <c r="I138" s="291" t="s">
        <v>1201</v>
      </c>
      <c r="J138" s="291"/>
      <c r="K138" s="335"/>
    </row>
    <row r="139" spans="2:11" ht="15" customHeight="1">
      <c r="B139" s="333"/>
      <c r="C139" s="291" t="s">
        <v>1202</v>
      </c>
      <c r="D139" s="291"/>
      <c r="E139" s="291"/>
      <c r="F139" s="313" t="s">
        <v>1169</v>
      </c>
      <c r="G139" s="291"/>
      <c r="H139" s="291" t="s">
        <v>1224</v>
      </c>
      <c r="I139" s="291" t="s">
        <v>1204</v>
      </c>
      <c r="J139" s="291"/>
      <c r="K139" s="335"/>
    </row>
    <row r="140" spans="2:11" ht="15" customHeight="1">
      <c r="B140" s="333"/>
      <c r="C140" s="291" t="s">
        <v>1205</v>
      </c>
      <c r="D140" s="291"/>
      <c r="E140" s="291"/>
      <c r="F140" s="313" t="s">
        <v>1169</v>
      </c>
      <c r="G140" s="291"/>
      <c r="H140" s="291" t="s">
        <v>1205</v>
      </c>
      <c r="I140" s="291" t="s">
        <v>1204</v>
      </c>
      <c r="J140" s="291"/>
      <c r="K140" s="335"/>
    </row>
    <row r="141" spans="2:11" ht="15" customHeight="1">
      <c r="B141" s="333"/>
      <c r="C141" s="291" t="s">
        <v>43</v>
      </c>
      <c r="D141" s="291"/>
      <c r="E141" s="291"/>
      <c r="F141" s="313" t="s">
        <v>1169</v>
      </c>
      <c r="G141" s="291"/>
      <c r="H141" s="291" t="s">
        <v>1225</v>
      </c>
      <c r="I141" s="291" t="s">
        <v>1204</v>
      </c>
      <c r="J141" s="291"/>
      <c r="K141" s="335"/>
    </row>
    <row r="142" spans="2:11" ht="15" customHeight="1">
      <c r="B142" s="333"/>
      <c r="C142" s="291" t="s">
        <v>1226</v>
      </c>
      <c r="D142" s="291"/>
      <c r="E142" s="291"/>
      <c r="F142" s="313" t="s">
        <v>1169</v>
      </c>
      <c r="G142" s="291"/>
      <c r="H142" s="291" t="s">
        <v>1227</v>
      </c>
      <c r="I142" s="291" t="s">
        <v>1204</v>
      </c>
      <c r="J142" s="291"/>
      <c r="K142" s="335"/>
    </row>
    <row r="143" spans="2:11" ht="15" customHeight="1">
      <c r="B143" s="336"/>
      <c r="C143" s="337"/>
      <c r="D143" s="337"/>
      <c r="E143" s="337"/>
      <c r="F143" s="337"/>
      <c r="G143" s="337"/>
      <c r="H143" s="337"/>
      <c r="I143" s="337"/>
      <c r="J143" s="337"/>
      <c r="K143" s="338"/>
    </row>
    <row r="144" spans="2:11" ht="18.75" customHeight="1">
      <c r="B144" s="288"/>
      <c r="C144" s="288"/>
      <c r="D144" s="288"/>
      <c r="E144" s="288"/>
      <c r="F144" s="325"/>
      <c r="G144" s="288"/>
      <c r="H144" s="288"/>
      <c r="I144" s="288"/>
      <c r="J144" s="288"/>
      <c r="K144" s="288"/>
    </row>
    <row r="145" spans="2:11" ht="18.75" customHeight="1">
      <c r="B145" s="299"/>
      <c r="C145" s="299"/>
      <c r="D145" s="299"/>
      <c r="E145" s="299"/>
      <c r="F145" s="299"/>
      <c r="G145" s="299"/>
      <c r="H145" s="299"/>
      <c r="I145" s="299"/>
      <c r="J145" s="299"/>
      <c r="K145" s="299"/>
    </row>
    <row r="146" spans="2:11" ht="7.5" customHeight="1">
      <c r="B146" s="300"/>
      <c r="C146" s="301"/>
      <c r="D146" s="301"/>
      <c r="E146" s="301"/>
      <c r="F146" s="301"/>
      <c r="G146" s="301"/>
      <c r="H146" s="301"/>
      <c r="I146" s="301"/>
      <c r="J146" s="301"/>
      <c r="K146" s="302"/>
    </row>
    <row r="147" spans="2:11" ht="45" customHeight="1">
      <c r="B147" s="303"/>
      <c r="C147" s="304" t="s">
        <v>1228</v>
      </c>
      <c r="D147" s="304"/>
      <c r="E147" s="304"/>
      <c r="F147" s="304"/>
      <c r="G147" s="304"/>
      <c r="H147" s="304"/>
      <c r="I147" s="304"/>
      <c r="J147" s="304"/>
      <c r="K147" s="305"/>
    </row>
    <row r="148" spans="2:11" ht="17.25" customHeight="1">
      <c r="B148" s="303"/>
      <c r="C148" s="306" t="s">
        <v>1163</v>
      </c>
      <c r="D148" s="306"/>
      <c r="E148" s="306"/>
      <c r="F148" s="306" t="s">
        <v>1164</v>
      </c>
      <c r="G148" s="307"/>
      <c r="H148" s="306" t="s">
        <v>59</v>
      </c>
      <c r="I148" s="306" t="s">
        <v>62</v>
      </c>
      <c r="J148" s="306" t="s">
        <v>1165</v>
      </c>
      <c r="K148" s="305"/>
    </row>
    <row r="149" spans="2:11" ht="17.25" customHeight="1">
      <c r="B149" s="303"/>
      <c r="C149" s="308" t="s">
        <v>1166</v>
      </c>
      <c r="D149" s="308"/>
      <c r="E149" s="308"/>
      <c r="F149" s="309" t="s">
        <v>1167</v>
      </c>
      <c r="G149" s="310"/>
      <c r="H149" s="308"/>
      <c r="I149" s="308"/>
      <c r="J149" s="308" t="s">
        <v>1168</v>
      </c>
      <c r="K149" s="305"/>
    </row>
    <row r="150" spans="2:11" ht="5.25" customHeight="1">
      <c r="B150" s="314"/>
      <c r="C150" s="311"/>
      <c r="D150" s="311"/>
      <c r="E150" s="311"/>
      <c r="F150" s="311"/>
      <c r="G150" s="312"/>
      <c r="H150" s="311"/>
      <c r="I150" s="311"/>
      <c r="J150" s="311"/>
      <c r="K150" s="335"/>
    </row>
    <row r="151" spans="2:11" ht="15" customHeight="1">
      <c r="B151" s="314"/>
      <c r="C151" s="339" t="s">
        <v>1172</v>
      </c>
      <c r="D151" s="291"/>
      <c r="E151" s="291"/>
      <c r="F151" s="340" t="s">
        <v>1169</v>
      </c>
      <c r="G151" s="291"/>
      <c r="H151" s="339" t="s">
        <v>1209</v>
      </c>
      <c r="I151" s="339" t="s">
        <v>1171</v>
      </c>
      <c r="J151" s="339">
        <v>120</v>
      </c>
      <c r="K151" s="335"/>
    </row>
    <row r="152" spans="2:11" ht="15" customHeight="1">
      <c r="B152" s="314"/>
      <c r="C152" s="339" t="s">
        <v>1218</v>
      </c>
      <c r="D152" s="291"/>
      <c r="E152" s="291"/>
      <c r="F152" s="340" t="s">
        <v>1169</v>
      </c>
      <c r="G152" s="291"/>
      <c r="H152" s="339" t="s">
        <v>1229</v>
      </c>
      <c r="I152" s="339" t="s">
        <v>1171</v>
      </c>
      <c r="J152" s="339" t="s">
        <v>1220</v>
      </c>
      <c r="K152" s="335"/>
    </row>
    <row r="153" spans="2:11" ht="15" customHeight="1">
      <c r="B153" s="314"/>
      <c r="C153" s="339" t="s">
        <v>1117</v>
      </c>
      <c r="D153" s="291"/>
      <c r="E153" s="291"/>
      <c r="F153" s="340" t="s">
        <v>1169</v>
      </c>
      <c r="G153" s="291"/>
      <c r="H153" s="339" t="s">
        <v>1230</v>
      </c>
      <c r="I153" s="339" t="s">
        <v>1171</v>
      </c>
      <c r="J153" s="339" t="s">
        <v>1220</v>
      </c>
      <c r="K153" s="335"/>
    </row>
    <row r="154" spans="2:11" ht="15" customHeight="1">
      <c r="B154" s="314"/>
      <c r="C154" s="339" t="s">
        <v>1174</v>
      </c>
      <c r="D154" s="291"/>
      <c r="E154" s="291"/>
      <c r="F154" s="340" t="s">
        <v>1175</v>
      </c>
      <c r="G154" s="291"/>
      <c r="H154" s="339" t="s">
        <v>1209</v>
      </c>
      <c r="I154" s="339" t="s">
        <v>1171</v>
      </c>
      <c r="J154" s="339">
        <v>50</v>
      </c>
      <c r="K154" s="335"/>
    </row>
    <row r="155" spans="2:11" ht="15" customHeight="1">
      <c r="B155" s="314"/>
      <c r="C155" s="339" t="s">
        <v>1177</v>
      </c>
      <c r="D155" s="291"/>
      <c r="E155" s="291"/>
      <c r="F155" s="340" t="s">
        <v>1169</v>
      </c>
      <c r="G155" s="291"/>
      <c r="H155" s="339" t="s">
        <v>1209</v>
      </c>
      <c r="I155" s="339" t="s">
        <v>1179</v>
      </c>
      <c r="J155" s="339"/>
      <c r="K155" s="335"/>
    </row>
    <row r="156" spans="2:11" ht="15" customHeight="1">
      <c r="B156" s="314"/>
      <c r="C156" s="339" t="s">
        <v>1188</v>
      </c>
      <c r="D156" s="291"/>
      <c r="E156" s="291"/>
      <c r="F156" s="340" t="s">
        <v>1175</v>
      </c>
      <c r="G156" s="291"/>
      <c r="H156" s="339" t="s">
        <v>1209</v>
      </c>
      <c r="I156" s="339" t="s">
        <v>1171</v>
      </c>
      <c r="J156" s="339">
        <v>50</v>
      </c>
      <c r="K156" s="335"/>
    </row>
    <row r="157" spans="2:11" ht="15" customHeight="1">
      <c r="B157" s="314"/>
      <c r="C157" s="339" t="s">
        <v>1196</v>
      </c>
      <c r="D157" s="291"/>
      <c r="E157" s="291"/>
      <c r="F157" s="340" t="s">
        <v>1175</v>
      </c>
      <c r="G157" s="291"/>
      <c r="H157" s="339" t="s">
        <v>1209</v>
      </c>
      <c r="I157" s="339" t="s">
        <v>1171</v>
      </c>
      <c r="J157" s="339">
        <v>50</v>
      </c>
      <c r="K157" s="335"/>
    </row>
    <row r="158" spans="2:11" ht="15" customHeight="1">
      <c r="B158" s="314"/>
      <c r="C158" s="339" t="s">
        <v>1194</v>
      </c>
      <c r="D158" s="291"/>
      <c r="E158" s="291"/>
      <c r="F158" s="340" t="s">
        <v>1175</v>
      </c>
      <c r="G158" s="291"/>
      <c r="H158" s="339" t="s">
        <v>1209</v>
      </c>
      <c r="I158" s="339" t="s">
        <v>1171</v>
      </c>
      <c r="J158" s="339">
        <v>50</v>
      </c>
      <c r="K158" s="335"/>
    </row>
    <row r="159" spans="2:11" ht="15" customHeight="1">
      <c r="B159" s="314"/>
      <c r="C159" s="339" t="s">
        <v>107</v>
      </c>
      <c r="D159" s="291"/>
      <c r="E159" s="291"/>
      <c r="F159" s="340" t="s">
        <v>1169</v>
      </c>
      <c r="G159" s="291"/>
      <c r="H159" s="339" t="s">
        <v>1231</v>
      </c>
      <c r="I159" s="339" t="s">
        <v>1171</v>
      </c>
      <c r="J159" s="339" t="s">
        <v>1232</v>
      </c>
      <c r="K159" s="335"/>
    </row>
    <row r="160" spans="2:11" ht="15" customHeight="1">
      <c r="B160" s="314"/>
      <c r="C160" s="339" t="s">
        <v>1233</v>
      </c>
      <c r="D160" s="291"/>
      <c r="E160" s="291"/>
      <c r="F160" s="340" t="s">
        <v>1169</v>
      </c>
      <c r="G160" s="291"/>
      <c r="H160" s="339" t="s">
        <v>1234</v>
      </c>
      <c r="I160" s="339" t="s">
        <v>1204</v>
      </c>
      <c r="J160" s="339"/>
      <c r="K160" s="335"/>
    </row>
    <row r="161" spans="2:11" ht="15" customHeight="1">
      <c r="B161" s="341"/>
      <c r="C161" s="323"/>
      <c r="D161" s="323"/>
      <c r="E161" s="323"/>
      <c r="F161" s="323"/>
      <c r="G161" s="323"/>
      <c r="H161" s="323"/>
      <c r="I161" s="323"/>
      <c r="J161" s="323"/>
      <c r="K161" s="342"/>
    </row>
    <row r="162" spans="2:11" ht="18.75" customHeight="1">
      <c r="B162" s="288"/>
      <c r="C162" s="291"/>
      <c r="D162" s="291"/>
      <c r="E162" s="291"/>
      <c r="F162" s="313"/>
      <c r="G162" s="291"/>
      <c r="H162" s="291"/>
      <c r="I162" s="291"/>
      <c r="J162" s="291"/>
      <c r="K162" s="288"/>
    </row>
    <row r="163" spans="2:11" ht="18.75" customHeight="1">
      <c r="B163" s="299"/>
      <c r="C163" s="299"/>
      <c r="D163" s="299"/>
      <c r="E163" s="299"/>
      <c r="F163" s="299"/>
      <c r="G163" s="299"/>
      <c r="H163" s="299"/>
      <c r="I163" s="299"/>
      <c r="J163" s="299"/>
      <c r="K163" s="299"/>
    </row>
    <row r="164" spans="2:11" ht="7.5" customHeight="1">
      <c r="B164" s="278"/>
      <c r="C164" s="279"/>
      <c r="D164" s="279"/>
      <c r="E164" s="279"/>
      <c r="F164" s="279"/>
      <c r="G164" s="279"/>
      <c r="H164" s="279"/>
      <c r="I164" s="279"/>
      <c r="J164" s="279"/>
      <c r="K164" s="280"/>
    </row>
    <row r="165" spans="2:11" ht="45" customHeight="1">
      <c r="B165" s="281"/>
      <c r="C165" s="282" t="s">
        <v>1235</v>
      </c>
      <c r="D165" s="282"/>
      <c r="E165" s="282"/>
      <c r="F165" s="282"/>
      <c r="G165" s="282"/>
      <c r="H165" s="282"/>
      <c r="I165" s="282"/>
      <c r="J165" s="282"/>
      <c r="K165" s="283"/>
    </row>
    <row r="166" spans="2:11" ht="17.25" customHeight="1">
      <c r="B166" s="281"/>
      <c r="C166" s="306" t="s">
        <v>1163</v>
      </c>
      <c r="D166" s="306"/>
      <c r="E166" s="306"/>
      <c r="F166" s="306" t="s">
        <v>1164</v>
      </c>
      <c r="G166" s="343"/>
      <c r="H166" s="344" t="s">
        <v>59</v>
      </c>
      <c r="I166" s="344" t="s">
        <v>62</v>
      </c>
      <c r="J166" s="306" t="s">
        <v>1165</v>
      </c>
      <c r="K166" s="283"/>
    </row>
    <row r="167" spans="2:11" ht="17.25" customHeight="1">
      <c r="B167" s="284"/>
      <c r="C167" s="308" t="s">
        <v>1166</v>
      </c>
      <c r="D167" s="308"/>
      <c r="E167" s="308"/>
      <c r="F167" s="309" t="s">
        <v>1167</v>
      </c>
      <c r="G167" s="345"/>
      <c r="H167" s="346"/>
      <c r="I167" s="346"/>
      <c r="J167" s="308" t="s">
        <v>1168</v>
      </c>
      <c r="K167" s="286"/>
    </row>
    <row r="168" spans="2:11" ht="5.25" customHeight="1">
      <c r="B168" s="314"/>
      <c r="C168" s="311"/>
      <c r="D168" s="311"/>
      <c r="E168" s="311"/>
      <c r="F168" s="311"/>
      <c r="G168" s="312"/>
      <c r="H168" s="311"/>
      <c r="I168" s="311"/>
      <c r="J168" s="311"/>
      <c r="K168" s="335"/>
    </row>
    <row r="169" spans="2:11" ht="15" customHeight="1">
      <c r="B169" s="314"/>
      <c r="C169" s="291" t="s">
        <v>1172</v>
      </c>
      <c r="D169" s="291"/>
      <c r="E169" s="291"/>
      <c r="F169" s="313" t="s">
        <v>1169</v>
      </c>
      <c r="G169" s="291"/>
      <c r="H169" s="291" t="s">
        <v>1209</v>
      </c>
      <c r="I169" s="291" t="s">
        <v>1171</v>
      </c>
      <c r="J169" s="291">
        <v>120</v>
      </c>
      <c r="K169" s="335"/>
    </row>
    <row r="170" spans="2:11" ht="15" customHeight="1">
      <c r="B170" s="314"/>
      <c r="C170" s="291" t="s">
        <v>1218</v>
      </c>
      <c r="D170" s="291"/>
      <c r="E170" s="291"/>
      <c r="F170" s="313" t="s">
        <v>1169</v>
      </c>
      <c r="G170" s="291"/>
      <c r="H170" s="291" t="s">
        <v>1219</v>
      </c>
      <c r="I170" s="291" t="s">
        <v>1171</v>
      </c>
      <c r="J170" s="291" t="s">
        <v>1220</v>
      </c>
      <c r="K170" s="335"/>
    </row>
    <row r="171" spans="2:11" ht="15" customHeight="1">
      <c r="B171" s="314"/>
      <c r="C171" s="291" t="s">
        <v>1117</v>
      </c>
      <c r="D171" s="291"/>
      <c r="E171" s="291"/>
      <c r="F171" s="313" t="s">
        <v>1169</v>
      </c>
      <c r="G171" s="291"/>
      <c r="H171" s="291" t="s">
        <v>1236</v>
      </c>
      <c r="I171" s="291" t="s">
        <v>1171</v>
      </c>
      <c r="J171" s="291" t="s">
        <v>1220</v>
      </c>
      <c r="K171" s="335"/>
    </row>
    <row r="172" spans="2:11" ht="15" customHeight="1">
      <c r="B172" s="314"/>
      <c r="C172" s="291" t="s">
        <v>1174</v>
      </c>
      <c r="D172" s="291"/>
      <c r="E172" s="291"/>
      <c r="F172" s="313" t="s">
        <v>1175</v>
      </c>
      <c r="G172" s="291"/>
      <c r="H172" s="291" t="s">
        <v>1236</v>
      </c>
      <c r="I172" s="291" t="s">
        <v>1171</v>
      </c>
      <c r="J172" s="291">
        <v>50</v>
      </c>
      <c r="K172" s="335"/>
    </row>
    <row r="173" spans="2:11" ht="15" customHeight="1">
      <c r="B173" s="314"/>
      <c r="C173" s="291" t="s">
        <v>1177</v>
      </c>
      <c r="D173" s="291"/>
      <c r="E173" s="291"/>
      <c r="F173" s="313" t="s">
        <v>1169</v>
      </c>
      <c r="G173" s="291"/>
      <c r="H173" s="291" t="s">
        <v>1236</v>
      </c>
      <c r="I173" s="291" t="s">
        <v>1179</v>
      </c>
      <c r="J173" s="291"/>
      <c r="K173" s="335"/>
    </row>
    <row r="174" spans="2:11" ht="15" customHeight="1">
      <c r="B174" s="314"/>
      <c r="C174" s="291" t="s">
        <v>1188</v>
      </c>
      <c r="D174" s="291"/>
      <c r="E174" s="291"/>
      <c r="F174" s="313" t="s">
        <v>1175</v>
      </c>
      <c r="G174" s="291"/>
      <c r="H174" s="291" t="s">
        <v>1236</v>
      </c>
      <c r="I174" s="291" t="s">
        <v>1171</v>
      </c>
      <c r="J174" s="291">
        <v>50</v>
      </c>
      <c r="K174" s="335"/>
    </row>
    <row r="175" spans="2:11" ht="15" customHeight="1">
      <c r="B175" s="314"/>
      <c r="C175" s="291" t="s">
        <v>1196</v>
      </c>
      <c r="D175" s="291"/>
      <c r="E175" s="291"/>
      <c r="F175" s="313" t="s">
        <v>1175</v>
      </c>
      <c r="G175" s="291"/>
      <c r="H175" s="291" t="s">
        <v>1236</v>
      </c>
      <c r="I175" s="291" t="s">
        <v>1171</v>
      </c>
      <c r="J175" s="291">
        <v>50</v>
      </c>
      <c r="K175" s="335"/>
    </row>
    <row r="176" spans="2:11" ht="15" customHeight="1">
      <c r="B176" s="314"/>
      <c r="C176" s="291" t="s">
        <v>1194</v>
      </c>
      <c r="D176" s="291"/>
      <c r="E176" s="291"/>
      <c r="F176" s="313" t="s">
        <v>1175</v>
      </c>
      <c r="G176" s="291"/>
      <c r="H176" s="291" t="s">
        <v>1236</v>
      </c>
      <c r="I176" s="291" t="s">
        <v>1171</v>
      </c>
      <c r="J176" s="291">
        <v>50</v>
      </c>
      <c r="K176" s="335"/>
    </row>
    <row r="177" spans="2:11" ht="15" customHeight="1">
      <c r="B177" s="314"/>
      <c r="C177" s="291" t="s">
        <v>119</v>
      </c>
      <c r="D177" s="291"/>
      <c r="E177" s="291"/>
      <c r="F177" s="313" t="s">
        <v>1169</v>
      </c>
      <c r="G177" s="291"/>
      <c r="H177" s="291" t="s">
        <v>1237</v>
      </c>
      <c r="I177" s="291" t="s">
        <v>1238</v>
      </c>
      <c r="J177" s="291"/>
      <c r="K177" s="335"/>
    </row>
    <row r="178" spans="2:11" ht="15" customHeight="1">
      <c r="B178" s="314"/>
      <c r="C178" s="291" t="s">
        <v>62</v>
      </c>
      <c r="D178" s="291"/>
      <c r="E178" s="291"/>
      <c r="F178" s="313" t="s">
        <v>1169</v>
      </c>
      <c r="G178" s="291"/>
      <c r="H178" s="291" t="s">
        <v>1239</v>
      </c>
      <c r="I178" s="291" t="s">
        <v>1240</v>
      </c>
      <c r="J178" s="291">
        <v>1</v>
      </c>
      <c r="K178" s="335"/>
    </row>
    <row r="179" spans="2:11" ht="15" customHeight="1">
      <c r="B179" s="314"/>
      <c r="C179" s="291" t="s">
        <v>58</v>
      </c>
      <c r="D179" s="291"/>
      <c r="E179" s="291"/>
      <c r="F179" s="313" t="s">
        <v>1169</v>
      </c>
      <c r="G179" s="291"/>
      <c r="H179" s="291" t="s">
        <v>1241</v>
      </c>
      <c r="I179" s="291" t="s">
        <v>1171</v>
      </c>
      <c r="J179" s="291">
        <v>20</v>
      </c>
      <c r="K179" s="335"/>
    </row>
    <row r="180" spans="2:11" ht="15" customHeight="1">
      <c r="B180" s="314"/>
      <c r="C180" s="291" t="s">
        <v>59</v>
      </c>
      <c r="D180" s="291"/>
      <c r="E180" s="291"/>
      <c r="F180" s="313" t="s">
        <v>1169</v>
      </c>
      <c r="G180" s="291"/>
      <c r="H180" s="291" t="s">
        <v>1242</v>
      </c>
      <c r="I180" s="291" t="s">
        <v>1171</v>
      </c>
      <c r="J180" s="291">
        <v>255</v>
      </c>
      <c r="K180" s="335"/>
    </row>
    <row r="181" spans="2:11" ht="15" customHeight="1">
      <c r="B181" s="314"/>
      <c r="C181" s="291" t="s">
        <v>120</v>
      </c>
      <c r="D181" s="291"/>
      <c r="E181" s="291"/>
      <c r="F181" s="313" t="s">
        <v>1169</v>
      </c>
      <c r="G181" s="291"/>
      <c r="H181" s="291" t="s">
        <v>1133</v>
      </c>
      <c r="I181" s="291" t="s">
        <v>1171</v>
      </c>
      <c r="J181" s="291">
        <v>10</v>
      </c>
      <c r="K181" s="335"/>
    </row>
    <row r="182" spans="2:11" ht="15" customHeight="1">
      <c r="B182" s="314"/>
      <c r="C182" s="291" t="s">
        <v>121</v>
      </c>
      <c r="D182" s="291"/>
      <c r="E182" s="291"/>
      <c r="F182" s="313" t="s">
        <v>1169</v>
      </c>
      <c r="G182" s="291"/>
      <c r="H182" s="291" t="s">
        <v>1243</v>
      </c>
      <c r="I182" s="291" t="s">
        <v>1204</v>
      </c>
      <c r="J182" s="291"/>
      <c r="K182" s="335"/>
    </row>
    <row r="183" spans="2:11" ht="15" customHeight="1">
      <c r="B183" s="314"/>
      <c r="C183" s="291" t="s">
        <v>1244</v>
      </c>
      <c r="D183" s="291"/>
      <c r="E183" s="291"/>
      <c r="F183" s="313" t="s">
        <v>1169</v>
      </c>
      <c r="G183" s="291"/>
      <c r="H183" s="291" t="s">
        <v>1245</v>
      </c>
      <c r="I183" s="291" t="s">
        <v>1204</v>
      </c>
      <c r="J183" s="291"/>
      <c r="K183" s="335"/>
    </row>
    <row r="184" spans="2:11" ht="15" customHeight="1">
      <c r="B184" s="314"/>
      <c r="C184" s="291" t="s">
        <v>1233</v>
      </c>
      <c r="D184" s="291"/>
      <c r="E184" s="291"/>
      <c r="F184" s="313" t="s">
        <v>1169</v>
      </c>
      <c r="G184" s="291"/>
      <c r="H184" s="291" t="s">
        <v>1246</v>
      </c>
      <c r="I184" s="291" t="s">
        <v>1204</v>
      </c>
      <c r="J184" s="291"/>
      <c r="K184" s="335"/>
    </row>
    <row r="185" spans="2:11" ht="15" customHeight="1">
      <c r="B185" s="314"/>
      <c r="C185" s="291" t="s">
        <v>123</v>
      </c>
      <c r="D185" s="291"/>
      <c r="E185" s="291"/>
      <c r="F185" s="313" t="s">
        <v>1175</v>
      </c>
      <c r="G185" s="291"/>
      <c r="H185" s="291" t="s">
        <v>1247</v>
      </c>
      <c r="I185" s="291" t="s">
        <v>1171</v>
      </c>
      <c r="J185" s="291">
        <v>50</v>
      </c>
      <c r="K185" s="335"/>
    </row>
    <row r="186" spans="2:11" ht="15" customHeight="1">
      <c r="B186" s="314"/>
      <c r="C186" s="291" t="s">
        <v>1248</v>
      </c>
      <c r="D186" s="291"/>
      <c r="E186" s="291"/>
      <c r="F186" s="313" t="s">
        <v>1175</v>
      </c>
      <c r="G186" s="291"/>
      <c r="H186" s="291" t="s">
        <v>1249</v>
      </c>
      <c r="I186" s="291" t="s">
        <v>1250</v>
      </c>
      <c r="J186" s="291"/>
      <c r="K186" s="335"/>
    </row>
    <row r="187" spans="2:11" ht="15" customHeight="1">
      <c r="B187" s="314"/>
      <c r="C187" s="291" t="s">
        <v>1251</v>
      </c>
      <c r="D187" s="291"/>
      <c r="E187" s="291"/>
      <c r="F187" s="313" t="s">
        <v>1175</v>
      </c>
      <c r="G187" s="291"/>
      <c r="H187" s="291" t="s">
        <v>1252</v>
      </c>
      <c r="I187" s="291" t="s">
        <v>1250</v>
      </c>
      <c r="J187" s="291"/>
      <c r="K187" s="335"/>
    </row>
    <row r="188" spans="2:11" ht="15" customHeight="1">
      <c r="B188" s="314"/>
      <c r="C188" s="291" t="s">
        <v>1253</v>
      </c>
      <c r="D188" s="291"/>
      <c r="E188" s="291"/>
      <c r="F188" s="313" t="s">
        <v>1175</v>
      </c>
      <c r="G188" s="291"/>
      <c r="H188" s="291" t="s">
        <v>1254</v>
      </c>
      <c r="I188" s="291" t="s">
        <v>1250</v>
      </c>
      <c r="J188" s="291"/>
      <c r="K188" s="335"/>
    </row>
    <row r="189" spans="2:11" ht="15" customHeight="1">
      <c r="B189" s="314"/>
      <c r="C189" s="347" t="s">
        <v>1255</v>
      </c>
      <c r="D189" s="291"/>
      <c r="E189" s="291"/>
      <c r="F189" s="313" t="s">
        <v>1175</v>
      </c>
      <c r="G189" s="291"/>
      <c r="H189" s="291" t="s">
        <v>1256</v>
      </c>
      <c r="I189" s="291" t="s">
        <v>1257</v>
      </c>
      <c r="J189" s="348" t="s">
        <v>1258</v>
      </c>
      <c r="K189" s="335"/>
    </row>
    <row r="190" spans="2:11" ht="15" customHeight="1">
      <c r="B190" s="314"/>
      <c r="C190" s="298" t="s">
        <v>47</v>
      </c>
      <c r="D190" s="291"/>
      <c r="E190" s="291"/>
      <c r="F190" s="313" t="s">
        <v>1169</v>
      </c>
      <c r="G190" s="291"/>
      <c r="H190" s="288" t="s">
        <v>1259</v>
      </c>
      <c r="I190" s="291" t="s">
        <v>1260</v>
      </c>
      <c r="J190" s="291"/>
      <c r="K190" s="335"/>
    </row>
    <row r="191" spans="2:11" ht="15" customHeight="1">
      <c r="B191" s="314"/>
      <c r="C191" s="298" t="s">
        <v>1261</v>
      </c>
      <c r="D191" s="291"/>
      <c r="E191" s="291"/>
      <c r="F191" s="313" t="s">
        <v>1169</v>
      </c>
      <c r="G191" s="291"/>
      <c r="H191" s="291" t="s">
        <v>1262</v>
      </c>
      <c r="I191" s="291" t="s">
        <v>1204</v>
      </c>
      <c r="J191" s="291"/>
      <c r="K191" s="335"/>
    </row>
    <row r="192" spans="2:11" ht="15" customHeight="1">
      <c r="B192" s="314"/>
      <c r="C192" s="298" t="s">
        <v>1263</v>
      </c>
      <c r="D192" s="291"/>
      <c r="E192" s="291"/>
      <c r="F192" s="313" t="s">
        <v>1169</v>
      </c>
      <c r="G192" s="291"/>
      <c r="H192" s="291" t="s">
        <v>1264</v>
      </c>
      <c r="I192" s="291" t="s">
        <v>1204</v>
      </c>
      <c r="J192" s="291"/>
      <c r="K192" s="335"/>
    </row>
    <row r="193" spans="2:11" ht="15" customHeight="1">
      <c r="B193" s="314"/>
      <c r="C193" s="298" t="s">
        <v>1265</v>
      </c>
      <c r="D193" s="291"/>
      <c r="E193" s="291"/>
      <c r="F193" s="313" t="s">
        <v>1175</v>
      </c>
      <c r="G193" s="291"/>
      <c r="H193" s="291" t="s">
        <v>1266</v>
      </c>
      <c r="I193" s="291" t="s">
        <v>1204</v>
      </c>
      <c r="J193" s="291"/>
      <c r="K193" s="335"/>
    </row>
    <row r="194" spans="2:11" ht="15" customHeight="1">
      <c r="B194" s="341"/>
      <c r="C194" s="349"/>
      <c r="D194" s="323"/>
      <c r="E194" s="323"/>
      <c r="F194" s="323"/>
      <c r="G194" s="323"/>
      <c r="H194" s="323"/>
      <c r="I194" s="323"/>
      <c r="J194" s="323"/>
      <c r="K194" s="342"/>
    </row>
    <row r="195" spans="2:11" ht="18.75" customHeight="1">
      <c r="B195" s="288"/>
      <c r="C195" s="291"/>
      <c r="D195" s="291"/>
      <c r="E195" s="291"/>
      <c r="F195" s="313"/>
      <c r="G195" s="291"/>
      <c r="H195" s="291"/>
      <c r="I195" s="291"/>
      <c r="J195" s="291"/>
      <c r="K195" s="288"/>
    </row>
    <row r="196" spans="2:11" ht="18.75" customHeight="1">
      <c r="B196" s="288"/>
      <c r="C196" s="291"/>
      <c r="D196" s="291"/>
      <c r="E196" s="291"/>
      <c r="F196" s="313"/>
      <c r="G196" s="291"/>
      <c r="H196" s="291"/>
      <c r="I196" s="291"/>
      <c r="J196" s="291"/>
      <c r="K196" s="288"/>
    </row>
    <row r="197" spans="2:11" ht="18.75" customHeight="1">
      <c r="B197" s="299"/>
      <c r="C197" s="299"/>
      <c r="D197" s="299"/>
      <c r="E197" s="299"/>
      <c r="F197" s="299"/>
      <c r="G197" s="299"/>
      <c r="H197" s="299"/>
      <c r="I197" s="299"/>
      <c r="J197" s="299"/>
      <c r="K197" s="299"/>
    </row>
    <row r="198" spans="2:11" ht="13.5">
      <c r="B198" s="278"/>
      <c r="C198" s="279"/>
      <c r="D198" s="279"/>
      <c r="E198" s="279"/>
      <c r="F198" s="279"/>
      <c r="G198" s="279"/>
      <c r="H198" s="279"/>
      <c r="I198" s="279"/>
      <c r="J198" s="279"/>
      <c r="K198" s="280"/>
    </row>
    <row r="199" spans="2:11" ht="21">
      <c r="B199" s="281"/>
      <c r="C199" s="282" t="s">
        <v>1267</v>
      </c>
      <c r="D199" s="282"/>
      <c r="E199" s="282"/>
      <c r="F199" s="282"/>
      <c r="G199" s="282"/>
      <c r="H199" s="282"/>
      <c r="I199" s="282"/>
      <c r="J199" s="282"/>
      <c r="K199" s="283"/>
    </row>
    <row r="200" spans="2:11" ht="25.5" customHeight="1">
      <c r="B200" s="281"/>
      <c r="C200" s="350" t="s">
        <v>1268</v>
      </c>
      <c r="D200" s="350"/>
      <c r="E200" s="350"/>
      <c r="F200" s="350" t="s">
        <v>1269</v>
      </c>
      <c r="G200" s="351"/>
      <c r="H200" s="350" t="s">
        <v>1270</v>
      </c>
      <c r="I200" s="350"/>
      <c r="J200" s="350"/>
      <c r="K200" s="283"/>
    </row>
    <row r="201" spans="2:11" ht="5.25" customHeight="1">
      <c r="B201" s="314"/>
      <c r="C201" s="311"/>
      <c r="D201" s="311"/>
      <c r="E201" s="311"/>
      <c r="F201" s="311"/>
      <c r="G201" s="291"/>
      <c r="H201" s="311"/>
      <c r="I201" s="311"/>
      <c r="J201" s="311"/>
      <c r="K201" s="335"/>
    </row>
    <row r="202" spans="2:11" ht="15" customHeight="1">
      <c r="B202" s="314"/>
      <c r="C202" s="291" t="s">
        <v>1260</v>
      </c>
      <c r="D202" s="291"/>
      <c r="E202" s="291"/>
      <c r="F202" s="313" t="s">
        <v>48</v>
      </c>
      <c r="G202" s="291"/>
      <c r="H202" s="291" t="s">
        <v>1271</v>
      </c>
      <c r="I202" s="291"/>
      <c r="J202" s="291"/>
      <c r="K202" s="335"/>
    </row>
    <row r="203" spans="2:11" ht="15" customHeight="1">
      <c r="B203" s="314"/>
      <c r="C203" s="320"/>
      <c r="D203" s="291"/>
      <c r="E203" s="291"/>
      <c r="F203" s="313" t="s">
        <v>49</v>
      </c>
      <c r="G203" s="291"/>
      <c r="H203" s="291" t="s">
        <v>1272</v>
      </c>
      <c r="I203" s="291"/>
      <c r="J203" s="291"/>
      <c r="K203" s="335"/>
    </row>
    <row r="204" spans="2:11" ht="15" customHeight="1">
      <c r="B204" s="314"/>
      <c r="C204" s="320"/>
      <c r="D204" s="291"/>
      <c r="E204" s="291"/>
      <c r="F204" s="313" t="s">
        <v>52</v>
      </c>
      <c r="G204" s="291"/>
      <c r="H204" s="291" t="s">
        <v>1273</v>
      </c>
      <c r="I204" s="291"/>
      <c r="J204" s="291"/>
      <c r="K204" s="335"/>
    </row>
    <row r="205" spans="2:11" ht="15" customHeight="1">
      <c r="B205" s="314"/>
      <c r="C205" s="291"/>
      <c r="D205" s="291"/>
      <c r="E205" s="291"/>
      <c r="F205" s="313" t="s">
        <v>50</v>
      </c>
      <c r="G205" s="291"/>
      <c r="H205" s="291" t="s">
        <v>1274</v>
      </c>
      <c r="I205" s="291"/>
      <c r="J205" s="291"/>
      <c r="K205" s="335"/>
    </row>
    <row r="206" spans="2:11" ht="15" customHeight="1">
      <c r="B206" s="314"/>
      <c r="C206" s="291"/>
      <c r="D206" s="291"/>
      <c r="E206" s="291"/>
      <c r="F206" s="313" t="s">
        <v>51</v>
      </c>
      <c r="G206" s="291"/>
      <c r="H206" s="291" t="s">
        <v>1275</v>
      </c>
      <c r="I206" s="291"/>
      <c r="J206" s="291"/>
      <c r="K206" s="335"/>
    </row>
    <row r="207" spans="2:11" ht="15" customHeight="1">
      <c r="B207" s="314"/>
      <c r="C207" s="291"/>
      <c r="D207" s="291"/>
      <c r="E207" s="291"/>
      <c r="F207" s="313"/>
      <c r="G207" s="291"/>
      <c r="H207" s="291"/>
      <c r="I207" s="291"/>
      <c r="J207" s="291"/>
      <c r="K207" s="335"/>
    </row>
    <row r="208" spans="2:11" ht="15" customHeight="1">
      <c r="B208" s="314"/>
      <c r="C208" s="291" t="s">
        <v>1216</v>
      </c>
      <c r="D208" s="291"/>
      <c r="E208" s="291"/>
      <c r="F208" s="313" t="s">
        <v>84</v>
      </c>
      <c r="G208" s="291"/>
      <c r="H208" s="291" t="s">
        <v>1276</v>
      </c>
      <c r="I208" s="291"/>
      <c r="J208" s="291"/>
      <c r="K208" s="335"/>
    </row>
    <row r="209" spans="2:11" ht="15" customHeight="1">
      <c r="B209" s="314"/>
      <c r="C209" s="320"/>
      <c r="D209" s="291"/>
      <c r="E209" s="291"/>
      <c r="F209" s="313" t="s">
        <v>1112</v>
      </c>
      <c r="G209" s="291"/>
      <c r="H209" s="291" t="s">
        <v>1113</v>
      </c>
      <c r="I209" s="291"/>
      <c r="J209" s="291"/>
      <c r="K209" s="335"/>
    </row>
    <row r="210" spans="2:11" ht="15" customHeight="1">
      <c r="B210" s="314"/>
      <c r="C210" s="291"/>
      <c r="D210" s="291"/>
      <c r="E210" s="291"/>
      <c r="F210" s="313" t="s">
        <v>1110</v>
      </c>
      <c r="G210" s="291"/>
      <c r="H210" s="291" t="s">
        <v>1277</v>
      </c>
      <c r="I210" s="291"/>
      <c r="J210" s="291"/>
      <c r="K210" s="335"/>
    </row>
    <row r="211" spans="2:11" ht="15" customHeight="1">
      <c r="B211" s="352"/>
      <c r="C211" s="320"/>
      <c r="D211" s="320"/>
      <c r="E211" s="320"/>
      <c r="F211" s="313" t="s">
        <v>101</v>
      </c>
      <c r="G211" s="298"/>
      <c r="H211" s="339" t="s">
        <v>1114</v>
      </c>
      <c r="I211" s="339"/>
      <c r="J211" s="339"/>
      <c r="K211" s="353"/>
    </row>
    <row r="212" spans="2:11" ht="15" customHeight="1">
      <c r="B212" s="352"/>
      <c r="C212" s="320"/>
      <c r="D212" s="320"/>
      <c r="E212" s="320"/>
      <c r="F212" s="313" t="s">
        <v>1115</v>
      </c>
      <c r="G212" s="298"/>
      <c r="H212" s="339" t="s">
        <v>1278</v>
      </c>
      <c r="I212" s="339"/>
      <c r="J212" s="339"/>
      <c r="K212" s="353"/>
    </row>
    <row r="213" spans="2:11" ht="15" customHeight="1">
      <c r="B213" s="352"/>
      <c r="C213" s="320"/>
      <c r="D213" s="320"/>
      <c r="E213" s="320"/>
      <c r="F213" s="354"/>
      <c r="G213" s="298"/>
      <c r="H213" s="355"/>
      <c r="I213" s="355"/>
      <c r="J213" s="355"/>
      <c r="K213" s="353"/>
    </row>
    <row r="214" spans="2:11" ht="15" customHeight="1">
      <c r="B214" s="352"/>
      <c r="C214" s="291" t="s">
        <v>1240</v>
      </c>
      <c r="D214" s="320"/>
      <c r="E214" s="320"/>
      <c r="F214" s="313">
        <v>1</v>
      </c>
      <c r="G214" s="298"/>
      <c r="H214" s="339" t="s">
        <v>1279</v>
      </c>
      <c r="I214" s="339"/>
      <c r="J214" s="339"/>
      <c r="K214" s="353"/>
    </row>
    <row r="215" spans="2:11" ht="15" customHeight="1">
      <c r="B215" s="352"/>
      <c r="C215" s="320"/>
      <c r="D215" s="320"/>
      <c r="E215" s="320"/>
      <c r="F215" s="313">
        <v>2</v>
      </c>
      <c r="G215" s="298"/>
      <c r="H215" s="339" t="s">
        <v>1280</v>
      </c>
      <c r="I215" s="339"/>
      <c r="J215" s="339"/>
      <c r="K215" s="353"/>
    </row>
    <row r="216" spans="2:11" ht="15" customHeight="1">
      <c r="B216" s="352"/>
      <c r="C216" s="320"/>
      <c r="D216" s="320"/>
      <c r="E216" s="320"/>
      <c r="F216" s="313">
        <v>3</v>
      </c>
      <c r="G216" s="298"/>
      <c r="H216" s="339" t="s">
        <v>1281</v>
      </c>
      <c r="I216" s="339"/>
      <c r="J216" s="339"/>
      <c r="K216" s="353"/>
    </row>
    <row r="217" spans="2:11" ht="15" customHeight="1">
      <c r="B217" s="352"/>
      <c r="C217" s="320"/>
      <c r="D217" s="320"/>
      <c r="E217" s="320"/>
      <c r="F217" s="313">
        <v>4</v>
      </c>
      <c r="G217" s="298"/>
      <c r="H217" s="339" t="s">
        <v>1282</v>
      </c>
      <c r="I217" s="339"/>
      <c r="J217" s="339"/>
      <c r="K217" s="353"/>
    </row>
    <row r="218" spans="2:1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2019-03-26T06:27:54Z</dcterms:created>
  <dcterms:modified xsi:type="dcterms:W3CDTF">2019-03-26T06:28:02Z</dcterms:modified>
  <cp:category/>
  <cp:version/>
  <cp:contentType/>
  <cp:contentStatus/>
</cp:coreProperties>
</file>