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40" windowWidth="17895" windowHeight="12975" activeTab="0"/>
  </bookViews>
  <sheets>
    <sheet name="Rekapitulace stavby" sheetId="1" r:id="rId1"/>
    <sheet name="SK81H01 - SO 101 Komunikace" sheetId="2" r:id="rId2"/>
    <sheet name="SK81H02 - Dělící ostrůvek..." sheetId="3" r:id="rId3"/>
    <sheet name="SK81H03 - SO 301 Kanalizace" sheetId="4" r:id="rId4"/>
    <sheet name="SK81H04 - SO 801 SÚ" sheetId="5" r:id="rId5"/>
    <sheet name="SK81H05 - Věřejné osvětlení" sheetId="6" r:id="rId6"/>
    <sheet name="SK81H06 - VON" sheetId="7" r:id="rId7"/>
    <sheet name="Pokyny pro vyplnění" sheetId="8" r:id="rId8"/>
  </sheets>
  <definedNames>
    <definedName name="_xlnm._FilterDatabase" localSheetId="1" hidden="1">'SK81H01 - SO 101 Komunikace'!$C$86:$K$341</definedName>
    <definedName name="_xlnm._FilterDatabase" localSheetId="2" hidden="1">'SK81H02 - Dělící ostrůvek...'!$C$83:$K$183</definedName>
    <definedName name="_xlnm._FilterDatabase" localSheetId="3" hidden="1">'SK81H03 - SO 301 Kanalizace'!$C$89:$K$238</definedName>
    <definedName name="_xlnm._FilterDatabase" localSheetId="4" hidden="1">'SK81H04 - SO 801 SÚ'!$C$82:$K$137</definedName>
    <definedName name="_xlnm._FilterDatabase" localSheetId="5" hidden="1">'SK81H05 - Věřejné osvětlení'!$C$82:$K$130</definedName>
    <definedName name="_xlnm._FilterDatabase" localSheetId="6" hidden="1">'SK81H06 - VON'!$C$83:$K$96</definedName>
    <definedName name="_xlnm.Print_Area" localSheetId="7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stavby'!$C$42:$AQ$61</definedName>
    <definedName name="_xlnm.Print_Area" localSheetId="1">'SK81H01 - SO 101 Komunikace'!$C$4:$J$39,'SK81H01 - SO 101 Komunikace'!$C$45:$J$68,'SK81H01 - SO 101 Komunikace'!$C$74:$K$341</definedName>
    <definedName name="_xlnm.Print_Area" localSheetId="2">'SK81H02 - Dělící ostrůvek...'!$C$4:$J$39,'SK81H02 - Dělící ostrůvek...'!$C$45:$J$65,'SK81H02 - Dělící ostrůvek...'!$C$71:$K$183</definedName>
    <definedName name="_xlnm.Print_Area" localSheetId="3">'SK81H03 - SO 301 Kanalizace'!$C$4:$J$39,'SK81H03 - SO 301 Kanalizace'!$C$45:$J$71,'SK81H03 - SO 301 Kanalizace'!$C$77:$K$238</definedName>
    <definedName name="_xlnm.Print_Area" localSheetId="4">'SK81H04 - SO 801 SÚ'!$C$4:$J$39,'SK81H04 - SO 801 SÚ'!$C$45:$J$64,'SK81H04 - SO 801 SÚ'!$C$70:$K$137</definedName>
    <definedName name="_xlnm.Print_Area" localSheetId="5">'SK81H05 - Věřejné osvětlení'!$C$4:$J$39,'SK81H05 - Věřejné osvětlení'!$C$45:$J$64,'SK81H05 - Věřejné osvětlení'!$C$70:$K$130</definedName>
    <definedName name="_xlnm.Print_Area" localSheetId="6">'SK81H06 - VON'!$C$4:$J$39,'SK81H06 - VON'!$C$45:$J$65,'SK81H06 - VON'!$C$71:$K$96</definedName>
    <definedName name="_xlnm.Print_Titles" localSheetId="0">'Rekapitulace stavby'!$52:$52</definedName>
    <definedName name="_xlnm.Print_Titles" localSheetId="1">'SK81H01 - SO 101 Komunikace'!$86:$86</definedName>
    <definedName name="_xlnm.Print_Titles" localSheetId="2">'SK81H02 - Dělící ostrůvek...'!$83:$83</definedName>
    <definedName name="_xlnm.Print_Titles" localSheetId="3">'SK81H03 - SO 301 Kanalizace'!$89:$89</definedName>
    <definedName name="_xlnm.Print_Titles" localSheetId="4">'SK81H04 - SO 801 SÚ'!$82:$82</definedName>
    <definedName name="_xlnm.Print_Titles" localSheetId="5">'SK81H05 - Věřejné osvětlení'!$82:$82</definedName>
    <definedName name="_xlnm.Print_Titles" localSheetId="6">'SK81H06 - VON'!$83:$83</definedName>
  </definedNames>
  <calcPr calcId="145621"/>
</workbook>
</file>

<file path=xl/sharedStrings.xml><?xml version="1.0" encoding="utf-8"?>
<sst xmlns="http://schemas.openxmlformats.org/spreadsheetml/2006/main" count="8080" uniqueCount="1187">
  <si>
    <t>Export Komplet</t>
  </si>
  <si>
    <t>VZ</t>
  </si>
  <si>
    <t>2.0</t>
  </si>
  <si>
    <t>ZAMOK</t>
  </si>
  <si>
    <t>False</t>
  </si>
  <si>
    <t>{5f819968-4735-4b97-8c4a-ce9813636650}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</si>
  <si>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</si>
  <si>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</si>
  <si>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</si>
  <si>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</si>
  <si>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</si>
  <si>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</si>
  <si>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</si>
  <si>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SK81H1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</si>
  <si>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</si>
  <si>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</si>
  <si>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III-2031 Vejprnice - intravilánová brána</t>
  </si>
  <si>
    <t>KSO:</t>
  </si>
  <si>
    <t>8227</t>
  </si>
  <si>
    <t>CC-CZ:</t>
  </si>
  <si>
    <t>211112</t>
  </si>
  <si>
    <t>Místo:</t>
  </si>
  <si>
    <t xml:space="preserve"> </t>
  </si>
  <si>
    <t>Datum:</t>
  </si>
  <si>
    <t>11. 1. 2019</t>
  </si>
  <si>
    <t>Zadavatel:</t>
  </si>
  <si>
    <t>IČ:</t>
  </si>
  <si>
    <t/>
  </si>
  <si>
    <t>SÚS Plzeňského kraje</t>
  </si>
  <si>
    <t>DIČ: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</si>
  <si>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</si>
  <si>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</si>
  <si>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</si>
  <si>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</si>
  <si>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</si>
  <si>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</si>
  <si>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</si>
  <si>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</si>
  <si>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</si>
  <si>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</si>
  <si>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DICCZ5501101551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</si>
  <si>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</si>
  <si>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</si>
  <si>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</si>
  <si>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</si>
  <si>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</si>
  <si>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</si>
  <si>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</si>
  <si>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</si>
  <si>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</si>
  <si>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</si>
  <si>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</si>
  <si>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</si>
  <si>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</si>
  <si>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</si>
  <si>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</si>
  <si>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</si>
  <si>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</si>
  <si>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</si>
  <si>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</si>
  <si>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</si>
  <si>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</si>
  <si>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</si>
  <si>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</si>
  <si>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</si>
  <si>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</si>
  <si>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</si>
  <si>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</si>
  <si>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</si>
  <si>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</si>
  <si>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</si>
  <si>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</si>
  <si>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</si>
  <si>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</si>
  <si>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</si>
  <si>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</si>
  <si>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</si>
  <si>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</si>
  <si>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</si>
  <si>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</si>
  <si>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</si>
  <si>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</si>
  <si>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SK81H01</t>
  </si>
  <si>
    <t>SO 101 Komunikace</t>
  </si>
  <si>
    <t>STA</t>
  </si>
  <si>
    <t>1</t>
  </si>
  <si>
    <t>{2cc7cfa9-87d9-46e5-846f-ce42431c7ee3}</t>
  </si>
  <si>
    <t>2</t>
  </si>
  <si>
    <t>SK81H02</t>
  </si>
  <si>
    <t>Dělící ostrůvek ,chodník</t>
  </si>
  <si>
    <t>{45f03507-17ed-4495-926b-5c6c849bc774}</t>
  </si>
  <si>
    <t>SK81H03</t>
  </si>
  <si>
    <t>SO 301 Kanalizace</t>
  </si>
  <si>
    <t>{1cb12ff8-b1b9-4374-a6c2-4baf8f002759}</t>
  </si>
  <si>
    <t>SK81H04</t>
  </si>
  <si>
    <t>SO 801 SÚ</t>
  </si>
  <si>
    <t>{22f48739-5b17-4001-af91-f1192a4ed988}</t>
  </si>
  <si>
    <t>SK81H05</t>
  </si>
  <si>
    <t>Věřejné osvětlení</t>
  </si>
  <si>
    <t>{94119b70-7507-4f77-8805-af8cfa0c42cd}</t>
  </si>
  <si>
    <t>SK81H06</t>
  </si>
  <si>
    <t>VON</t>
  </si>
  <si>
    <t>{fc88f7aa-3ec8-413e-b67f-51fae5975613}</t>
  </si>
  <si>
    <t>KRYCÍ LIST SOUPISU PRACÍ</t>
  </si>
  <si>
    <t>Objekt:</t>
  </si>
  <si>
    <t>SK81H01 - SO 101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</si>
  <si>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</si>
  <si>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</si>
  <si>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</si>
  <si>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</si>
  <si>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</si>
  <si>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</si>
  <si>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</si>
  <si>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</si>
  <si>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</si>
  <si>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</si>
  <si>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</si>
  <si>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</si>
  <si>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</si>
  <si>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</si>
  <si>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</si>
  <si>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</si>
  <si>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</si>
  <si>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</si>
  <si>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</si>
  <si>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</si>
  <si>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</si>
  <si>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</si>
  <si>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</si>
  <si>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</si>
  <si>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</si>
  <si>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</si>
  <si>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</si>
  <si>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</si>
  <si>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</si>
  <si>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</si>
  <si>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</si>
  <si>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</si>
  <si>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</si>
  <si>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2018 02</t>
  </si>
  <si>
    <t>4</t>
  </si>
  <si>
    <t>744533730</t>
  </si>
  <si>
    <t>VV</t>
  </si>
  <si>
    <t>12</t>
  </si>
  <si>
    <t>dle výpisu hl.výměr , dl. 6 cm</t>
  </si>
  <si>
    <t>Součet</t>
  </si>
  <si>
    <t>113106171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</si>
  <si>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</si>
  <si>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-294205908</t>
  </si>
  <si>
    <t>22</t>
  </si>
  <si>
    <t>dle výpisu hl.výměr,dl 8 cm</t>
  </si>
  <si>
    <t>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</si>
  <si>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</si>
  <si>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150 mm</t>
  </si>
  <si>
    <t>1187155254</t>
  </si>
  <si>
    <t>289,85</t>
  </si>
  <si>
    <t>dle výpisu hl.výměr</t>
  </si>
  <si>
    <t>113154124</t>
  </si>
  <si>
    <t>Frézování živičného podkladu nebo krytu s naložením na dopravní prostředek plochy do 500 m2 bez překážek v trase pruhu šířky přes 0,5 m do 1 m, tloušťky vrstvy 100 mm</t>
  </si>
  <si>
    <t>1572122495</t>
  </si>
  <si>
    <t>326,31</t>
  </si>
  <si>
    <t>5</t>
  </si>
  <si>
    <t>2100579019</t>
  </si>
  <si>
    <t>36,46</t>
  </si>
  <si>
    <t>oprava vozovky ,dle výpisu hl.výměr</t>
  </si>
  <si>
    <t>6</t>
  </si>
  <si>
    <t>11315412R</t>
  </si>
  <si>
    <t>Frézování živičného podkladu nebo krytu s naložením na dopravní prostředek plochy do 500 m2 bez překážek v trase pruhu šířky přes 0,5 m do 1 m, tloušťky vrstvy 70 mm</t>
  </si>
  <si>
    <t>1407037452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</si>
  <si>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</si>
  <si>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</si>
  <si>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</si>
  <si>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</si>
  <si>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-601379446</t>
  </si>
  <si>
    <t>12,37</t>
  </si>
  <si>
    <t>8</t>
  </si>
  <si>
    <t>11320211R</t>
  </si>
  <si>
    <t>Vytrhání přídlažby s vybouráním lože, s přemístěním hmot na skládku na vzdálenost do 3 m nebo s naložením na dopravní prostředek z krajníků nebo obrubníků stojatých</t>
  </si>
  <si>
    <t>-1860060874</t>
  </si>
  <si>
    <t>9</t>
  </si>
  <si>
    <t>113204111</t>
  </si>
  <si>
    <t>Vytrhání obrub s vybouráním lože, s přemístěním hmot na skládku na vzdálenost do 3 m nebo s naložením na dopravní prostředek záhonových</t>
  </si>
  <si>
    <t>1596790405</t>
  </si>
  <si>
    <t>10</t>
  </si>
  <si>
    <t>122302202</t>
  </si>
  <si>
    <t>Odkopávky a prokopávky nezapažené pro silnice s přemístěním výkopku v příčných profilech na vzdálenost do 15 m nebo s naložením na dopravní prostředek v hornině tř. 4 přes 100 do 1 000 m3</t>
  </si>
  <si>
    <t>m3</t>
  </si>
  <si>
    <t>-1553288277</t>
  </si>
  <si>
    <t>60,5</t>
  </si>
  <si>
    <t>(380,08+140,3*0,3)*0,5</t>
  </si>
  <si>
    <t>sanace</t>
  </si>
  <si>
    <t>11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</si>
  <si>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</si>
  <si>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</si>
  <si>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260601429</t>
  </si>
  <si>
    <t>271,585*1/2</t>
  </si>
  <si>
    <t>132301201</t>
  </si>
  <si>
    <t>Hloubení zapažených i nezapažených rýh šířky přes 600 do 2 000 mm s urovnáním dna do předepsaného profilu a spádu v hornině tř. 4 do 100 m3</t>
  </si>
  <si>
    <t>-1191267826</t>
  </si>
  <si>
    <t>4*1,2*0,7+1*1*1,2</t>
  </si>
  <si>
    <t>příp. + UV</t>
  </si>
  <si>
    <t>13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</si>
  <si>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</si>
  <si>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</si>
  <si>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274413260</t>
  </si>
  <si>
    <t>4,56*1/2</t>
  </si>
  <si>
    <t>14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</si>
  <si>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</si>
  <si>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</si>
  <si>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810484</t>
  </si>
  <si>
    <t>60,5+211,09+4,56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</si>
  <si>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</si>
  <si>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</si>
  <si>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413691481</t>
  </si>
  <si>
    <t>276,15*5</t>
  </si>
  <si>
    <t>16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</si>
  <si>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</si>
  <si>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</si>
  <si>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2057881656</t>
  </si>
  <si>
    <t>59,4</t>
  </si>
  <si>
    <t>17</t>
  </si>
  <si>
    <t>M</t>
  </si>
  <si>
    <t>58331200</t>
  </si>
  <si>
    <t>štěrkopísek netříděný zásypový materiál</t>
  </si>
  <si>
    <t>t</t>
  </si>
  <si>
    <t>1698853537</t>
  </si>
  <si>
    <t>59,4*2 'Přepočtené koeficientem množství</t>
  </si>
  <si>
    <t>18</t>
  </si>
  <si>
    <t>171201201</t>
  </si>
  <si>
    <t>Uložení sypaniny na skládky</t>
  </si>
  <si>
    <t>-1252537520</t>
  </si>
  <si>
    <t>19</t>
  </si>
  <si>
    <t>171201211</t>
  </si>
  <si>
    <t>Poplatek za uložení stavebního odpadu na skládce (skládkovné) zeminy a kameniva zatříděného do Katalogu odpadů pod kódem 170 504</t>
  </si>
  <si>
    <t>597761375</t>
  </si>
  <si>
    <t>276,15*1,8</t>
  </si>
  <si>
    <t>20</t>
  </si>
  <si>
    <t>174101101</t>
  </si>
  <si>
    <t>Zásyp sypaninou z jakékoliv horniny s uložením výkopku ve vrstvách se zhutněním jam, šachet, rýh nebo kolem objektů v těchto vykopávkách</t>
  </si>
  <si>
    <t>-751851690</t>
  </si>
  <si>
    <t>1,6-1,2</t>
  </si>
  <si>
    <t>58337368</t>
  </si>
  <si>
    <t>štěrkopísek frakce netříděná zásyp</t>
  </si>
  <si>
    <t>1087607458</t>
  </si>
  <si>
    <t>0,4*2 'Přepočtené koeficientem množství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</si>
  <si>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</si>
  <si>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</si>
  <si>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-2140239421</t>
  </si>
  <si>
    <t>8*0,15</t>
  </si>
  <si>
    <t>23</t>
  </si>
  <si>
    <t>-1716090620</t>
  </si>
  <si>
    <t>1,2*2 'Přepočtené koeficientem množství</t>
  </si>
  <si>
    <t>24</t>
  </si>
  <si>
    <t>181951102</t>
  </si>
  <si>
    <t>Úprava pláně vyrovnáním výškových rozdílů v hornině tř. 1 až 4 se zhutněním</t>
  </si>
  <si>
    <t>-1178331266</t>
  </si>
  <si>
    <t>380,08+20,45</t>
  </si>
  <si>
    <t>25</t>
  </si>
  <si>
    <t>182201101</t>
  </si>
  <si>
    <t>Svahování trvalých svahů do projektovaných profilů s potřebným přemístěním výkopku při svahování násypů v jakékoliv hornině</t>
  </si>
  <si>
    <t>-374574716</t>
  </si>
  <si>
    <t>100</t>
  </si>
  <si>
    <t>Vodorovné konstrukce</t>
  </si>
  <si>
    <t>26</t>
  </si>
  <si>
    <t>451573111</t>
  </si>
  <si>
    <t>Lože pod potrubí, stoky a drobné objekty v otevřeném výkopu z písku a štěrkopísku do 63 mm</t>
  </si>
  <si>
    <t>1927367349</t>
  </si>
  <si>
    <t>4*0,7*0,1</t>
  </si>
  <si>
    <t>27</t>
  </si>
  <si>
    <t>46251111R</t>
  </si>
  <si>
    <t>Sanační vrstva z lomového kamene</t>
  </si>
  <si>
    <t>1586855846</t>
  </si>
  <si>
    <t>(380,08+140,3*0,3)*0,35</t>
  </si>
  <si>
    <t>Komunikace pozemní</t>
  </si>
  <si>
    <t>28</t>
  </si>
  <si>
    <t>56485111R</t>
  </si>
  <si>
    <t>Podklad ze štěrkodrti ŠD s rozprostřením a zhutněním, po zhutnění tl. 150 mm - sanace</t>
  </si>
  <si>
    <t>-197453085</t>
  </si>
  <si>
    <t>380,08+140,3*0,3</t>
  </si>
  <si>
    <t>29</t>
  </si>
  <si>
    <t>564861111</t>
  </si>
  <si>
    <t>Podklad ze štěrkodrti ŠD s rozprostřením a zhutněním, po zhutnění tl. 200 mm</t>
  </si>
  <si>
    <t>-1826513964</t>
  </si>
  <si>
    <t>380,08</t>
  </si>
  <si>
    <t>140,3*0,3</t>
  </si>
  <si>
    <t>rizš.pod obruby</t>
  </si>
  <si>
    <t>30</t>
  </si>
  <si>
    <t>564952111</t>
  </si>
  <si>
    <t>Podklad z mechanicky zpevněného kameniva MZK (minerální beton) s rozprostřením a s hutněním, po zhutnění tl. 150 mm</t>
  </si>
  <si>
    <t>-2036627924</t>
  </si>
  <si>
    <t>31</t>
  </si>
  <si>
    <t>565155121</t>
  </si>
  <si>
    <t>Asfaltový beton vrstva podkladní ACP 16 s (obalované kamenivo střednězrnné - OKS) s rozprostřením a zhutněním v pruhu šířky přes 3 m, po zhutnění tl. 70 mm</t>
  </si>
  <si>
    <t>845096151</t>
  </si>
  <si>
    <t>32</t>
  </si>
  <si>
    <t>569731111</t>
  </si>
  <si>
    <t>Zpevnění krajnic nebo komunikací pro pěší s rozprostřením a zhutněním, po zhutnění kamenivem drceným tl. 100 mm</t>
  </si>
  <si>
    <t>265230424</t>
  </si>
  <si>
    <t>4,42</t>
  </si>
  <si>
    <t>33</t>
  </si>
  <si>
    <t>573231107</t>
  </si>
  <si>
    <t>Postřik spojovací bez posypu kamenivem ze silniční emulze, v množství 0,35 kg/m2</t>
  </si>
  <si>
    <t>1650699294</t>
  </si>
  <si>
    <t>konstr.vozovky</t>
  </si>
  <si>
    <t>45,54</t>
  </si>
  <si>
    <t>oprava vozovky</t>
  </si>
  <si>
    <t>34</t>
  </si>
  <si>
    <t>573231108</t>
  </si>
  <si>
    <t>Postřik spojovací PS bez posypu kamenivem ze silniční emulze, v množství 0,45 kg/m2</t>
  </si>
  <si>
    <t>-371338321</t>
  </si>
  <si>
    <t>nová konstr. + opva vozovky</t>
  </si>
  <si>
    <t>35</t>
  </si>
  <si>
    <t>577144141</t>
  </si>
  <si>
    <t>Asfaltový beton vrstva obrusná ACO 11 S (ABS) s rozprostřením a se zhutněním z modifikovaného asfaltu v pruhu šířky přes 3 m tl. 50 mm</t>
  </si>
  <si>
    <t>-1353193115</t>
  </si>
  <si>
    <t xml:space="preserve">dle výpisu hl.výměr </t>
  </si>
  <si>
    <t>36</t>
  </si>
  <si>
    <t>577155141</t>
  </si>
  <si>
    <t>Asfaltový beton vrstva obrusná ACO 16 (ABH) s rozprostřením a zhutněním z modifikovaného asfaltu, po zhutnění v pruhu šířky přes 3 m tl. 60 mm</t>
  </si>
  <si>
    <t>-501694315</t>
  </si>
  <si>
    <t>Trubní vedení</t>
  </si>
  <si>
    <t>37</t>
  </si>
  <si>
    <t>871315221</t>
  </si>
  <si>
    <t>Kanalizační potrubí z tvrdého PVC v otevřeném výkopu ve sklonu do 20 %, hladkého plnostěnného jednovrstvého, tuhost třídy SN 8 DN 160</t>
  </si>
  <si>
    <t>-601852421</t>
  </si>
  <si>
    <t>38</t>
  </si>
  <si>
    <t>895941111</t>
  </si>
  <si>
    <t>Zřízení vpusti kanalizační uliční z betonových dílců typ UV-50 normální</t>
  </si>
  <si>
    <t>kus</t>
  </si>
  <si>
    <t>1079061786</t>
  </si>
  <si>
    <t>39</t>
  </si>
  <si>
    <t>59223850</t>
  </si>
  <si>
    <t>dno betonové pro uliční vpusť s výtokovým otvorem 45x33x5 cm</t>
  </si>
  <si>
    <t>913806637</t>
  </si>
  <si>
    <t>40</t>
  </si>
  <si>
    <t>59223854</t>
  </si>
  <si>
    <t>skruž betonová pro uliční vpusť s výtokovým otvorem PVC, 45x35x5 cm</t>
  </si>
  <si>
    <t>-724334223</t>
  </si>
  <si>
    <t>41</t>
  </si>
  <si>
    <t>59223857</t>
  </si>
  <si>
    <t>skruž betonová pro uliční vpusť horní 45 x 29,5 x 5 cm</t>
  </si>
  <si>
    <t>-1671543586</t>
  </si>
  <si>
    <t>42</t>
  </si>
  <si>
    <t>59223860</t>
  </si>
  <si>
    <t>skruž betonová pro uliční vpusť středová 45 x 19,5 x 5 cm</t>
  </si>
  <si>
    <t>-173068966</t>
  </si>
  <si>
    <t>43</t>
  </si>
  <si>
    <t>59223864</t>
  </si>
  <si>
    <t>prstenec betonový pro uliční vpusť vyrovnávací 39 x 6 x 13 cm</t>
  </si>
  <si>
    <t>1694888653</t>
  </si>
  <si>
    <t>44</t>
  </si>
  <si>
    <t>89594991R</t>
  </si>
  <si>
    <t xml:space="preserve">Odstranění vpusti kanalizační vč. odvozu a poplatku za skládku </t>
  </si>
  <si>
    <t>283441574</t>
  </si>
  <si>
    <t>45</t>
  </si>
  <si>
    <t>899204112</t>
  </si>
  <si>
    <t>Osazení mříží litinových včetně rámů a košů na bahno pro třídu zatížení D400, E600</t>
  </si>
  <si>
    <t>-276658604</t>
  </si>
  <si>
    <t>46</t>
  </si>
  <si>
    <t>59223874</t>
  </si>
  <si>
    <t>koš vysoký pro uliční vpusti, žárově zinkovaný plech,pro rám 500/300</t>
  </si>
  <si>
    <t>-750665460</t>
  </si>
  <si>
    <t>47</t>
  </si>
  <si>
    <t>28661774</t>
  </si>
  <si>
    <t xml:space="preserve">mříž š dešťová tvárná litina do teleskopu dno DN 315 nebo DN 400 pro zatížení 40 t </t>
  </si>
  <si>
    <t>2101008752</t>
  </si>
  <si>
    <t>48</t>
  </si>
  <si>
    <t>899331111</t>
  </si>
  <si>
    <t>Výšková úprava uličního vstupu nebo vpusti do 200 mm zvýšením poklopu</t>
  </si>
  <si>
    <t>1623013496</t>
  </si>
  <si>
    <t>49</t>
  </si>
  <si>
    <t>899431111</t>
  </si>
  <si>
    <t>Výšková úprava uličního vstupu nebo vpusti do 200 mm zvýšením krycího hrnce, šoupěte nebo hydrantu bez úpravy armatur</t>
  </si>
  <si>
    <t>349017360</t>
  </si>
  <si>
    <t>Ostatní konstrukce a práce, bourání</t>
  </si>
  <si>
    <t>50</t>
  </si>
  <si>
    <t>911381813</t>
  </si>
  <si>
    <t xml:space="preserve">Odstranění silničního betonového svodidla s naložením na dopravní prostředek délky 2 m, výšky 1,0 m vč.odvozu a popl.za skládku </t>
  </si>
  <si>
    <t>1850209763</t>
  </si>
  <si>
    <t>51</t>
  </si>
  <si>
    <t>915211112</t>
  </si>
  <si>
    <t>Vodorovné dopravní značení stříkaným plastem dělící čára šířky 125 mm souvislá bílá retroreflexní</t>
  </si>
  <si>
    <t>2095318189</t>
  </si>
  <si>
    <t>26+50</t>
  </si>
  <si>
    <t>V1a ,dle výpisu hl.výměr</t>
  </si>
  <si>
    <t>52</t>
  </si>
  <si>
    <t>915221112</t>
  </si>
  <si>
    <t>Vodorovné dopravní značení stříkaným plastem vodící čára bílá šířky 250 mm souvislá retroreflexní</t>
  </si>
  <si>
    <t>1356206898</t>
  </si>
  <si>
    <t>V4,dle výpisu hl.výměr</t>
  </si>
  <si>
    <t>53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</si>
  <si>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</si>
  <si>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</si>
  <si>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1155593444</t>
  </si>
  <si>
    <t>123,7</t>
  </si>
  <si>
    <t>54</t>
  </si>
  <si>
    <t>59217021</t>
  </si>
  <si>
    <t>obrubník betonový chodníkový 100x15x30 cm</t>
  </si>
  <si>
    <t>-1353051203</t>
  </si>
  <si>
    <t>123,7*1,01 'Přepočtené koeficientem množství</t>
  </si>
  <si>
    <t>55</t>
  </si>
  <si>
    <t>916991121</t>
  </si>
  <si>
    <t>Lože pod obrubníky, krajníky nebo obruby z dlažebních kostek z betonu prostého tř. C 16/20</t>
  </si>
  <si>
    <t>1432836072</t>
  </si>
  <si>
    <t>123,7*0,3*0,15</t>
  </si>
  <si>
    <t>56</t>
  </si>
  <si>
    <t>919731122</t>
  </si>
  <si>
    <t xml:space="preserve">Zarovnání styčné plochy podkladu nebo krytu podél vybourané části komunikace nebo zpevněné plochy živičné vč. zalití spar modifik,zálívkou </t>
  </si>
  <si>
    <t>-486549433</t>
  </si>
  <si>
    <t>12,36</t>
  </si>
  <si>
    <t>57</t>
  </si>
  <si>
    <t>919735111</t>
  </si>
  <si>
    <t>Řezání stávajícího živičného krytu nebo podkladu hloubky do 50 mm</t>
  </si>
  <si>
    <t>-1616720084</t>
  </si>
  <si>
    <t>58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</si>
  <si>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</si>
  <si>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</si>
  <si>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1435040093</t>
  </si>
  <si>
    <t>80</t>
  </si>
  <si>
    <t>59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</si>
  <si>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</si>
  <si>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</si>
  <si>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-1646618086</t>
  </si>
  <si>
    <t>60</t>
  </si>
  <si>
    <t>966006133</t>
  </si>
  <si>
    <t>Odstranění dopravních nebo orientačních značek se sloupkem s uložením hmot na vzdálenost do 20 m nebo s naložením na dopravní prostředek, se zásypem jam a jeho zhutněním kůly uklínované v zemi kameny nebo obetonované, popř. zaberaněné směrové</t>
  </si>
  <si>
    <t>1431259960</t>
  </si>
  <si>
    <t>61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</si>
  <si>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</si>
  <si>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</si>
  <si>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-1918725650</t>
  </si>
  <si>
    <t>62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</si>
  <si>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</si>
  <si>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</si>
  <si>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-479250805</t>
  </si>
  <si>
    <t>12+22</t>
  </si>
  <si>
    <t>997</t>
  </si>
  <si>
    <t>Přesun sutě</t>
  </si>
  <si>
    <t>63</t>
  </si>
  <si>
    <t>997221551</t>
  </si>
  <si>
    <t>Vodorovná doprava suti bez naložení, ale se složením a s hrubým urovnáním ze sypkých materiálů, na vzdálenost do 1 km</t>
  </si>
  <si>
    <t>176374819</t>
  </si>
  <si>
    <t>243,33-5,4</t>
  </si>
  <si>
    <t>frézovaná drť na skládku objednatele ( bez poplatku ) , jen doprava</t>
  </si>
  <si>
    <t>64</t>
  </si>
  <si>
    <t>997221559</t>
  </si>
  <si>
    <t>Vodorovná doprava suti bez naložení, ale se složením a s hrubým urovnáním Příplatek k ceně za každý další i započatý 1 km přes 1 km</t>
  </si>
  <si>
    <t>1627609752</t>
  </si>
  <si>
    <t>237,93*14</t>
  </si>
  <si>
    <t>65</t>
  </si>
  <si>
    <t>997221561</t>
  </si>
  <si>
    <t>Vodorovná doprava suti bez naložení, ale se složením a s hrubým urovnáním z kusových materiálů, na vzdálenost do 1 km</t>
  </si>
  <si>
    <t>1093323470</t>
  </si>
  <si>
    <t>8*0,04</t>
  </si>
  <si>
    <t>12,37*0,205</t>
  </si>
  <si>
    <t>obruby a přídlažba</t>
  </si>
  <si>
    <t>66</t>
  </si>
  <si>
    <t>997221569</t>
  </si>
  <si>
    <t>-530452901</t>
  </si>
  <si>
    <t>5,4*14</t>
  </si>
  <si>
    <t>67</t>
  </si>
  <si>
    <t>997221611</t>
  </si>
  <si>
    <t>Nakládání na dopravní prostředky pro vodorovnou dopravu suti</t>
  </si>
  <si>
    <t>-401508972</t>
  </si>
  <si>
    <t>237,93</t>
  </si>
  <si>
    <t>68</t>
  </si>
  <si>
    <t>997221612</t>
  </si>
  <si>
    <t>Nakládání na dopravní prostředky pro vodorovnou dopravu vybouraných hmot</t>
  </si>
  <si>
    <t>860487061</t>
  </si>
  <si>
    <t>5,4</t>
  </si>
  <si>
    <t>69</t>
  </si>
  <si>
    <t>997221815</t>
  </si>
  <si>
    <t>Poplatek za uložení stavebního odpadu na skládce (skládkovné) z prostého betonu zatříděného do Katalogu odpadů pod kódem 170 101</t>
  </si>
  <si>
    <t>-843334392</t>
  </si>
  <si>
    <t>70</t>
  </si>
  <si>
    <t>997221855</t>
  </si>
  <si>
    <t>-23466286</t>
  </si>
  <si>
    <t>237,93-134,64</t>
  </si>
  <si>
    <t>998</t>
  </si>
  <si>
    <t>Přesun hmot</t>
  </si>
  <si>
    <t>71</t>
  </si>
  <si>
    <t>998225111</t>
  </si>
  <si>
    <t>Přesun hmot pro komunikace s krytem z kameniva, monolitickým betonovým nebo živičným dopravní vzdálenost do 200 m jakékoliv délky objektu</t>
  </si>
  <si>
    <t>-1297836007</t>
  </si>
  <si>
    <t>SK81H02 - Dělící ostrůvek ,chodník</t>
  </si>
  <si>
    <t>122302201</t>
  </si>
  <si>
    <t>Odkopávky a prokopávky nezapažené pro silnice s přemístěním výkopku v příčných profilech na vzdálenost do 15 m nebo s naložením na dopravní prostředek v hornině tř. 4 do 100 m3</t>
  </si>
  <si>
    <t>-1897075716</t>
  </si>
  <si>
    <t>9,2*0,24</t>
  </si>
  <si>
    <t>15,46*0,48</t>
  </si>
  <si>
    <t>-737262199</t>
  </si>
  <si>
    <t>9,63*1/2</t>
  </si>
  <si>
    <t>-525034859</t>
  </si>
  <si>
    <t>9,63</t>
  </si>
  <si>
    <t>-1675175508</t>
  </si>
  <si>
    <t>9,63*5</t>
  </si>
  <si>
    <t>110362757</t>
  </si>
  <si>
    <t>-1675985857</t>
  </si>
  <si>
    <t>9,63*1,8</t>
  </si>
  <si>
    <t>1947510155</t>
  </si>
  <si>
    <t>26,14</t>
  </si>
  <si>
    <t>564751111</t>
  </si>
  <si>
    <t>Podklad nebo kryt z kameniva hrubého drceného s rozprostřením a zhutněním, po zhutnění tl. 150 mm</t>
  </si>
  <si>
    <t>1935704496</t>
  </si>
  <si>
    <t>17,84+4,81</t>
  </si>
  <si>
    <t>přejízdný chodník ,dle výpisu hl.výměr</t>
  </si>
  <si>
    <t>564851111</t>
  </si>
  <si>
    <t>Podklad ze štěrkodrti ŠD s rozprostřením a zhutněním, po zhutnění tl. 150 mm</t>
  </si>
  <si>
    <t>505574757</t>
  </si>
  <si>
    <t>dělící ostrůvek,dle výpisu hl,.výměr</t>
  </si>
  <si>
    <t>564871111</t>
  </si>
  <si>
    <t>Podklad ze štěrkodrti ŠD s rozprostřením a zhutněním, po zhutnění tl. 250 mm</t>
  </si>
  <si>
    <t>-1623191976</t>
  </si>
  <si>
    <t>přej.chodník,dle výpisu hl.výměr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</si>
  <si>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</si>
  <si>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</si>
  <si>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-1330659010</t>
  </si>
  <si>
    <t>17,84</t>
  </si>
  <si>
    <t>58381007</t>
  </si>
  <si>
    <t>kostka dlažební žula drobná 10/10</t>
  </si>
  <si>
    <t>444460010</t>
  </si>
  <si>
    <t>17,84/5</t>
  </si>
  <si>
    <t>1t = 5m2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</si>
  <si>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</si>
  <si>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</si>
  <si>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-1836687175</t>
  </si>
  <si>
    <t>24,57</t>
  </si>
  <si>
    <t>592450151</t>
  </si>
  <si>
    <t>dlažba zámková profilová základní 20x10x6 cm přírodní</t>
  </si>
  <si>
    <t>217908599</t>
  </si>
  <si>
    <t>24,57*1,01 'Přepočtené koeficientem množství</t>
  </si>
  <si>
    <t>-932501129</t>
  </si>
  <si>
    <t>4,81</t>
  </si>
  <si>
    <t>59245006</t>
  </si>
  <si>
    <t>dlažba skladebná betonová základní pro nevidomé 20 x 10 x 6 cm barevná</t>
  </si>
  <si>
    <t>-1884584747</t>
  </si>
  <si>
    <t>4,81*1,01 'Přepočtené koeficientem množství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</si>
  <si>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</si>
  <si>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</si>
  <si>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-379218380</t>
  </si>
  <si>
    <t>592450069</t>
  </si>
  <si>
    <t>dlažba skladebná betonová základní pro nevidomé 20 x 10 x 8 cm barevná</t>
  </si>
  <si>
    <t>773545318</t>
  </si>
  <si>
    <t>912411211</t>
  </si>
  <si>
    <t>Pružný výstražný maják plastový průměru 600 mm běžný ostrůvek neprosvětlený vč. zn. !přikázaný směr jízdy '</t>
  </si>
  <si>
    <t>1332553566</t>
  </si>
  <si>
    <t>914111111</t>
  </si>
  <si>
    <t>Montáž svislé dopravní značky základní velikosti do 1 m2 objímkami na sloupky nebo konzoly</t>
  </si>
  <si>
    <t>1781250777</t>
  </si>
  <si>
    <t>404443161</t>
  </si>
  <si>
    <t xml:space="preserve">značka svislá  reflexní  IZ4a, IZ 4b </t>
  </si>
  <si>
    <t>-2112704071</t>
  </si>
  <si>
    <t>914511112</t>
  </si>
  <si>
    <t>Montáž sloupku dopravních značek délky do 3,5 m do hliníkové patky</t>
  </si>
  <si>
    <t>1372724493</t>
  </si>
  <si>
    <t>40445225</t>
  </si>
  <si>
    <t>sloupek Zn pro dopravní značku D 60mm v 3,5m</t>
  </si>
  <si>
    <t>1802382872</t>
  </si>
  <si>
    <t>40445240</t>
  </si>
  <si>
    <t>patka hliníková pro sloupek D 60 mm</t>
  </si>
  <si>
    <t>843106110</t>
  </si>
  <si>
    <t>40445256</t>
  </si>
  <si>
    <t>svorka upínací na sloupek dopravní značky D 60mm</t>
  </si>
  <si>
    <t>1868064366</t>
  </si>
  <si>
    <t>40445253</t>
  </si>
  <si>
    <t>víčko plastové na sloupek D 60mm</t>
  </si>
  <si>
    <t>1088292734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</si>
  <si>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</si>
  <si>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</si>
  <si>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670761094</t>
  </si>
  <si>
    <t>15,93</t>
  </si>
  <si>
    <t>59217036</t>
  </si>
  <si>
    <t>obrubník betonový parkový přírodní 50x8x25 cm</t>
  </si>
  <si>
    <t>842060131</t>
  </si>
  <si>
    <t>15,93*2*1,01</t>
  </si>
  <si>
    <t>916241113</t>
  </si>
  <si>
    <t>Osazení obrubníku kamenného se zřízením lože, s vyplněním a zatřením spár cementovou maltou ležatého s boční opěrou z betonu prostého, do lože z betonu prostého</t>
  </si>
  <si>
    <t>1755779222</t>
  </si>
  <si>
    <t>21,36</t>
  </si>
  <si>
    <t>58380005</t>
  </si>
  <si>
    <t>obrubník kamenný přímý, žula, 20x25</t>
  </si>
  <si>
    <t>678492440</t>
  </si>
  <si>
    <t>58380416</t>
  </si>
  <si>
    <t>obrubník kamenný obloukový , žula, r= 0, 85 m 20x25</t>
  </si>
  <si>
    <t>1753152575</t>
  </si>
  <si>
    <t>-685418998</t>
  </si>
  <si>
    <t>21,36*0,3*0,15</t>
  </si>
  <si>
    <t>998223011</t>
  </si>
  <si>
    <t>Přesun hmot pro pozemní komunikace s krytem dlážděným dopravní vzdálenost do 200 m jakékoliv délky objektu</t>
  </si>
  <si>
    <t>568469601</t>
  </si>
  <si>
    <t>SK81H03 - SO 301 Kanalizace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</si>
  <si>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</si>
  <si>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</si>
  <si>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</si>
  <si>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767 - Konstrukce zámečnické</t>
  </si>
  <si>
    <t>131301101</t>
  </si>
  <si>
    <t>Hloubení nezapažených jam a zářezů s urovnáním dna do předepsaného profilu a spádu v hornině tř. 4 do 100 m3</t>
  </si>
  <si>
    <t>-1152601884</t>
  </si>
  <si>
    <t>(1,7*1,2+0,25*2,2)*1,75*2</t>
  </si>
  <si>
    <t>2,5*0,7*0,85*2</t>
  </si>
  <si>
    <t>2,5*1,15*0,85*1/2*2</t>
  </si>
  <si>
    <t>pro odvoz</t>
  </si>
  <si>
    <t>Mezisoučet</t>
  </si>
  <si>
    <t>0,6*(2,4+1,7*2)*1,65*2</t>
  </si>
  <si>
    <t>0,6*2,2*0,8*2</t>
  </si>
  <si>
    <t>rozšíření ( obsyp )</t>
  </si>
  <si>
    <t>131301109</t>
  </si>
  <si>
    <t>Hloubení nezapažených jam a zářezů s urovnáním dna do předepsaného profilu a spádu Příplatek k cenám za lepivost horniny tř. 4</t>
  </si>
  <si>
    <t>1212628338</t>
  </si>
  <si>
    <t>28,08*1/2</t>
  </si>
  <si>
    <t>132301202</t>
  </si>
  <si>
    <t>Hloubení zapažených i nezapažených rýh šířky přes 600 do 2 000 mm s urovnáním dna do předepsaného profilu a spádu v hornině tř. 4 přes 100 do 1 000 m3</t>
  </si>
  <si>
    <t>127309300</t>
  </si>
  <si>
    <t>50*3*0,9</t>
  </si>
  <si>
    <t>kanal</t>
  </si>
  <si>
    <t>8*1,5*0,9</t>
  </si>
  <si>
    <t>propust</t>
  </si>
  <si>
    <t>2034332703</t>
  </si>
  <si>
    <t>145,8*1/2</t>
  </si>
  <si>
    <t>151101102</t>
  </si>
  <si>
    <t>Zřízení pažení a rozepření stěn rýh pro podzemní vedení pro všechny šířky rýhy příložné pro jakoukoliv mezerovitost, hloubky do 4 m</t>
  </si>
  <si>
    <t>-1528211499</t>
  </si>
  <si>
    <t>50*3*2</t>
  </si>
  <si>
    <t>8*1,5*2</t>
  </si>
  <si>
    <t>151101112</t>
  </si>
  <si>
    <t>Odstranění pažení a rozepření stěn rýh pro podzemní vedení s uložením materiálu na vzdálenost do 3 m od kraje výkopu příložné, hloubky přes 2 do 4 m</t>
  </si>
  <si>
    <t>1437472244</t>
  </si>
  <si>
    <t>1380006485</t>
  </si>
  <si>
    <t>145,8+28,08</t>
  </si>
  <si>
    <t>-1685343526</t>
  </si>
  <si>
    <t>173,88*5</t>
  </si>
  <si>
    <t>1341513461</t>
  </si>
  <si>
    <t>1139970306</t>
  </si>
  <si>
    <t>173,88*1,8</t>
  </si>
  <si>
    <t>Zásyp sypaninou z nakup.materiálů s uložením ve vrstvách se zhutněním jam, šachet, rýh nebo kolem objektů v těchto vykopávkách</t>
  </si>
  <si>
    <t>624209183</t>
  </si>
  <si>
    <t>145,8-27,27-13,59</t>
  </si>
  <si>
    <t>-266845185</t>
  </si>
  <si>
    <t>104,94*2 'Přepočtené koeficientem množství</t>
  </si>
  <si>
    <t>175101201</t>
  </si>
  <si>
    <t>Obsypání objektů nad přilehlým původním terénem z nakup.meteriálů pro jakoukoliv míru zhutnění bez prohození sypaniny sítem</t>
  </si>
  <si>
    <t>61618610</t>
  </si>
  <si>
    <t>13,59</t>
  </si>
  <si>
    <t>dle výpoč.jam</t>
  </si>
  <si>
    <t>442360665</t>
  </si>
  <si>
    <t>13,59*2 'Přepočtené koeficientem množství</t>
  </si>
  <si>
    <t>151601530</t>
  </si>
  <si>
    <t>50*0,9*0,55</t>
  </si>
  <si>
    <t>8*0,9*0,35</t>
  </si>
  <si>
    <t>1704849516</t>
  </si>
  <si>
    <t>27,27*2 'Přepočtené koeficientem množství</t>
  </si>
  <si>
    <t>Svislé a kompletní konstrukce</t>
  </si>
  <si>
    <t>380321662</t>
  </si>
  <si>
    <t>Kompletní konstrukce čistíren odpadních vod, nádrží, vodojemů, kanálů z betonu železového bez výztuže a bednění bez zvýšených nároků na prostředí tř. C 30/37, tl. přes 150 do 300 mm</t>
  </si>
  <si>
    <t>187769140</t>
  </si>
  <si>
    <t>(1,2*1,7+0,5*0,25*2)*0,25*2</t>
  </si>
  <si>
    <t>0,8*2,2*0,25*2</t>
  </si>
  <si>
    <t>1*1,2*0,25*2</t>
  </si>
  <si>
    <t>(0,8+1)*1/2*1,2*0,25*2*2</t>
  </si>
  <si>
    <t>0,2*1,2*0,4*2</t>
  </si>
  <si>
    <t>0,2*2,2*0,6*2</t>
  </si>
  <si>
    <t>(0,6+0,4)*1/2*1,2*2</t>
  </si>
  <si>
    <t xml:space="preserve">lapač splavenin </t>
  </si>
  <si>
    <t>380356231</t>
  </si>
  <si>
    <t>Bednění kompletních konstrukcí čistíren odpadních vod, nádrží, vodojemů, kanálů konstrukcí neomítaných z betonu prostého nebo železového ploch rovinných zřízení</t>
  </si>
  <si>
    <t>1990574656</t>
  </si>
  <si>
    <t>1,4*(1,2+0,7)*2*2</t>
  </si>
  <si>
    <t>1,65*(1,2+1,45*2+0,5*2+0,25*2+2,2)</t>
  </si>
  <si>
    <t>380356232</t>
  </si>
  <si>
    <t>Bednění kompletních konstrukcí čistíren odpadních vod, nádrží, vodojemů, kanálů konstrukcí neomítaných z betonu prostého nebo železového ploch rovinných odstranění</t>
  </si>
  <si>
    <t>1211947936</t>
  </si>
  <si>
    <t>380361006</t>
  </si>
  <si>
    <t>Výztuž kompletních konstrukcí čistíren odpadních vod, nádrží, vodojemů, kanálů z oceli 10 505 (R) nebo BSt 500</t>
  </si>
  <si>
    <t>93196289</t>
  </si>
  <si>
    <t>5,63*0,12</t>
  </si>
  <si>
    <t>120 kg/m3</t>
  </si>
  <si>
    <t>-825982626</t>
  </si>
  <si>
    <t>50*0,9*0,12</t>
  </si>
  <si>
    <t>8*0,9*0,1</t>
  </si>
  <si>
    <t>452311141</t>
  </si>
  <si>
    <t>Podkladní a zajišťovací konstrukce z betonu prostého v otevřeném výkopu desky pod potrubí, stoky a drobné objekty z betonu tř. C 16/20</t>
  </si>
  <si>
    <t>-1749337629</t>
  </si>
  <si>
    <t>9,3*1,1*0,15</t>
  </si>
  <si>
    <t>452311151</t>
  </si>
  <si>
    <t>Podkladní a zajišťovací konstrukce z betonu prostého v otevřeném výkopu desky pod potrubí, stoky a drobné objekty z betonu tř. C 20/25</t>
  </si>
  <si>
    <t>674668740</t>
  </si>
  <si>
    <t>(2*1,5+0,65*0,45*2)*0,1*2</t>
  </si>
  <si>
    <t>pokl.beton</t>
  </si>
  <si>
    <t>597069111</t>
  </si>
  <si>
    <t>Rigol dlážděný Příplatek k cenám za každých dalších i započatých 10 mm tloušťky lože přes 100 mm</t>
  </si>
  <si>
    <t>-1645186400</t>
  </si>
  <si>
    <t>18,25*5</t>
  </si>
  <si>
    <t>597661111</t>
  </si>
  <si>
    <t>Rigol dlážděný do lože z betonu prostého C 25/30 XF3 tl. 100 mm, s vyplněním a zatřením spár cementovou maltou z dlažebních kostek drobných</t>
  </si>
  <si>
    <t>-1320719712</t>
  </si>
  <si>
    <t>2,5*0,7*2</t>
  </si>
  <si>
    <t>2,5*1,95*2</t>
  </si>
  <si>
    <t>2,5*1*2</t>
  </si>
  <si>
    <t>857311131</t>
  </si>
  <si>
    <t>Montáž litinových tvarovek na potrubí litinovém tlakovém jednoosých na potrubí z trub hrdlových v otevřeném výkopu, kanálu nebo v šachtě s integrovaným těsněním DN 150</t>
  </si>
  <si>
    <t>-1491298168</t>
  </si>
  <si>
    <t>55253663</t>
  </si>
  <si>
    <t>příruba zaslepovací litinová vodovodní PN 10/16 X-kus DN 150</t>
  </si>
  <si>
    <t>1623978149</t>
  </si>
  <si>
    <t>871365231</t>
  </si>
  <si>
    <t>Kanalizační potrubí z tvrdého PVC v otevřeném výkopu ve sklonu do 20 %, hladkého plnostěnného jednovrstvého, tuhost třídy SN 10 DN 250</t>
  </si>
  <si>
    <t>-1361644379</t>
  </si>
  <si>
    <t>41,7</t>
  </si>
  <si>
    <t>877310310</t>
  </si>
  <si>
    <t>Montáž tvarovek na kanalizačním plastovém potrubí z polypropylenu PP hladkého plnostěnného kolen DN 150</t>
  </si>
  <si>
    <t>586078208</t>
  </si>
  <si>
    <t>28617162</t>
  </si>
  <si>
    <t>koleno kanalizační PP SN 16 15 ° DN 150</t>
  </si>
  <si>
    <t>-536269447</t>
  </si>
  <si>
    <t>919411131</t>
  </si>
  <si>
    <t>Čelo propustku včetně římsy z betonu prostého se zvýšenými nároky na prostředí, pro propustek z trub DN 300 až 500 mm</t>
  </si>
  <si>
    <t>1965664281</t>
  </si>
  <si>
    <t>919521110</t>
  </si>
  <si>
    <t>Zřízení silničního propustku z trub betonových nebo železobetonových DN 250 mm</t>
  </si>
  <si>
    <t>-1280639351</t>
  </si>
  <si>
    <t>9,3</t>
  </si>
  <si>
    <t>592210111</t>
  </si>
  <si>
    <t>trouba betonová přímá, na pero a polodrážku D 25x100x4 cm</t>
  </si>
  <si>
    <t>-1387970609</t>
  </si>
  <si>
    <t>919535556</t>
  </si>
  <si>
    <t>Obetonování trubního propustku betonem prostým se zvýšenými nároky na prostředí tř. C 25/30</t>
  </si>
  <si>
    <t>11749977</t>
  </si>
  <si>
    <t>9,3*1,1*0,58-3,14*0,29*0,29*9,3</t>
  </si>
  <si>
    <t>953943122</t>
  </si>
  <si>
    <t>Osazování drobných kovových předmětů výrobků ostatních jinde neuvedených do betonu se zajištěním polohy k bednění či k výztuži před zabetonováním hmotnosti přes 1 do 5 kg/kus</t>
  </si>
  <si>
    <t>1656784953</t>
  </si>
  <si>
    <t>L 50/50/5</t>
  </si>
  <si>
    <t>13010420</t>
  </si>
  <si>
    <t>úhelník ocelový rovnostranný jakost 11 375 50x50x5mm pozink.</t>
  </si>
  <si>
    <t>-1613315468</t>
  </si>
  <si>
    <t>4,18/1000*(1,3+0,8)*2*2</t>
  </si>
  <si>
    <t>998276101</t>
  </si>
  <si>
    <t>Přesun hmot pro trubní vedení hloubené z trub z plastických hmot nebo sklolaminátových pro vodovody nebo kanalizace v otevřeném výkopu dopravní vzdálenost do 15 m</t>
  </si>
  <si>
    <t>831080520</t>
  </si>
  <si>
    <t>PSV</t>
  </si>
  <si>
    <t>Práce a dodávky PSV</t>
  </si>
  <si>
    <t>711</t>
  </si>
  <si>
    <t>Izolace proti vodě, vlhkosti a plynům</t>
  </si>
  <si>
    <t>711193121</t>
  </si>
  <si>
    <t>Izolace proti zemní vlhkosti ostatní těsnicí hmotou dvousložkovou na bázi cementu na ploše vodorovné V</t>
  </si>
  <si>
    <t>-1302985204</t>
  </si>
  <si>
    <t>1,2*0,7*2</t>
  </si>
  <si>
    <t>711193131</t>
  </si>
  <si>
    <t>Izolace proti zemní vlhkosti ostatní těsnicí hmotou dvousložkovou na bázi cementu na ploše svislé S</t>
  </si>
  <si>
    <t>1888975634</t>
  </si>
  <si>
    <t>998711101</t>
  </si>
  <si>
    <t>Přesun hmot pro izolace proti vodě, vlhkosti a plynům stanovený z hmotnosti přesunovaného materiálu vodorovná dopravní vzdálenost do 50 m v objektech výšky do 6 m</t>
  </si>
  <si>
    <t>686985499</t>
  </si>
  <si>
    <t>767</t>
  </si>
  <si>
    <t>Konstrukce zámečnické</t>
  </si>
  <si>
    <t>767662120</t>
  </si>
  <si>
    <t>Montáž mříží pevných, připevněných svařováním</t>
  </si>
  <si>
    <t>-982101708</t>
  </si>
  <si>
    <t>1,3*0,8*2</t>
  </si>
  <si>
    <t>55347016R</t>
  </si>
  <si>
    <t>Mříž z páskové oceli  10/ 30 mm   , 1300/800 mm , pozink</t>
  </si>
  <si>
    <t>1571275496</t>
  </si>
  <si>
    <t>998767101</t>
  </si>
  <si>
    <t>Přesun hmot pro zámečnické konstrukce stanovený z hmotnosti přesunovaného materiálu vodorovná dopravní vzdálenost do 50 m v objektech výšky do 6 m</t>
  </si>
  <si>
    <t>919922024</t>
  </si>
  <si>
    <t>SK81H04 - SO 801 SÚ</t>
  </si>
  <si>
    <t>112101101</t>
  </si>
  <si>
    <t>Odstranění stromů s odřezáním kmene a s odvětvením listnatých, průměru kmene přes 100 do 300 mm</t>
  </si>
  <si>
    <t>-663933746</t>
  </si>
  <si>
    <t>112201101</t>
  </si>
  <si>
    <t>Odstranění pařezů s jejich vykopáním, vytrháním nebo odstřelením, s přesekáním kořenů průměru přes 100 do 300 mm</t>
  </si>
  <si>
    <t>-2117183799</t>
  </si>
  <si>
    <t>121101101</t>
  </si>
  <si>
    <t>Sejmutí ornice nebo lesní půdy s vodorovným přemístěním na hromady v místě upotřebení nebo na dočasné či trvalé skládky se složením, na vzdálenost do 50 m</t>
  </si>
  <si>
    <t>-855329325</t>
  </si>
  <si>
    <t>(123,69+154)*0,1</t>
  </si>
  <si>
    <t>162201102</t>
  </si>
  <si>
    <t>Vodorovné přemístění ornice po suchu na obvyklém dopravním prostředku, bez naložení výkopku, avšak se složením bez rozhrnutí z horniny tř. 1 až 4 na vzdálenost přes 20 do 50 m</t>
  </si>
  <si>
    <t>-438376524</t>
  </si>
  <si>
    <t>216,03*0,1</t>
  </si>
  <si>
    <t>ornice</t>
  </si>
  <si>
    <t>162301401</t>
  </si>
  <si>
    <t>Vodorovné přemístění větví, kmenů nebo pařezů s naložením, složením a dopravou do 5000 m větví stromů listnatých, průměru kmene přes 100 do 300 mm</t>
  </si>
  <si>
    <t>1213437179</t>
  </si>
  <si>
    <t>162301411</t>
  </si>
  <si>
    <t>Vodorovné přemístění větví, kmenů nebo pařezů s naložením, složením a dopravou do 5000 m kmenů stromů listnatých, průměru přes 100 do 300 mm</t>
  </si>
  <si>
    <t>782173490</t>
  </si>
  <si>
    <t>162301421</t>
  </si>
  <si>
    <t>Vodorovné přemístění větví, kmenů nebo pařezů s naložením, složením a dopravou do 5000 m pařezů kmenů, průměru přes 100 do 300 mm</t>
  </si>
  <si>
    <t>509808815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</si>
  <si>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</si>
  <si>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</si>
  <si>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-701298258</t>
  </si>
  <si>
    <t>3*2</t>
  </si>
  <si>
    <t>162301911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</si>
  <si>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</si>
  <si>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198748909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</si>
  <si>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</si>
  <si>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</si>
  <si>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1581620423</t>
  </si>
  <si>
    <t>167101101</t>
  </si>
  <si>
    <t>Nakládání, skládání a překládání ornice nakládání, množství do 100 m3</t>
  </si>
  <si>
    <t>733987926</t>
  </si>
  <si>
    <t>181301101</t>
  </si>
  <si>
    <t>Rozprostření a urovnání ornice v rovině nebo ve svahu sklonu do 1:5 při souvislé ploše do 500 m2, tl. vrstvy do 100 mm</t>
  </si>
  <si>
    <t>1036278972</t>
  </si>
  <si>
    <t>216,03</t>
  </si>
  <si>
    <t>181411131</t>
  </si>
  <si>
    <t>Založení trávníku na půdě předem připravené plochy do 1000 m2 výsevem včetně utažení parkového v rovině nebo na svahu do 1:5</t>
  </si>
  <si>
    <t>1796316241</t>
  </si>
  <si>
    <t>00572410</t>
  </si>
  <si>
    <t>osivo směs travní parková</t>
  </si>
  <si>
    <t>kg</t>
  </si>
  <si>
    <t>538911289</t>
  </si>
  <si>
    <t>216,03*0,015 'Přepočtené koeficientem množství</t>
  </si>
  <si>
    <t>10371500</t>
  </si>
  <si>
    <t>substrát pro trávníky VL</t>
  </si>
  <si>
    <t>2144254157</t>
  </si>
  <si>
    <t>216,03*0,02</t>
  </si>
  <si>
    <t>181951101</t>
  </si>
  <si>
    <t>Úprava pláně vyrovnáním výškových rozdílů v hornině tř. 1 až 4 bez zhutnění</t>
  </si>
  <si>
    <t>1352848126</t>
  </si>
  <si>
    <t>997013811</t>
  </si>
  <si>
    <t>Poplatek za uložení stavebního odpadu na skládce (skládkovné) dřevěného zatříděného do Katalogu odpadů pod kódem 170 201</t>
  </si>
  <si>
    <t>694828517</t>
  </si>
  <si>
    <t>998231311</t>
  </si>
  <si>
    <t>Přesun hmot pro sadovnické a krajinářské úpravy - strojně dopravní vzdálenost do 5000 m</t>
  </si>
  <si>
    <t>-250111393</t>
  </si>
  <si>
    <t>SK81H05 - Věřejné osvětlení</t>
  </si>
  <si>
    <t xml:space="preserve">    741 - Elektroinstalace - silnoproud</t>
  </si>
  <si>
    <t xml:space="preserve">    742 - Elektroinstalace -zemní práce </t>
  </si>
  <si>
    <t xml:space="preserve">    751 - Elektroinstalace  - Materiály </t>
  </si>
  <si>
    <t>741</t>
  </si>
  <si>
    <t>Elektroinstalace - silnoproud</t>
  </si>
  <si>
    <t>741000001</t>
  </si>
  <si>
    <t xml:space="preserve">ukončení zem.vodiče FeZn 10 mm </t>
  </si>
  <si>
    <t>828761081</t>
  </si>
  <si>
    <t>741000002</t>
  </si>
  <si>
    <t>ukončení kab. smršť. zákl. do 4 x 10 mm2</t>
  </si>
  <si>
    <t>1320818164</t>
  </si>
  <si>
    <t>741000003</t>
  </si>
  <si>
    <t xml:space="preserve">výbojkové svítidlo 70 W </t>
  </si>
  <si>
    <t>-500481754</t>
  </si>
  <si>
    <t>741000004</t>
  </si>
  <si>
    <t>stožár ocel. bezpaticový 7 m nad UT</t>
  </si>
  <si>
    <t>-467393236</t>
  </si>
  <si>
    <t>741000005</t>
  </si>
  <si>
    <t>elektrovýzbroj stožáru pro 1 okruh</t>
  </si>
  <si>
    <t>-1955133810</t>
  </si>
  <si>
    <t>741000006</t>
  </si>
  <si>
    <t xml:space="preserve">montář vodič uzemn. drát nebo lano D do 10 mm na povrchu </t>
  </si>
  <si>
    <t>1648200174</t>
  </si>
  <si>
    <t>741000007</t>
  </si>
  <si>
    <t>montář vodič CYKY 4J x 10 mm2 750 V</t>
  </si>
  <si>
    <t>-296714461</t>
  </si>
  <si>
    <t>741000009</t>
  </si>
  <si>
    <t>Podružný materiál 5 %</t>
  </si>
  <si>
    <t>6941374</t>
  </si>
  <si>
    <t>742</t>
  </si>
  <si>
    <t xml:space="preserve">Elektroinstalace -zemní práce </t>
  </si>
  <si>
    <t>742000001</t>
  </si>
  <si>
    <t>Vytyčení trati kabel.vedení v zastav.prostoru</t>
  </si>
  <si>
    <t>km</t>
  </si>
  <si>
    <t>586265426</t>
  </si>
  <si>
    <t>742000002</t>
  </si>
  <si>
    <t xml:space="preserve">Vytyčení tstáv.inž.sítí </t>
  </si>
  <si>
    <t>-793230479</t>
  </si>
  <si>
    <t>742000003</t>
  </si>
  <si>
    <t>Přídavný výkop pro pouzdrový základ stožáru VO</t>
  </si>
  <si>
    <t>-1743008874</t>
  </si>
  <si>
    <t>742000004</t>
  </si>
  <si>
    <t xml:space="preserve">Přídavný výkop pro ulož. uzem.vodiče </t>
  </si>
  <si>
    <t>-1430484029</t>
  </si>
  <si>
    <t>742000005</t>
  </si>
  <si>
    <t xml:space="preserve">Podbet. a přebet. chrániček </t>
  </si>
  <si>
    <t>-915465825</t>
  </si>
  <si>
    <t>742000006</t>
  </si>
  <si>
    <t xml:space="preserve">bet.prstenec - pouzdr.základ 1x 0,02 m3 vč. mater. </t>
  </si>
  <si>
    <t>1322234239</t>
  </si>
  <si>
    <t>742000007</t>
  </si>
  <si>
    <t xml:space="preserve">pouzdr.základ pro stožár vč .mater. </t>
  </si>
  <si>
    <t>890569576</t>
  </si>
  <si>
    <t>742000008</t>
  </si>
  <si>
    <t xml:space="preserve">zához přídavného výkopu pro ulož. uzem.vodiče </t>
  </si>
  <si>
    <t>-922861269</t>
  </si>
  <si>
    <t>742000009</t>
  </si>
  <si>
    <t xml:space="preserve">kabel rýha 35/90 cm hl. zem. tř 3 </t>
  </si>
  <si>
    <t>-1371562950</t>
  </si>
  <si>
    <t>742000011</t>
  </si>
  <si>
    <t xml:space="preserve">kabel rýha 50/120 cm hl. zem. tř 3 </t>
  </si>
  <si>
    <t>-1228444380</t>
  </si>
  <si>
    <t>742000012</t>
  </si>
  <si>
    <t xml:space="preserve">kabel lože z kop. písku ,rýhy 35 cm , 2x tl. 10 cm </t>
  </si>
  <si>
    <t>-1777462878</t>
  </si>
  <si>
    <t>742000013</t>
  </si>
  <si>
    <t xml:space="preserve">folie výstražná z PVC š. 33 cm </t>
  </si>
  <si>
    <t>-2097622690</t>
  </si>
  <si>
    <t>742000014</t>
  </si>
  <si>
    <t xml:space="preserve">trubka PVC ohebná pr. 50 </t>
  </si>
  <si>
    <t>-1010949702</t>
  </si>
  <si>
    <t>742000015</t>
  </si>
  <si>
    <t xml:space="preserve">dvouplášťová chránička pr. 110 </t>
  </si>
  <si>
    <t>199164027</t>
  </si>
  <si>
    <t>742000016</t>
  </si>
  <si>
    <t xml:space="preserve">utěsnění rezervních trubek v podchodech vč.mat. </t>
  </si>
  <si>
    <t>1494590644</t>
  </si>
  <si>
    <t>742000017</t>
  </si>
  <si>
    <t xml:space="preserve">zához kabel rýhy 35/90 cm hl. zem. tř 3 vč.zhutnění </t>
  </si>
  <si>
    <t>1438508090</t>
  </si>
  <si>
    <t>742000018</t>
  </si>
  <si>
    <t xml:space="preserve">zához kabel rýhy 50/120 cm hl. zem. tř 3 vč.zhutnění </t>
  </si>
  <si>
    <t>990022067</t>
  </si>
  <si>
    <t>742000021</t>
  </si>
  <si>
    <t>odvoz zeminy a stav.odpadu do 1 km</t>
  </si>
  <si>
    <t>-587364210</t>
  </si>
  <si>
    <t>742000022</t>
  </si>
  <si>
    <t xml:space="preserve">odvoz zeminy a stav.odpadu , za dalších 18 km </t>
  </si>
  <si>
    <t>-1923475115</t>
  </si>
  <si>
    <t>742000023</t>
  </si>
  <si>
    <t xml:space="preserve">provizor.úprava terénu v trase výkopů </t>
  </si>
  <si>
    <t>-259911571</t>
  </si>
  <si>
    <t>742000024</t>
  </si>
  <si>
    <t xml:space="preserve">úprava povrchu základů osv.bodů </t>
  </si>
  <si>
    <t>1575787273</t>
  </si>
  <si>
    <t>742000025</t>
  </si>
  <si>
    <t xml:space="preserve">geodetické zaměření kabel. trasy VO </t>
  </si>
  <si>
    <t>-1999463774</t>
  </si>
  <si>
    <t>742000027</t>
  </si>
  <si>
    <t xml:space="preserve">poplatek za ulož.zeminy na skládce </t>
  </si>
  <si>
    <t>-825402257</t>
  </si>
  <si>
    <t>742000029</t>
  </si>
  <si>
    <t>PPV zemních prací 1 %</t>
  </si>
  <si>
    <t>1976122722</t>
  </si>
  <si>
    <t>751</t>
  </si>
  <si>
    <t xml:space="preserve">Elektroinstalace  - Materiály </t>
  </si>
  <si>
    <t>747000001</t>
  </si>
  <si>
    <t xml:space="preserve">Folie z polyet. š. 330 mm </t>
  </si>
  <si>
    <t>585667741</t>
  </si>
  <si>
    <t>286137001</t>
  </si>
  <si>
    <t>1861363180</t>
  </si>
  <si>
    <t>286138130</t>
  </si>
  <si>
    <t xml:space="preserve">dvouplášť. chránička pr. 110 </t>
  </si>
  <si>
    <t>1126628711</t>
  </si>
  <si>
    <t>316740611</t>
  </si>
  <si>
    <t xml:space="preserve">stožár ocel.bezpaticový  7 m nad UT </t>
  </si>
  <si>
    <t>-1806899129</t>
  </si>
  <si>
    <t>316740612</t>
  </si>
  <si>
    <t>1968365484</t>
  </si>
  <si>
    <t>34111076</t>
  </si>
  <si>
    <t>kabel silový s Cu jádrem CYKY  4x10mm2</t>
  </si>
  <si>
    <t>1044386170</t>
  </si>
  <si>
    <t>347110760</t>
  </si>
  <si>
    <t>výbojka 70 W 6600 lm</t>
  </si>
  <si>
    <t>457693337</t>
  </si>
  <si>
    <t>347110761</t>
  </si>
  <si>
    <t>1332952540</t>
  </si>
  <si>
    <t>354410730</t>
  </si>
  <si>
    <t xml:space="preserve">drát D 10 mm FeZn </t>
  </si>
  <si>
    <t>1640933973</t>
  </si>
  <si>
    <t>581565621</t>
  </si>
  <si>
    <t>písek kopaný</t>
  </si>
  <si>
    <t>1283256870</t>
  </si>
  <si>
    <t>747000005</t>
  </si>
  <si>
    <t>610454634</t>
  </si>
  <si>
    <t>SK81H06 -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</si>
  <si>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</si>
  <si>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</si>
  <si>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</si>
  <si>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</si>
  <si>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</si>
  <si>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</si>
  <si>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</si>
  <si>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</si>
  <si>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</si>
  <si>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</si>
  <si>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výstavbou, zaměření , vytyčení</t>
  </si>
  <si>
    <t>1024</t>
  </si>
  <si>
    <t>-542300954</t>
  </si>
  <si>
    <t>012203001</t>
  </si>
  <si>
    <t xml:space="preserve">Vytyčení stáv.inženýrských sítí </t>
  </si>
  <si>
    <t>99508392</t>
  </si>
  <si>
    <t>012303000</t>
  </si>
  <si>
    <t xml:space="preserve">Geodetické práce po výstavbě - zaměření skutečného stavu , geometrický plán </t>
  </si>
  <si>
    <t>115681166</t>
  </si>
  <si>
    <t>013254000</t>
  </si>
  <si>
    <t>Dokumentace skutečného provedení stavby</t>
  </si>
  <si>
    <t>1252536889</t>
  </si>
  <si>
    <t>VRN3</t>
  </si>
  <si>
    <t>Zařízení staveniště</t>
  </si>
  <si>
    <t>030001000</t>
  </si>
  <si>
    <t>Zařízení staveniště- zřízení, odstranění ,zabezpečení ,oplocení ,náklady na stav.mob. buňky , Mobilní WC, energie pro ZS</t>
  </si>
  <si>
    <t>316291099</t>
  </si>
  <si>
    <t>VRN4</t>
  </si>
  <si>
    <t>Inženýrská činnost</t>
  </si>
  <si>
    <t>043002000</t>
  </si>
  <si>
    <t>Zkoušení materiálů nezávislou zkušebnou nad rámec KZP ,dle požadavku investora</t>
  </si>
  <si>
    <t>-299546924</t>
  </si>
  <si>
    <t>VRN7</t>
  </si>
  <si>
    <t>Provozní vlivy</t>
  </si>
  <si>
    <t>071103001</t>
  </si>
  <si>
    <t>Dopravně inženýrská opatření DIO ( dle příl.č.1 )</t>
  </si>
  <si>
    <t>615648921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</si>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</sst>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>
      <alignment/>
    </xf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33" fillId="0" borderId="28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wrapText="1"/>
    </xf>
    <xf numFmtId="49" fontId="36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343" t="s">
        <v>13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2"/>
      <c r="AQ5" s="22"/>
      <c r="AR5" s="20"/>
      <c r="BE5" s="323" t="s">
        <v>14</v>
      </c>
      <c r="BS5" s="17" t="s">
        <v>6</v>
      </c>
    </row>
    <row r="6" spans="2:7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345" t="s">
        <v>16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2"/>
      <c r="AQ6" s="22"/>
      <c r="AR6" s="20"/>
      <c r="BE6" s="324"/>
      <c r="BS6" s="17" t="s">
        <v>6</v>
      </c>
    </row>
    <row r="7" spans="2:7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20</v>
      </c>
      <c r="AO7" s="22"/>
      <c r="AP7" s="22"/>
      <c r="AQ7" s="22"/>
      <c r="AR7" s="20"/>
      <c r="BE7" s="324"/>
      <c r="BS7" s="17" t="s">
        <v>6</v>
      </c>
    </row>
    <row r="8" spans="2:7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24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24"/>
      <c r="BS9" s="17" t="s">
        <v>6</v>
      </c>
    </row>
    <row r="10" spans="2:7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24"/>
      <c r="BS10" s="17" t="s">
        <v>6</v>
      </c>
    </row>
    <row r="11" spans="2:7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27</v>
      </c>
      <c r="AO11" s="22"/>
      <c r="AP11" s="22"/>
      <c r="AQ11" s="22"/>
      <c r="AR11" s="20"/>
      <c r="BE11" s="324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24"/>
      <c r="BS12" s="17" t="s">
        <v>6</v>
      </c>
    </row>
    <row r="13" spans="2:7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31</v>
      </c>
      <c r="AO13" s="22"/>
      <c r="AP13" s="22"/>
      <c r="AQ13" s="22"/>
      <c r="AR13" s="20"/>
      <c r="BE13" s="324"/>
      <c r="BS13" s="17" t="s">
        <v>6</v>
      </c>
    </row>
    <row r="14" spans="2:71" ht="11.25">
      <c r="B14" s="21"/>
      <c r="C14" s="22"/>
      <c r="D14" s="22"/>
      <c r="E14" s="346" t="s">
        <v>31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324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24"/>
      <c r="BS15" s="17" t="s">
        <v>4</v>
      </c>
    </row>
    <row r="16" spans="2:7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24"/>
      <c r="BS16" s="17" t="s">
        <v>4</v>
      </c>
    </row>
    <row r="17" spans="2:7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24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24"/>
      <c r="BS18" s="17" t="s">
        <v>6</v>
      </c>
    </row>
    <row r="19" spans="2:7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38</v>
      </c>
      <c r="AO19" s="22"/>
      <c r="AP19" s="22"/>
      <c r="AQ19" s="22"/>
      <c r="AR19" s="20"/>
      <c r="BE19" s="324"/>
      <c r="BS19" s="17" t="s">
        <v>6</v>
      </c>
    </row>
    <row r="20" spans="2:71" ht="18.4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40</v>
      </c>
      <c r="AO20" s="22"/>
      <c r="AP20" s="22"/>
      <c r="AQ20" s="22"/>
      <c r="AR20" s="20"/>
      <c r="BE20" s="324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24"/>
    </row>
    <row r="22" spans="2:57" ht="12" customHeight="1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24"/>
    </row>
    <row r="23" spans="2:57" ht="45" customHeight="1">
      <c r="B23" s="21"/>
      <c r="C23" s="22"/>
      <c r="D23" s="22"/>
      <c r="E23" s="348" t="s">
        <v>42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22"/>
      <c r="AP23" s="22"/>
      <c r="AQ23" s="22"/>
      <c r="AR23" s="20"/>
      <c r="BE23" s="324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24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24"/>
    </row>
    <row r="26" spans="2:57" s="1" customFormat="1" ht="25.9" customHeight="1">
      <c r="B26" s="34"/>
      <c r="C26" s="35"/>
      <c r="D26" s="36" t="s">
        <v>43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5">
        <f>ROUND(AG54,2)</f>
        <v>0</v>
      </c>
      <c r="AL26" s="326"/>
      <c r="AM26" s="326"/>
      <c r="AN26" s="326"/>
      <c r="AO26" s="326"/>
      <c r="AP26" s="35"/>
      <c r="AQ26" s="35"/>
      <c r="AR26" s="38"/>
      <c r="BE26" s="324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24"/>
    </row>
    <row r="28" spans="2:57" s="1" customFormat="1" ht="11.2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49" t="s">
        <v>44</v>
      </c>
      <c r="M28" s="349"/>
      <c r="N28" s="349"/>
      <c r="O28" s="349"/>
      <c r="P28" s="349"/>
      <c r="Q28" s="35"/>
      <c r="R28" s="35"/>
      <c r="S28" s="35"/>
      <c r="T28" s="35"/>
      <c r="U28" s="35"/>
      <c r="V28" s="35"/>
      <c r="W28" s="349" t="s">
        <v>45</v>
      </c>
      <c r="X28" s="349"/>
      <c r="Y28" s="349"/>
      <c r="Z28" s="349"/>
      <c r="AA28" s="349"/>
      <c r="AB28" s="349"/>
      <c r="AC28" s="349"/>
      <c r="AD28" s="349"/>
      <c r="AE28" s="349"/>
      <c r="AF28" s="35"/>
      <c r="AG28" s="35"/>
      <c r="AH28" s="35"/>
      <c r="AI28" s="35"/>
      <c r="AJ28" s="35"/>
      <c r="AK28" s="349" t="s">
        <v>46</v>
      </c>
      <c r="AL28" s="349"/>
      <c r="AM28" s="349"/>
      <c r="AN28" s="349"/>
      <c r="AO28" s="349"/>
      <c r="AP28" s="35"/>
      <c r="AQ28" s="35"/>
      <c r="AR28" s="38"/>
      <c r="BE28" s="324"/>
    </row>
    <row r="29" spans="2:57" s="2" customFormat="1" ht="14.45" customHeight="1">
      <c r="B29" s="39"/>
      <c r="C29" s="40"/>
      <c r="D29" s="29" t="s">
        <v>47</v>
      </c>
      <c r="E29" s="40"/>
      <c r="F29" s="29" t="s">
        <v>48</v>
      </c>
      <c r="G29" s="40"/>
      <c r="H29" s="40"/>
      <c r="I29" s="40"/>
      <c r="J29" s="40"/>
      <c r="K29" s="40"/>
      <c r="L29" s="350">
        <v>0.21</v>
      </c>
      <c r="M29" s="322"/>
      <c r="N29" s="322"/>
      <c r="O29" s="322"/>
      <c r="P29" s="322"/>
      <c r="Q29" s="40"/>
      <c r="R29" s="40"/>
      <c r="S29" s="40"/>
      <c r="T29" s="40"/>
      <c r="U29" s="40"/>
      <c r="V29" s="40"/>
      <c r="W29" s="321">
        <f>ROUND(AZ54,2)</f>
        <v>0</v>
      </c>
      <c r="X29" s="322"/>
      <c r="Y29" s="322"/>
      <c r="Z29" s="322"/>
      <c r="AA29" s="322"/>
      <c r="AB29" s="322"/>
      <c r="AC29" s="322"/>
      <c r="AD29" s="322"/>
      <c r="AE29" s="322"/>
      <c r="AF29" s="40"/>
      <c r="AG29" s="40"/>
      <c r="AH29" s="40"/>
      <c r="AI29" s="40"/>
      <c r="AJ29" s="40"/>
      <c r="AK29" s="321">
        <f>ROUND(AV54,2)</f>
        <v>0</v>
      </c>
      <c r="AL29" s="322"/>
      <c r="AM29" s="322"/>
      <c r="AN29" s="322"/>
      <c r="AO29" s="322"/>
      <c r="AP29" s="40"/>
      <c r="AQ29" s="40"/>
      <c r="AR29" s="41"/>
      <c r="BE29" s="324"/>
    </row>
    <row r="30" spans="2:57" s="2" customFormat="1" ht="14.45" customHeight="1">
      <c r="B30" s="39"/>
      <c r="C30" s="40"/>
      <c r="D30" s="40"/>
      <c r="E30" s="40"/>
      <c r="F30" s="29" t="s">
        <v>49</v>
      </c>
      <c r="G30" s="40"/>
      <c r="H30" s="40"/>
      <c r="I30" s="40"/>
      <c r="J30" s="40"/>
      <c r="K30" s="40"/>
      <c r="L30" s="350">
        <v>0.15</v>
      </c>
      <c r="M30" s="322"/>
      <c r="N30" s="322"/>
      <c r="O30" s="322"/>
      <c r="P30" s="322"/>
      <c r="Q30" s="40"/>
      <c r="R30" s="40"/>
      <c r="S30" s="40"/>
      <c r="T30" s="40"/>
      <c r="U30" s="40"/>
      <c r="V30" s="40"/>
      <c r="W30" s="321">
        <f>ROUND(BA54,2)</f>
        <v>0</v>
      </c>
      <c r="X30" s="322"/>
      <c r="Y30" s="322"/>
      <c r="Z30" s="322"/>
      <c r="AA30" s="322"/>
      <c r="AB30" s="322"/>
      <c r="AC30" s="322"/>
      <c r="AD30" s="322"/>
      <c r="AE30" s="322"/>
      <c r="AF30" s="40"/>
      <c r="AG30" s="40"/>
      <c r="AH30" s="40"/>
      <c r="AI30" s="40"/>
      <c r="AJ30" s="40"/>
      <c r="AK30" s="321">
        <f>ROUND(AW54,2)</f>
        <v>0</v>
      </c>
      <c r="AL30" s="322"/>
      <c r="AM30" s="322"/>
      <c r="AN30" s="322"/>
      <c r="AO30" s="322"/>
      <c r="AP30" s="40"/>
      <c r="AQ30" s="40"/>
      <c r="AR30" s="41"/>
      <c r="BE30" s="324"/>
    </row>
    <row r="31" spans="2:57" s="2" customFormat="1" ht="14.45" customHeight="1" hidden="1">
      <c r="B31" s="39"/>
      <c r="C31" s="40"/>
      <c r="D31" s="40"/>
      <c r="E31" s="40"/>
      <c r="F31" s="29" t="s">
        <v>50</v>
      </c>
      <c r="G31" s="40"/>
      <c r="H31" s="40"/>
      <c r="I31" s="40"/>
      <c r="J31" s="40"/>
      <c r="K31" s="40"/>
      <c r="L31" s="350">
        <v>0.21</v>
      </c>
      <c r="M31" s="322"/>
      <c r="N31" s="322"/>
      <c r="O31" s="322"/>
      <c r="P31" s="322"/>
      <c r="Q31" s="40"/>
      <c r="R31" s="40"/>
      <c r="S31" s="40"/>
      <c r="T31" s="40"/>
      <c r="U31" s="40"/>
      <c r="V31" s="40"/>
      <c r="W31" s="321">
        <f>ROUND(BB54,2)</f>
        <v>0</v>
      </c>
      <c r="X31" s="322"/>
      <c r="Y31" s="322"/>
      <c r="Z31" s="322"/>
      <c r="AA31" s="322"/>
      <c r="AB31" s="322"/>
      <c r="AC31" s="322"/>
      <c r="AD31" s="322"/>
      <c r="AE31" s="322"/>
      <c r="AF31" s="40"/>
      <c r="AG31" s="40"/>
      <c r="AH31" s="40"/>
      <c r="AI31" s="40"/>
      <c r="AJ31" s="40"/>
      <c r="AK31" s="321">
        <v>0</v>
      </c>
      <c r="AL31" s="322"/>
      <c r="AM31" s="322"/>
      <c r="AN31" s="322"/>
      <c r="AO31" s="322"/>
      <c r="AP31" s="40"/>
      <c r="AQ31" s="40"/>
      <c r="AR31" s="41"/>
      <c r="BE31" s="324"/>
    </row>
    <row r="32" spans="2:57" s="2" customFormat="1" ht="14.45" customHeight="1" hidden="1">
      <c r="B32" s="39"/>
      <c r="C32" s="40"/>
      <c r="D32" s="40"/>
      <c r="E32" s="40"/>
      <c r="F32" s="29" t="s">
        <v>51</v>
      </c>
      <c r="G32" s="40"/>
      <c r="H32" s="40"/>
      <c r="I32" s="40"/>
      <c r="J32" s="40"/>
      <c r="K32" s="40"/>
      <c r="L32" s="350">
        <v>0.15</v>
      </c>
      <c r="M32" s="322"/>
      <c r="N32" s="322"/>
      <c r="O32" s="322"/>
      <c r="P32" s="322"/>
      <c r="Q32" s="40"/>
      <c r="R32" s="40"/>
      <c r="S32" s="40"/>
      <c r="T32" s="40"/>
      <c r="U32" s="40"/>
      <c r="V32" s="40"/>
      <c r="W32" s="321">
        <f>ROUND(BC54,2)</f>
        <v>0</v>
      </c>
      <c r="X32" s="322"/>
      <c r="Y32" s="322"/>
      <c r="Z32" s="322"/>
      <c r="AA32" s="322"/>
      <c r="AB32" s="322"/>
      <c r="AC32" s="322"/>
      <c r="AD32" s="322"/>
      <c r="AE32" s="322"/>
      <c r="AF32" s="40"/>
      <c r="AG32" s="40"/>
      <c r="AH32" s="40"/>
      <c r="AI32" s="40"/>
      <c r="AJ32" s="40"/>
      <c r="AK32" s="321">
        <v>0</v>
      </c>
      <c r="AL32" s="322"/>
      <c r="AM32" s="322"/>
      <c r="AN32" s="322"/>
      <c r="AO32" s="322"/>
      <c r="AP32" s="40"/>
      <c r="AQ32" s="40"/>
      <c r="AR32" s="41"/>
      <c r="BE32" s="324"/>
    </row>
    <row r="33" spans="2:44" s="2" customFormat="1" ht="14.45" customHeight="1" hidden="1">
      <c r="B33" s="39"/>
      <c r="C33" s="40"/>
      <c r="D33" s="40"/>
      <c r="E33" s="40"/>
      <c r="F33" s="29" t="s">
        <v>52</v>
      </c>
      <c r="G33" s="40"/>
      <c r="H33" s="40"/>
      <c r="I33" s="40"/>
      <c r="J33" s="40"/>
      <c r="K33" s="40"/>
      <c r="L33" s="350">
        <v>0</v>
      </c>
      <c r="M33" s="322"/>
      <c r="N33" s="322"/>
      <c r="O33" s="322"/>
      <c r="P33" s="322"/>
      <c r="Q33" s="40"/>
      <c r="R33" s="40"/>
      <c r="S33" s="40"/>
      <c r="T33" s="40"/>
      <c r="U33" s="40"/>
      <c r="V33" s="40"/>
      <c r="W33" s="321">
        <f>ROUND(BD54,2)</f>
        <v>0</v>
      </c>
      <c r="X33" s="322"/>
      <c r="Y33" s="322"/>
      <c r="Z33" s="322"/>
      <c r="AA33" s="322"/>
      <c r="AB33" s="322"/>
      <c r="AC33" s="322"/>
      <c r="AD33" s="322"/>
      <c r="AE33" s="322"/>
      <c r="AF33" s="40"/>
      <c r="AG33" s="40"/>
      <c r="AH33" s="40"/>
      <c r="AI33" s="40"/>
      <c r="AJ33" s="40"/>
      <c r="AK33" s="321">
        <v>0</v>
      </c>
      <c r="AL33" s="322"/>
      <c r="AM33" s="322"/>
      <c r="AN33" s="322"/>
      <c r="AO33" s="322"/>
      <c r="AP33" s="40"/>
      <c r="AQ33" s="40"/>
      <c r="AR33" s="41"/>
    </row>
    <row r="34" spans="2:44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2:44" s="1" customFormat="1" ht="25.9" customHeight="1">
      <c r="B35" s="34"/>
      <c r="C35" s="42"/>
      <c r="D35" s="43" t="s">
        <v>53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54</v>
      </c>
      <c r="U35" s="44"/>
      <c r="V35" s="44"/>
      <c r="W35" s="44"/>
      <c r="X35" s="327" t="s">
        <v>55</v>
      </c>
      <c r="Y35" s="328"/>
      <c r="Z35" s="328"/>
      <c r="AA35" s="328"/>
      <c r="AB35" s="328"/>
      <c r="AC35" s="44"/>
      <c r="AD35" s="44"/>
      <c r="AE35" s="44"/>
      <c r="AF35" s="44"/>
      <c r="AG35" s="44"/>
      <c r="AH35" s="44"/>
      <c r="AI35" s="44"/>
      <c r="AJ35" s="44"/>
      <c r="AK35" s="329">
        <f>SUM(AK26:AK33)</f>
        <v>0</v>
      </c>
      <c r="AL35" s="328"/>
      <c r="AM35" s="328"/>
      <c r="AN35" s="328"/>
      <c r="AO35" s="330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5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5" customHeight="1">
      <c r="B42" s="34"/>
      <c r="C42" s="23" t="s">
        <v>56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1" customFormat="1" ht="12" customHeight="1">
      <c r="B44" s="34"/>
      <c r="C44" s="29" t="s">
        <v>12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SK81H1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2:44" s="3" customFormat="1" ht="36.95" customHeight="1">
      <c r="B45" s="50"/>
      <c r="C45" s="51" t="s">
        <v>15</v>
      </c>
      <c r="D45" s="52"/>
      <c r="E45" s="52"/>
      <c r="F45" s="52"/>
      <c r="G45" s="52"/>
      <c r="H45" s="52"/>
      <c r="I45" s="52"/>
      <c r="J45" s="52"/>
      <c r="K45" s="52"/>
      <c r="L45" s="340" t="str">
        <f>K6</f>
        <v>III-2031 Vejprnice - intravilánová brána</v>
      </c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52"/>
      <c r="AQ45" s="52"/>
      <c r="AR45" s="53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>
      <c r="B47" s="34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54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342" t="str">
        <f>IF(AN8="","",AN8)</f>
        <v>11. 1. 2019</v>
      </c>
      <c r="AN47" s="342"/>
      <c r="AO47" s="35"/>
      <c r="AP47" s="35"/>
      <c r="AQ47" s="35"/>
      <c r="AR47" s="38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2:56" s="1" customFormat="1" ht="13.7" customHeight="1">
      <c r="B49" s="34"/>
      <c r="C49" s="29" t="s">
        <v>25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SÚS Plzeňského kraje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32</v>
      </c>
      <c r="AJ49" s="35"/>
      <c r="AK49" s="35"/>
      <c r="AL49" s="35"/>
      <c r="AM49" s="338" t="str">
        <f>IF(E17="","",E17)</f>
        <v>Projekční kancelář Ing.Škubalová</v>
      </c>
      <c r="AN49" s="339"/>
      <c r="AO49" s="339"/>
      <c r="AP49" s="339"/>
      <c r="AQ49" s="35"/>
      <c r="AR49" s="38"/>
      <c r="AS49" s="332" t="s">
        <v>57</v>
      </c>
      <c r="AT49" s="333"/>
      <c r="AU49" s="56"/>
      <c r="AV49" s="56"/>
      <c r="AW49" s="56"/>
      <c r="AX49" s="56"/>
      <c r="AY49" s="56"/>
      <c r="AZ49" s="56"/>
      <c r="BA49" s="56"/>
      <c r="BB49" s="56"/>
      <c r="BC49" s="56"/>
      <c r="BD49" s="57"/>
    </row>
    <row r="50" spans="2:56" s="1" customFormat="1" ht="13.7" customHeight="1">
      <c r="B50" s="34"/>
      <c r="C50" s="29" t="s">
        <v>30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37</v>
      </c>
      <c r="AJ50" s="35"/>
      <c r="AK50" s="35"/>
      <c r="AL50" s="35"/>
      <c r="AM50" s="338" t="str">
        <f>IF(E20="","",E20)</f>
        <v>Straka</v>
      </c>
      <c r="AN50" s="339"/>
      <c r="AO50" s="339"/>
      <c r="AP50" s="339"/>
      <c r="AQ50" s="35"/>
      <c r="AR50" s="38"/>
      <c r="AS50" s="334"/>
      <c r="AT50" s="335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56" s="1" customFormat="1" ht="10.9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36"/>
      <c r="AT51" s="337"/>
      <c r="AU51" s="60"/>
      <c r="AV51" s="60"/>
      <c r="AW51" s="60"/>
      <c r="AX51" s="60"/>
      <c r="AY51" s="60"/>
      <c r="AZ51" s="60"/>
      <c r="BA51" s="60"/>
      <c r="BB51" s="60"/>
      <c r="BC51" s="60"/>
      <c r="BD51" s="61"/>
    </row>
    <row r="52" spans="2:56" s="1" customFormat="1" ht="29.25" customHeight="1">
      <c r="B52" s="34"/>
      <c r="C52" s="358" t="s">
        <v>58</v>
      </c>
      <c r="D52" s="352"/>
      <c r="E52" s="352"/>
      <c r="F52" s="352"/>
      <c r="G52" s="352"/>
      <c r="H52" s="62"/>
      <c r="I52" s="351" t="s">
        <v>59</v>
      </c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3" t="s">
        <v>60</v>
      </c>
      <c r="AH52" s="352"/>
      <c r="AI52" s="352"/>
      <c r="AJ52" s="352"/>
      <c r="AK52" s="352"/>
      <c r="AL52" s="352"/>
      <c r="AM52" s="352"/>
      <c r="AN52" s="351" t="s">
        <v>61</v>
      </c>
      <c r="AO52" s="352"/>
      <c r="AP52" s="352"/>
      <c r="AQ52" s="63" t="s">
        <v>62</v>
      </c>
      <c r="AR52" s="38"/>
      <c r="AS52" s="64" t="s">
        <v>63</v>
      </c>
      <c r="AT52" s="65" t="s">
        <v>64</v>
      </c>
      <c r="AU52" s="65" t="s">
        <v>65</v>
      </c>
      <c r="AV52" s="65" t="s">
        <v>66</v>
      </c>
      <c r="AW52" s="65" t="s">
        <v>67</v>
      </c>
      <c r="AX52" s="65" t="s">
        <v>68</v>
      </c>
      <c r="AY52" s="65" t="s">
        <v>69</v>
      </c>
      <c r="AZ52" s="65" t="s">
        <v>70</v>
      </c>
      <c r="BA52" s="65" t="s">
        <v>71</v>
      </c>
      <c r="BB52" s="65" t="s">
        <v>72</v>
      </c>
      <c r="BC52" s="65" t="s">
        <v>73</v>
      </c>
      <c r="BD52" s="66" t="s">
        <v>74</v>
      </c>
    </row>
    <row r="53" spans="2:56" s="1" customFormat="1" ht="10.9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2:90" s="4" customFormat="1" ht="32.45" customHeight="1">
      <c r="B54" s="70"/>
      <c r="C54" s="71" t="s">
        <v>75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356">
        <f>ROUND(SUM(AG55:AG60),2)</f>
        <v>0</v>
      </c>
      <c r="AH54" s="356"/>
      <c r="AI54" s="356"/>
      <c r="AJ54" s="356"/>
      <c r="AK54" s="356"/>
      <c r="AL54" s="356"/>
      <c r="AM54" s="356"/>
      <c r="AN54" s="357">
        <f aca="true" t="shared" si="0" ref="AN54:AN60">SUM(AG54,AT54)</f>
        <v>0</v>
      </c>
      <c r="AO54" s="357"/>
      <c r="AP54" s="357"/>
      <c r="AQ54" s="74" t="s">
        <v>27</v>
      </c>
      <c r="AR54" s="75"/>
      <c r="AS54" s="76">
        <f>ROUND(SUM(AS55:AS60),2)</f>
        <v>0</v>
      </c>
      <c r="AT54" s="77">
        <f aca="true" t="shared" si="1" ref="AT54:AT60">ROUND(SUM(AV54:AW54),2)</f>
        <v>0</v>
      </c>
      <c r="AU54" s="78">
        <f>ROUND(SUM(AU55:AU60),5)</f>
        <v>0</v>
      </c>
      <c r="AV54" s="77">
        <f>ROUND(AZ54*L29,2)</f>
        <v>0</v>
      </c>
      <c r="AW54" s="77">
        <f>ROUND(BA54*L30,2)</f>
        <v>0</v>
      </c>
      <c r="AX54" s="77">
        <f>ROUND(BB54*L29,2)</f>
        <v>0</v>
      </c>
      <c r="AY54" s="77">
        <f>ROUND(BC54*L30,2)</f>
        <v>0</v>
      </c>
      <c r="AZ54" s="77">
        <f>ROUND(SUM(AZ55:AZ60),2)</f>
        <v>0</v>
      </c>
      <c r="BA54" s="77">
        <f>ROUND(SUM(BA55:BA60),2)</f>
        <v>0</v>
      </c>
      <c r="BB54" s="77">
        <f>ROUND(SUM(BB55:BB60),2)</f>
        <v>0</v>
      </c>
      <c r="BC54" s="77">
        <f>ROUND(SUM(BC55:BC60),2)</f>
        <v>0</v>
      </c>
      <c r="BD54" s="79">
        <f>ROUND(SUM(BD55:BD60),2)</f>
        <v>0</v>
      </c>
      <c r="BS54" s="80" t="s">
        <v>76</v>
      </c>
      <c r="BT54" s="80" t="s">
        <v>77</v>
      </c>
      <c r="BU54" s="81" t="s">
        <v>78</v>
      </c>
      <c r="BV54" s="80" t="s">
        <v>79</v>
      </c>
      <c r="BW54" s="80" t="s">
        <v>5</v>
      </c>
      <c r="BX54" s="80" t="s">
        <v>80</v>
      </c>
      <c r="CL54" s="80" t="s">
        <v>18</v>
      </c>
    </row>
    <row r="55" spans="1:91" s="5" customFormat="1" ht="27" customHeight="1">
      <c r="A55" s="82" t="s">
        <v>81</v>
      </c>
      <c r="B55" s="83"/>
      <c r="C55" s="84"/>
      <c r="D55" s="359" t="s">
        <v>82</v>
      </c>
      <c r="E55" s="359"/>
      <c r="F55" s="359"/>
      <c r="G55" s="359"/>
      <c r="H55" s="359"/>
      <c r="I55" s="85"/>
      <c r="J55" s="359" t="s">
        <v>83</v>
      </c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4">
        <f>'SK81H01 - SO 101 Komunikace'!J30</f>
        <v>0</v>
      </c>
      <c r="AH55" s="355"/>
      <c r="AI55" s="355"/>
      <c r="AJ55" s="355"/>
      <c r="AK55" s="355"/>
      <c r="AL55" s="355"/>
      <c r="AM55" s="355"/>
      <c r="AN55" s="354">
        <f t="shared" si="0"/>
        <v>0</v>
      </c>
      <c r="AO55" s="355"/>
      <c r="AP55" s="355"/>
      <c r="AQ55" s="86" t="s">
        <v>84</v>
      </c>
      <c r="AR55" s="87"/>
      <c r="AS55" s="88">
        <v>0</v>
      </c>
      <c r="AT55" s="89">
        <f t="shared" si="1"/>
        <v>0</v>
      </c>
      <c r="AU55" s="90">
        <f>'SK81H01 - SO 101 Komunikace'!P87</f>
        <v>0</v>
      </c>
      <c r="AV55" s="89">
        <f>'SK81H01 - SO 101 Komunikace'!J33</f>
        <v>0</v>
      </c>
      <c r="AW55" s="89">
        <f>'SK81H01 - SO 101 Komunikace'!J34</f>
        <v>0</v>
      </c>
      <c r="AX55" s="89">
        <f>'SK81H01 - SO 101 Komunikace'!J35</f>
        <v>0</v>
      </c>
      <c r="AY55" s="89">
        <f>'SK81H01 - SO 101 Komunikace'!J36</f>
        <v>0</v>
      </c>
      <c r="AZ55" s="89">
        <f>'SK81H01 - SO 101 Komunikace'!F33</f>
        <v>0</v>
      </c>
      <c r="BA55" s="89">
        <f>'SK81H01 - SO 101 Komunikace'!F34</f>
        <v>0</v>
      </c>
      <c r="BB55" s="89">
        <f>'SK81H01 - SO 101 Komunikace'!F35</f>
        <v>0</v>
      </c>
      <c r="BC55" s="89">
        <f>'SK81H01 - SO 101 Komunikace'!F36</f>
        <v>0</v>
      </c>
      <c r="BD55" s="91">
        <f>'SK81H01 - SO 101 Komunikace'!F37</f>
        <v>0</v>
      </c>
      <c r="BT55" s="92" t="s">
        <v>85</v>
      </c>
      <c r="BV55" s="92" t="s">
        <v>79</v>
      </c>
      <c r="BW55" s="92" t="s">
        <v>86</v>
      </c>
      <c r="BX55" s="92" t="s">
        <v>5</v>
      </c>
      <c r="CL55" s="92" t="s">
        <v>18</v>
      </c>
      <c r="CM55" s="92" t="s">
        <v>87</v>
      </c>
    </row>
    <row r="56" spans="1:91" s="5" customFormat="1" ht="27" customHeight="1">
      <c r="A56" s="82" t="s">
        <v>81</v>
      </c>
      <c r="B56" s="83"/>
      <c r="C56" s="84"/>
      <c r="D56" s="359" t="s">
        <v>88</v>
      </c>
      <c r="E56" s="359"/>
      <c r="F56" s="359"/>
      <c r="G56" s="359"/>
      <c r="H56" s="359"/>
      <c r="I56" s="85"/>
      <c r="J56" s="359" t="s">
        <v>89</v>
      </c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4">
        <f>'SK81H02 - Dělící ostrůvek...'!J30</f>
        <v>0</v>
      </c>
      <c r="AH56" s="355"/>
      <c r="AI56" s="355"/>
      <c r="AJ56" s="355"/>
      <c r="AK56" s="355"/>
      <c r="AL56" s="355"/>
      <c r="AM56" s="355"/>
      <c r="AN56" s="354">
        <f t="shared" si="0"/>
        <v>0</v>
      </c>
      <c r="AO56" s="355"/>
      <c r="AP56" s="355"/>
      <c r="AQ56" s="86" t="s">
        <v>84</v>
      </c>
      <c r="AR56" s="87"/>
      <c r="AS56" s="88">
        <v>0</v>
      </c>
      <c r="AT56" s="89">
        <f t="shared" si="1"/>
        <v>0</v>
      </c>
      <c r="AU56" s="90">
        <f>'SK81H02 - Dělící ostrůvek...'!P84</f>
        <v>0</v>
      </c>
      <c r="AV56" s="89">
        <f>'SK81H02 - Dělící ostrůvek...'!J33</f>
        <v>0</v>
      </c>
      <c r="AW56" s="89">
        <f>'SK81H02 - Dělící ostrůvek...'!J34</f>
        <v>0</v>
      </c>
      <c r="AX56" s="89">
        <f>'SK81H02 - Dělící ostrůvek...'!J35</f>
        <v>0</v>
      </c>
      <c r="AY56" s="89">
        <f>'SK81H02 - Dělící ostrůvek...'!J36</f>
        <v>0</v>
      </c>
      <c r="AZ56" s="89">
        <f>'SK81H02 - Dělící ostrůvek...'!F33</f>
        <v>0</v>
      </c>
      <c r="BA56" s="89">
        <f>'SK81H02 - Dělící ostrůvek...'!F34</f>
        <v>0</v>
      </c>
      <c r="BB56" s="89">
        <f>'SK81H02 - Dělící ostrůvek...'!F35</f>
        <v>0</v>
      </c>
      <c r="BC56" s="89">
        <f>'SK81H02 - Dělící ostrůvek...'!F36</f>
        <v>0</v>
      </c>
      <c r="BD56" s="91">
        <f>'SK81H02 - Dělící ostrůvek...'!F37</f>
        <v>0</v>
      </c>
      <c r="BT56" s="92" t="s">
        <v>85</v>
      </c>
      <c r="BV56" s="92" t="s">
        <v>79</v>
      </c>
      <c r="BW56" s="92" t="s">
        <v>90</v>
      </c>
      <c r="BX56" s="92" t="s">
        <v>5</v>
      </c>
      <c r="CL56" s="92" t="s">
        <v>18</v>
      </c>
      <c r="CM56" s="92" t="s">
        <v>87</v>
      </c>
    </row>
    <row r="57" spans="1:91" s="5" customFormat="1" ht="27" customHeight="1">
      <c r="A57" s="82" t="s">
        <v>81</v>
      </c>
      <c r="B57" s="83"/>
      <c r="C57" s="84"/>
      <c r="D57" s="359" t="s">
        <v>91</v>
      </c>
      <c r="E57" s="359"/>
      <c r="F57" s="359"/>
      <c r="G57" s="359"/>
      <c r="H57" s="359"/>
      <c r="I57" s="85"/>
      <c r="J57" s="359" t="s">
        <v>92</v>
      </c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4">
        <f>'SK81H03 - SO 301 Kanalizace'!J30</f>
        <v>0</v>
      </c>
      <c r="AH57" s="355"/>
      <c r="AI57" s="355"/>
      <c r="AJ57" s="355"/>
      <c r="AK57" s="355"/>
      <c r="AL57" s="355"/>
      <c r="AM57" s="355"/>
      <c r="AN57" s="354">
        <f t="shared" si="0"/>
        <v>0</v>
      </c>
      <c r="AO57" s="355"/>
      <c r="AP57" s="355"/>
      <c r="AQ57" s="86" t="s">
        <v>84</v>
      </c>
      <c r="AR57" s="87"/>
      <c r="AS57" s="88">
        <v>0</v>
      </c>
      <c r="AT57" s="89">
        <f t="shared" si="1"/>
        <v>0</v>
      </c>
      <c r="AU57" s="90">
        <f>'SK81H03 - SO 301 Kanalizace'!P90</f>
        <v>0</v>
      </c>
      <c r="AV57" s="89">
        <f>'SK81H03 - SO 301 Kanalizace'!J33</f>
        <v>0</v>
      </c>
      <c r="AW57" s="89">
        <f>'SK81H03 - SO 301 Kanalizace'!J34</f>
        <v>0</v>
      </c>
      <c r="AX57" s="89">
        <f>'SK81H03 - SO 301 Kanalizace'!J35</f>
        <v>0</v>
      </c>
      <c r="AY57" s="89">
        <f>'SK81H03 - SO 301 Kanalizace'!J36</f>
        <v>0</v>
      </c>
      <c r="AZ57" s="89">
        <f>'SK81H03 - SO 301 Kanalizace'!F33</f>
        <v>0</v>
      </c>
      <c r="BA57" s="89">
        <f>'SK81H03 - SO 301 Kanalizace'!F34</f>
        <v>0</v>
      </c>
      <c r="BB57" s="89">
        <f>'SK81H03 - SO 301 Kanalizace'!F35</f>
        <v>0</v>
      </c>
      <c r="BC57" s="89">
        <f>'SK81H03 - SO 301 Kanalizace'!F36</f>
        <v>0</v>
      </c>
      <c r="BD57" s="91">
        <f>'SK81H03 - SO 301 Kanalizace'!F37</f>
        <v>0</v>
      </c>
      <c r="BT57" s="92" t="s">
        <v>85</v>
      </c>
      <c r="BV57" s="92" t="s">
        <v>79</v>
      </c>
      <c r="BW57" s="92" t="s">
        <v>93</v>
      </c>
      <c r="BX57" s="92" t="s">
        <v>5</v>
      </c>
      <c r="CL57" s="92" t="s">
        <v>18</v>
      </c>
      <c r="CM57" s="92" t="s">
        <v>87</v>
      </c>
    </row>
    <row r="58" spans="1:91" s="5" customFormat="1" ht="27" customHeight="1">
      <c r="A58" s="82" t="s">
        <v>81</v>
      </c>
      <c r="B58" s="83"/>
      <c r="C58" s="84"/>
      <c r="D58" s="359" t="s">
        <v>94</v>
      </c>
      <c r="E58" s="359"/>
      <c r="F58" s="359"/>
      <c r="G58" s="359"/>
      <c r="H58" s="359"/>
      <c r="I58" s="85"/>
      <c r="J58" s="359" t="s">
        <v>95</v>
      </c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4">
        <f>'SK81H04 - SO 801 SÚ'!J30</f>
        <v>0</v>
      </c>
      <c r="AH58" s="355"/>
      <c r="AI58" s="355"/>
      <c r="AJ58" s="355"/>
      <c r="AK58" s="355"/>
      <c r="AL58" s="355"/>
      <c r="AM58" s="355"/>
      <c r="AN58" s="354">
        <f t="shared" si="0"/>
        <v>0</v>
      </c>
      <c r="AO58" s="355"/>
      <c r="AP58" s="355"/>
      <c r="AQ58" s="86" t="s">
        <v>84</v>
      </c>
      <c r="AR58" s="87"/>
      <c r="AS58" s="88">
        <v>0</v>
      </c>
      <c r="AT58" s="89">
        <f t="shared" si="1"/>
        <v>0</v>
      </c>
      <c r="AU58" s="90">
        <f>'SK81H04 - SO 801 SÚ'!P83</f>
        <v>0</v>
      </c>
      <c r="AV58" s="89">
        <f>'SK81H04 - SO 801 SÚ'!J33</f>
        <v>0</v>
      </c>
      <c r="AW58" s="89">
        <f>'SK81H04 - SO 801 SÚ'!J34</f>
        <v>0</v>
      </c>
      <c r="AX58" s="89">
        <f>'SK81H04 - SO 801 SÚ'!J35</f>
        <v>0</v>
      </c>
      <c r="AY58" s="89">
        <f>'SK81H04 - SO 801 SÚ'!J36</f>
        <v>0</v>
      </c>
      <c r="AZ58" s="89">
        <f>'SK81H04 - SO 801 SÚ'!F33</f>
        <v>0</v>
      </c>
      <c r="BA58" s="89">
        <f>'SK81H04 - SO 801 SÚ'!F34</f>
        <v>0</v>
      </c>
      <c r="BB58" s="89">
        <f>'SK81H04 - SO 801 SÚ'!F35</f>
        <v>0</v>
      </c>
      <c r="BC58" s="89">
        <f>'SK81H04 - SO 801 SÚ'!F36</f>
        <v>0</v>
      </c>
      <c r="BD58" s="91">
        <f>'SK81H04 - SO 801 SÚ'!F37</f>
        <v>0</v>
      </c>
      <c r="BT58" s="92" t="s">
        <v>85</v>
      </c>
      <c r="BV58" s="92" t="s">
        <v>79</v>
      </c>
      <c r="BW58" s="92" t="s">
        <v>96</v>
      </c>
      <c r="BX58" s="92" t="s">
        <v>5</v>
      </c>
      <c r="CL58" s="92" t="s">
        <v>18</v>
      </c>
      <c r="CM58" s="92" t="s">
        <v>87</v>
      </c>
    </row>
    <row r="59" spans="1:91" s="5" customFormat="1" ht="27" customHeight="1">
      <c r="A59" s="82" t="s">
        <v>81</v>
      </c>
      <c r="B59" s="83"/>
      <c r="C59" s="84"/>
      <c r="D59" s="359" t="s">
        <v>97</v>
      </c>
      <c r="E59" s="359"/>
      <c r="F59" s="359"/>
      <c r="G59" s="359"/>
      <c r="H59" s="359"/>
      <c r="I59" s="85"/>
      <c r="J59" s="359" t="s">
        <v>98</v>
      </c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4">
        <f>'SK81H05 - Věřejné osvětlení'!J30</f>
        <v>0</v>
      </c>
      <c r="AH59" s="355"/>
      <c r="AI59" s="355"/>
      <c r="AJ59" s="355"/>
      <c r="AK59" s="355"/>
      <c r="AL59" s="355"/>
      <c r="AM59" s="355"/>
      <c r="AN59" s="354">
        <f t="shared" si="0"/>
        <v>0</v>
      </c>
      <c r="AO59" s="355"/>
      <c r="AP59" s="355"/>
      <c r="AQ59" s="86" t="s">
        <v>84</v>
      </c>
      <c r="AR59" s="87"/>
      <c r="AS59" s="88">
        <v>0</v>
      </c>
      <c r="AT59" s="89">
        <f t="shared" si="1"/>
        <v>0</v>
      </c>
      <c r="AU59" s="90">
        <f>'SK81H05 - Věřejné osvětlení'!P83</f>
        <v>0</v>
      </c>
      <c r="AV59" s="89">
        <f>'SK81H05 - Věřejné osvětlení'!J33</f>
        <v>0</v>
      </c>
      <c r="AW59" s="89">
        <f>'SK81H05 - Věřejné osvětlení'!J34</f>
        <v>0</v>
      </c>
      <c r="AX59" s="89">
        <f>'SK81H05 - Věřejné osvětlení'!J35</f>
        <v>0</v>
      </c>
      <c r="AY59" s="89">
        <f>'SK81H05 - Věřejné osvětlení'!J36</f>
        <v>0</v>
      </c>
      <c r="AZ59" s="89">
        <f>'SK81H05 - Věřejné osvětlení'!F33</f>
        <v>0</v>
      </c>
      <c r="BA59" s="89">
        <f>'SK81H05 - Věřejné osvětlení'!F34</f>
        <v>0</v>
      </c>
      <c r="BB59" s="89">
        <f>'SK81H05 - Věřejné osvětlení'!F35</f>
        <v>0</v>
      </c>
      <c r="BC59" s="89">
        <f>'SK81H05 - Věřejné osvětlení'!F36</f>
        <v>0</v>
      </c>
      <c r="BD59" s="91">
        <f>'SK81H05 - Věřejné osvětlení'!F37</f>
        <v>0</v>
      </c>
      <c r="BT59" s="92" t="s">
        <v>85</v>
      </c>
      <c r="BV59" s="92" t="s">
        <v>79</v>
      </c>
      <c r="BW59" s="92" t="s">
        <v>99</v>
      </c>
      <c r="BX59" s="92" t="s">
        <v>5</v>
      </c>
      <c r="CL59" s="92" t="s">
        <v>18</v>
      </c>
      <c r="CM59" s="92" t="s">
        <v>87</v>
      </c>
    </row>
    <row r="60" spans="1:91" s="5" customFormat="1" ht="27" customHeight="1">
      <c r="A60" s="82" t="s">
        <v>81</v>
      </c>
      <c r="B60" s="83"/>
      <c r="C60" s="84"/>
      <c r="D60" s="359" t="s">
        <v>100</v>
      </c>
      <c r="E60" s="359"/>
      <c r="F60" s="359"/>
      <c r="G60" s="359"/>
      <c r="H60" s="359"/>
      <c r="I60" s="85"/>
      <c r="J60" s="359" t="s">
        <v>101</v>
      </c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4">
        <f>'SK81H06 - VON'!J30</f>
        <v>0</v>
      </c>
      <c r="AH60" s="355"/>
      <c r="AI60" s="355"/>
      <c r="AJ60" s="355"/>
      <c r="AK60" s="355"/>
      <c r="AL60" s="355"/>
      <c r="AM60" s="355"/>
      <c r="AN60" s="354">
        <f t="shared" si="0"/>
        <v>0</v>
      </c>
      <c r="AO60" s="355"/>
      <c r="AP60" s="355"/>
      <c r="AQ60" s="86" t="s">
        <v>84</v>
      </c>
      <c r="AR60" s="87"/>
      <c r="AS60" s="93">
        <v>0</v>
      </c>
      <c r="AT60" s="94">
        <f t="shared" si="1"/>
        <v>0</v>
      </c>
      <c r="AU60" s="95">
        <f>'SK81H06 - VON'!P84</f>
        <v>0</v>
      </c>
      <c r="AV60" s="94">
        <f>'SK81H06 - VON'!J33</f>
        <v>0</v>
      </c>
      <c r="AW60" s="94">
        <f>'SK81H06 - VON'!J34</f>
        <v>0</v>
      </c>
      <c r="AX60" s="94">
        <f>'SK81H06 - VON'!J35</f>
        <v>0</v>
      </c>
      <c r="AY60" s="94">
        <f>'SK81H06 - VON'!J36</f>
        <v>0</v>
      </c>
      <c r="AZ60" s="94">
        <f>'SK81H06 - VON'!F33</f>
        <v>0</v>
      </c>
      <c r="BA60" s="94">
        <f>'SK81H06 - VON'!F34</f>
        <v>0</v>
      </c>
      <c r="BB60" s="94">
        <f>'SK81H06 - VON'!F35</f>
        <v>0</v>
      </c>
      <c r="BC60" s="94">
        <f>'SK81H06 - VON'!F36</f>
        <v>0</v>
      </c>
      <c r="BD60" s="96">
        <f>'SK81H06 - VON'!F37</f>
        <v>0</v>
      </c>
      <c r="BT60" s="92" t="s">
        <v>85</v>
      </c>
      <c r="BV60" s="92" t="s">
        <v>79</v>
      </c>
      <c r="BW60" s="92" t="s">
        <v>102</v>
      </c>
      <c r="BX60" s="92" t="s">
        <v>5</v>
      </c>
      <c r="CL60" s="92" t="s">
        <v>18</v>
      </c>
      <c r="CM60" s="92" t="s">
        <v>87</v>
      </c>
    </row>
    <row r="61" spans="2:44" s="1" customFormat="1" ht="30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8"/>
    </row>
    <row r="62" spans="2:44" s="1" customFormat="1" ht="6.95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38"/>
    </row>
  </sheetData>
  <sheetProtection algorithmName="SHA-512" hashValue="VGk+Svr/n0lSKLSY9e6yrLqWNo92YHFDHZNqJOmUcMbhbdZXc3XrVF49P0BGJXf5EgxQt24twaVukLKifD92mg==" saltValue="uwxWHbUMXKS+djxe7a3wZSFVfKkXv5vBtF16HONNAdDudiHMf+DZnjFM0Q4FZo/1EcJpN+VgCcmkjuD7ibQ86A==" spinCount="100000" sheet="1" objects="1" scenarios="1" formatColumns="0" formatRows="0"/>
  <mergeCells count="62">
    <mergeCell ref="D60:H60"/>
    <mergeCell ref="J60:AF60"/>
    <mergeCell ref="D57:H57"/>
    <mergeCell ref="J57:AF57"/>
    <mergeCell ref="D58:H58"/>
    <mergeCell ref="J58:AF58"/>
    <mergeCell ref="D59:H59"/>
    <mergeCell ref="J59:AF59"/>
    <mergeCell ref="C52:G52"/>
    <mergeCell ref="I52:AF52"/>
    <mergeCell ref="D55:H55"/>
    <mergeCell ref="J55:AF55"/>
    <mergeCell ref="D56:H56"/>
    <mergeCell ref="J56:AF56"/>
    <mergeCell ref="AN59:AP59"/>
    <mergeCell ref="AG59:AM59"/>
    <mergeCell ref="AN60:AP60"/>
    <mergeCell ref="AG60:AM60"/>
    <mergeCell ref="AG54:AM54"/>
    <mergeCell ref="AN54:AP54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SK81H01 - SO 101 Komunikace'!C2" display="/"/>
    <hyperlink ref="A56" location="'SK81H02 - Dělící ostrůvek...'!C2" display="/"/>
    <hyperlink ref="A57" location="'SK81H03 - SO 301 Kanalizace'!C2" display="/"/>
    <hyperlink ref="A58" location="'SK81H04 - SO 801 SÚ'!C2" display="/"/>
    <hyperlink ref="A59" location="'SK81H05 - Věřejné osvětlení'!C2" display="/"/>
    <hyperlink ref="A60" location="'SK81H06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7" t="s">
        <v>86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87</v>
      </c>
    </row>
    <row r="4" spans="2:46" ht="24.95" customHeight="1">
      <c r="B4" s="20"/>
      <c r="D4" s="10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2" t="s">
        <v>15</v>
      </c>
      <c r="L6" s="20"/>
    </row>
    <row r="7" spans="2:12" ht="16.5" customHeight="1">
      <c r="B7" s="20"/>
      <c r="E7" s="360" t="str">
        <f>'Rekapitulace stavby'!K6</f>
        <v>III-2031 Vejprnice - intravilánová brána</v>
      </c>
      <c r="F7" s="361"/>
      <c r="G7" s="361"/>
      <c r="H7" s="361"/>
      <c r="L7" s="20"/>
    </row>
    <row r="8" spans="2:12" s="1" customFormat="1" ht="12" customHeight="1">
      <c r="B8" s="38"/>
      <c r="D8" s="102" t="s">
        <v>104</v>
      </c>
      <c r="I8" s="103"/>
      <c r="L8" s="38"/>
    </row>
    <row r="9" spans="2:12" s="1" customFormat="1" ht="36.95" customHeight="1">
      <c r="B9" s="38"/>
      <c r="E9" s="362" t="s">
        <v>105</v>
      </c>
      <c r="F9" s="363"/>
      <c r="G9" s="363"/>
      <c r="H9" s="363"/>
      <c r="I9" s="103"/>
      <c r="L9" s="38"/>
    </row>
    <row r="10" spans="2:12" s="1" customFormat="1" ht="11.25">
      <c r="B10" s="38"/>
      <c r="I10" s="103"/>
      <c r="L10" s="38"/>
    </row>
    <row r="11" spans="2:12" s="1" customFormat="1" ht="12" customHeight="1">
      <c r="B11" s="38"/>
      <c r="D11" s="102" t="s">
        <v>17</v>
      </c>
      <c r="F11" s="17" t="s">
        <v>18</v>
      </c>
      <c r="I11" s="104" t="s">
        <v>19</v>
      </c>
      <c r="J11" s="17" t="s">
        <v>27</v>
      </c>
      <c r="L11" s="38"/>
    </row>
    <row r="12" spans="2:12" s="1" customFormat="1" ht="12" customHeight="1">
      <c r="B12" s="38"/>
      <c r="D12" s="102" t="s">
        <v>21</v>
      </c>
      <c r="F12" s="17" t="s">
        <v>22</v>
      </c>
      <c r="I12" s="104" t="s">
        <v>23</v>
      </c>
      <c r="J12" s="105" t="str">
        <f>'Rekapitulace stavby'!AN8</f>
        <v>11. 1. 2019</v>
      </c>
      <c r="L12" s="38"/>
    </row>
    <row r="13" spans="2:12" s="1" customFormat="1" ht="10.9" customHeight="1">
      <c r="B13" s="38"/>
      <c r="I13" s="103"/>
      <c r="L13" s="38"/>
    </row>
    <row r="14" spans="2:12" s="1" customFormat="1" ht="12" customHeight="1">
      <c r="B14" s="38"/>
      <c r="D14" s="102" t="s">
        <v>25</v>
      </c>
      <c r="I14" s="104" t="s">
        <v>26</v>
      </c>
      <c r="J14" s="17" t="s">
        <v>27</v>
      </c>
      <c r="L14" s="38"/>
    </row>
    <row r="15" spans="2:12" s="1" customFormat="1" ht="18" customHeight="1">
      <c r="B15" s="38"/>
      <c r="E15" s="17" t="s">
        <v>28</v>
      </c>
      <c r="I15" s="104" t="s">
        <v>29</v>
      </c>
      <c r="J15" s="17" t="s">
        <v>27</v>
      </c>
      <c r="L15" s="38"/>
    </row>
    <row r="16" spans="2:12" s="1" customFormat="1" ht="6.95" customHeight="1">
      <c r="B16" s="38"/>
      <c r="I16" s="103"/>
      <c r="L16" s="38"/>
    </row>
    <row r="17" spans="2:12" s="1" customFormat="1" ht="12" customHeight="1">
      <c r="B17" s="38"/>
      <c r="D17" s="102" t="s">
        <v>30</v>
      </c>
      <c r="I17" s="104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64" t="str">
        <f>'Rekapitulace stavby'!E14</f>
        <v>Vyplň údaj</v>
      </c>
      <c r="F18" s="365"/>
      <c r="G18" s="365"/>
      <c r="H18" s="365"/>
      <c r="I18" s="104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03"/>
      <c r="L19" s="38"/>
    </row>
    <row r="20" spans="2:12" s="1" customFormat="1" ht="12" customHeight="1">
      <c r="B20" s="38"/>
      <c r="D20" s="102" t="s">
        <v>32</v>
      </c>
      <c r="I20" s="104" t="s">
        <v>26</v>
      </c>
      <c r="J20" s="17" t="s">
        <v>27</v>
      </c>
      <c r="L20" s="38"/>
    </row>
    <row r="21" spans="2:12" s="1" customFormat="1" ht="18" customHeight="1">
      <c r="B21" s="38"/>
      <c r="E21" s="17" t="s">
        <v>34</v>
      </c>
      <c r="I21" s="104" t="s">
        <v>29</v>
      </c>
      <c r="J21" s="17" t="s">
        <v>27</v>
      </c>
      <c r="L21" s="38"/>
    </row>
    <row r="22" spans="2:12" s="1" customFormat="1" ht="6.95" customHeight="1">
      <c r="B22" s="38"/>
      <c r="I22" s="103"/>
      <c r="L22" s="38"/>
    </row>
    <row r="23" spans="2:12" s="1" customFormat="1" ht="12" customHeight="1">
      <c r="B23" s="38"/>
      <c r="D23" s="102" t="s">
        <v>37</v>
      </c>
      <c r="I23" s="104" t="s">
        <v>26</v>
      </c>
      <c r="J23" s="17" t="s">
        <v>38</v>
      </c>
      <c r="L23" s="38"/>
    </row>
    <row r="24" spans="2:12" s="1" customFormat="1" ht="18" customHeight="1">
      <c r="B24" s="38"/>
      <c r="E24" s="17" t="s">
        <v>39</v>
      </c>
      <c r="I24" s="104" t="s">
        <v>29</v>
      </c>
      <c r="J24" s="17" t="s">
        <v>40</v>
      </c>
      <c r="L24" s="38"/>
    </row>
    <row r="25" spans="2:12" s="1" customFormat="1" ht="6.95" customHeight="1">
      <c r="B25" s="38"/>
      <c r="I25" s="103"/>
      <c r="L25" s="38"/>
    </row>
    <row r="26" spans="2:12" s="1" customFormat="1" ht="12" customHeight="1">
      <c r="B26" s="38"/>
      <c r="D26" s="102" t="s">
        <v>41</v>
      </c>
      <c r="I26" s="103"/>
      <c r="L26" s="38"/>
    </row>
    <row r="27" spans="2:12" s="6" customFormat="1" ht="16.5" customHeight="1">
      <c r="B27" s="106"/>
      <c r="E27" s="366" t="s">
        <v>27</v>
      </c>
      <c r="F27" s="366"/>
      <c r="G27" s="366"/>
      <c r="H27" s="366"/>
      <c r="I27" s="107"/>
      <c r="L27" s="106"/>
    </row>
    <row r="28" spans="2:12" s="1" customFormat="1" ht="6.95" customHeight="1">
      <c r="B28" s="38"/>
      <c r="I28" s="103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43</v>
      </c>
      <c r="I30" s="103"/>
      <c r="J30" s="110">
        <f>ROUND(J87,2)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5" customHeight="1">
      <c r="B32" s="38"/>
      <c r="F32" s="111" t="s">
        <v>45</v>
      </c>
      <c r="I32" s="112" t="s">
        <v>44</v>
      </c>
      <c r="J32" s="111" t="s">
        <v>46</v>
      </c>
      <c r="L32" s="38"/>
    </row>
    <row r="33" spans="2:12" s="1" customFormat="1" ht="14.45" customHeight="1">
      <c r="B33" s="38"/>
      <c r="D33" s="102" t="s">
        <v>47</v>
      </c>
      <c r="E33" s="102" t="s">
        <v>48</v>
      </c>
      <c r="F33" s="113">
        <f>ROUND((SUM(BE87:BE341)),2)</f>
        <v>0</v>
      </c>
      <c r="I33" s="114">
        <v>0.21</v>
      </c>
      <c r="J33" s="113">
        <f>ROUND(((SUM(BE87:BE341))*I33),2)</f>
        <v>0</v>
      </c>
      <c r="L33" s="38"/>
    </row>
    <row r="34" spans="2:12" s="1" customFormat="1" ht="14.45" customHeight="1">
      <c r="B34" s="38"/>
      <c r="E34" s="102" t="s">
        <v>49</v>
      </c>
      <c r="F34" s="113">
        <f>ROUND((SUM(BF87:BF341)),2)</f>
        <v>0</v>
      </c>
      <c r="I34" s="114">
        <v>0.15</v>
      </c>
      <c r="J34" s="113">
        <f>ROUND(((SUM(BF87:BF341))*I34),2)</f>
        <v>0</v>
      </c>
      <c r="L34" s="38"/>
    </row>
    <row r="35" spans="2:12" s="1" customFormat="1" ht="14.45" customHeight="1" hidden="1">
      <c r="B35" s="38"/>
      <c r="E35" s="102" t="s">
        <v>50</v>
      </c>
      <c r="F35" s="113">
        <f>ROUND((SUM(BG87:BG341)),2)</f>
        <v>0</v>
      </c>
      <c r="I35" s="114">
        <v>0.21</v>
      </c>
      <c r="J35" s="113">
        <f>0</f>
        <v>0</v>
      </c>
      <c r="L35" s="38"/>
    </row>
    <row r="36" spans="2:12" s="1" customFormat="1" ht="14.45" customHeight="1" hidden="1">
      <c r="B36" s="38"/>
      <c r="E36" s="102" t="s">
        <v>51</v>
      </c>
      <c r="F36" s="113">
        <f>ROUND((SUM(BH87:BH341)),2)</f>
        <v>0</v>
      </c>
      <c r="I36" s="114">
        <v>0.15</v>
      </c>
      <c r="J36" s="113">
        <f>0</f>
        <v>0</v>
      </c>
      <c r="L36" s="38"/>
    </row>
    <row r="37" spans="2:12" s="1" customFormat="1" ht="14.45" customHeight="1" hidden="1">
      <c r="B37" s="38"/>
      <c r="E37" s="102" t="s">
        <v>52</v>
      </c>
      <c r="F37" s="113">
        <f>ROUND((SUM(BI87:BI341)),2)</f>
        <v>0</v>
      </c>
      <c r="I37" s="114">
        <v>0</v>
      </c>
      <c r="J37" s="113">
        <f>0</f>
        <v>0</v>
      </c>
      <c r="L37" s="38"/>
    </row>
    <row r="38" spans="2:12" s="1" customFormat="1" ht="6.95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53</v>
      </c>
      <c r="E39" s="117"/>
      <c r="F39" s="117"/>
      <c r="G39" s="118" t="s">
        <v>54</v>
      </c>
      <c r="H39" s="119" t="s">
        <v>55</v>
      </c>
      <c r="I39" s="120"/>
      <c r="J39" s="121">
        <f>SUM(J30:J37)</f>
        <v>0</v>
      </c>
      <c r="K39" s="122"/>
      <c r="L39" s="38"/>
    </row>
    <row r="40" spans="2:12" s="1" customFormat="1" ht="14.45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5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5" customHeight="1">
      <c r="B45" s="34"/>
      <c r="C45" s="23" t="s">
        <v>106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15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>
      <c r="B48" s="34"/>
      <c r="C48" s="35"/>
      <c r="D48" s="35"/>
      <c r="E48" s="367" t="str">
        <f>E7</f>
        <v>III-2031 Vejprnice - intravilánová brána</v>
      </c>
      <c r="F48" s="368"/>
      <c r="G48" s="368"/>
      <c r="H48" s="368"/>
      <c r="I48" s="103"/>
      <c r="J48" s="35"/>
      <c r="K48" s="35"/>
      <c r="L48" s="38"/>
    </row>
    <row r="49" spans="2:12" s="1" customFormat="1" ht="12" customHeight="1">
      <c r="B49" s="34"/>
      <c r="C49" s="29" t="s">
        <v>104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6.5" customHeight="1">
      <c r="B50" s="34"/>
      <c r="C50" s="35"/>
      <c r="D50" s="35"/>
      <c r="E50" s="340" t="str">
        <f>E9</f>
        <v>SK81H01 - SO 101 Komunikace</v>
      </c>
      <c r="F50" s="339"/>
      <c r="G50" s="339"/>
      <c r="H50" s="339"/>
      <c r="I50" s="103"/>
      <c r="J50" s="35"/>
      <c r="K50" s="35"/>
      <c r="L50" s="38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 xml:space="preserve"> </v>
      </c>
      <c r="G52" s="35"/>
      <c r="H52" s="35"/>
      <c r="I52" s="104" t="s">
        <v>23</v>
      </c>
      <c r="J52" s="55" t="str">
        <f>IF(J12="","",J12)</f>
        <v>11. 1. 2019</v>
      </c>
      <c r="K52" s="35"/>
      <c r="L52" s="38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4.95" customHeight="1">
      <c r="B54" s="34"/>
      <c r="C54" s="29" t="s">
        <v>25</v>
      </c>
      <c r="D54" s="35"/>
      <c r="E54" s="35"/>
      <c r="F54" s="27" t="str">
        <f>E15</f>
        <v>SÚS Plzeňského kraje</v>
      </c>
      <c r="G54" s="35"/>
      <c r="H54" s="35"/>
      <c r="I54" s="104" t="s">
        <v>32</v>
      </c>
      <c r="J54" s="32" t="str">
        <f>E21</f>
        <v>Projekční kancelář Ing.Škubalová</v>
      </c>
      <c r="K54" s="35"/>
      <c r="L54" s="38"/>
    </row>
    <row r="55" spans="2:12" s="1" customFormat="1" ht="13.7" customHeight="1">
      <c r="B55" s="34"/>
      <c r="C55" s="29" t="s">
        <v>30</v>
      </c>
      <c r="D55" s="35"/>
      <c r="E55" s="35"/>
      <c r="F55" s="27" t="str">
        <f>IF(E18="","",E18)</f>
        <v>Vyplň údaj</v>
      </c>
      <c r="G55" s="35"/>
      <c r="H55" s="35"/>
      <c r="I55" s="104" t="s">
        <v>37</v>
      </c>
      <c r="J55" s="32" t="str">
        <f>E24</f>
        <v>Straka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107</v>
      </c>
      <c r="D57" s="130"/>
      <c r="E57" s="130"/>
      <c r="F57" s="130"/>
      <c r="G57" s="130"/>
      <c r="H57" s="130"/>
      <c r="I57" s="131"/>
      <c r="J57" s="132" t="s">
        <v>108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9" customHeight="1">
      <c r="B59" s="34"/>
      <c r="C59" s="133" t="s">
        <v>75</v>
      </c>
      <c r="D59" s="35"/>
      <c r="E59" s="35"/>
      <c r="F59" s="35"/>
      <c r="G59" s="35"/>
      <c r="H59" s="35"/>
      <c r="I59" s="103"/>
      <c r="J59" s="73">
        <f>J87</f>
        <v>0</v>
      </c>
      <c r="K59" s="35"/>
      <c r="L59" s="38"/>
      <c r="AU59" s="17" t="s">
        <v>109</v>
      </c>
    </row>
    <row r="60" spans="2:12" s="7" customFormat="1" ht="24.95" customHeight="1">
      <c r="B60" s="134"/>
      <c r="C60" s="135"/>
      <c r="D60" s="136" t="s">
        <v>110</v>
      </c>
      <c r="E60" s="137"/>
      <c r="F60" s="137"/>
      <c r="G60" s="137"/>
      <c r="H60" s="137"/>
      <c r="I60" s="138"/>
      <c r="J60" s="139">
        <f>J88</f>
        <v>0</v>
      </c>
      <c r="K60" s="135"/>
      <c r="L60" s="140"/>
    </row>
    <row r="61" spans="2:12" s="8" customFormat="1" ht="19.9" customHeight="1">
      <c r="B61" s="141"/>
      <c r="C61" s="142"/>
      <c r="D61" s="143" t="s">
        <v>111</v>
      </c>
      <c r="E61" s="144"/>
      <c r="F61" s="144"/>
      <c r="G61" s="144"/>
      <c r="H61" s="144"/>
      <c r="I61" s="145"/>
      <c r="J61" s="146">
        <f>J89</f>
        <v>0</v>
      </c>
      <c r="K61" s="142"/>
      <c r="L61" s="147"/>
    </row>
    <row r="62" spans="2:12" s="8" customFormat="1" ht="19.9" customHeight="1">
      <c r="B62" s="141"/>
      <c r="C62" s="142"/>
      <c r="D62" s="143" t="s">
        <v>112</v>
      </c>
      <c r="E62" s="144"/>
      <c r="F62" s="144"/>
      <c r="G62" s="144"/>
      <c r="H62" s="144"/>
      <c r="I62" s="145"/>
      <c r="J62" s="146">
        <f>J177</f>
        <v>0</v>
      </c>
      <c r="K62" s="142"/>
      <c r="L62" s="147"/>
    </row>
    <row r="63" spans="2:12" s="8" customFormat="1" ht="19.9" customHeight="1">
      <c r="B63" s="141"/>
      <c r="C63" s="142"/>
      <c r="D63" s="143" t="s">
        <v>113</v>
      </c>
      <c r="E63" s="144"/>
      <c r="F63" s="144"/>
      <c r="G63" s="144"/>
      <c r="H63" s="144"/>
      <c r="I63" s="145"/>
      <c r="J63" s="146">
        <f>J185</f>
        <v>0</v>
      </c>
      <c r="K63" s="142"/>
      <c r="L63" s="147"/>
    </row>
    <row r="64" spans="2:12" s="8" customFormat="1" ht="19.9" customHeight="1">
      <c r="B64" s="141"/>
      <c r="C64" s="142"/>
      <c r="D64" s="143" t="s">
        <v>114</v>
      </c>
      <c r="E64" s="144"/>
      <c r="F64" s="144"/>
      <c r="G64" s="144"/>
      <c r="H64" s="144"/>
      <c r="I64" s="145"/>
      <c r="J64" s="146">
        <f>J229</f>
        <v>0</v>
      </c>
      <c r="K64" s="142"/>
      <c r="L64" s="147"/>
    </row>
    <row r="65" spans="2:12" s="8" customFormat="1" ht="19.9" customHeight="1">
      <c r="B65" s="141"/>
      <c r="C65" s="142"/>
      <c r="D65" s="143" t="s">
        <v>115</v>
      </c>
      <c r="E65" s="144"/>
      <c r="F65" s="144"/>
      <c r="G65" s="144"/>
      <c r="H65" s="144"/>
      <c r="I65" s="145"/>
      <c r="J65" s="146">
        <f>J261</f>
        <v>0</v>
      </c>
      <c r="K65" s="142"/>
      <c r="L65" s="147"/>
    </row>
    <row r="66" spans="2:12" s="8" customFormat="1" ht="19.9" customHeight="1">
      <c r="B66" s="141"/>
      <c r="C66" s="142"/>
      <c r="D66" s="143" t="s">
        <v>116</v>
      </c>
      <c r="E66" s="144"/>
      <c r="F66" s="144"/>
      <c r="G66" s="144"/>
      <c r="H66" s="144"/>
      <c r="I66" s="145"/>
      <c r="J66" s="146">
        <f>J310</f>
        <v>0</v>
      </c>
      <c r="K66" s="142"/>
      <c r="L66" s="147"/>
    </row>
    <row r="67" spans="2:12" s="8" customFormat="1" ht="19.9" customHeight="1">
      <c r="B67" s="141"/>
      <c r="C67" s="142"/>
      <c r="D67" s="143" t="s">
        <v>117</v>
      </c>
      <c r="E67" s="144"/>
      <c r="F67" s="144"/>
      <c r="G67" s="144"/>
      <c r="H67" s="144"/>
      <c r="I67" s="145"/>
      <c r="J67" s="146">
        <f>J340</f>
        <v>0</v>
      </c>
      <c r="K67" s="142"/>
      <c r="L67" s="147"/>
    </row>
    <row r="68" spans="2:12" s="1" customFormat="1" ht="21.75" customHeight="1">
      <c r="B68" s="34"/>
      <c r="C68" s="35"/>
      <c r="D68" s="35"/>
      <c r="E68" s="35"/>
      <c r="F68" s="35"/>
      <c r="G68" s="35"/>
      <c r="H68" s="35"/>
      <c r="I68" s="103"/>
      <c r="J68" s="35"/>
      <c r="K68" s="35"/>
      <c r="L68" s="38"/>
    </row>
    <row r="69" spans="2:12" s="1" customFormat="1" ht="6.95" customHeight="1">
      <c r="B69" s="46"/>
      <c r="C69" s="47"/>
      <c r="D69" s="47"/>
      <c r="E69" s="47"/>
      <c r="F69" s="47"/>
      <c r="G69" s="47"/>
      <c r="H69" s="47"/>
      <c r="I69" s="125"/>
      <c r="J69" s="47"/>
      <c r="K69" s="47"/>
      <c r="L69" s="38"/>
    </row>
    <row r="73" spans="2:12" s="1" customFormat="1" ht="6.95" customHeight="1">
      <c r="B73" s="48"/>
      <c r="C73" s="49"/>
      <c r="D73" s="49"/>
      <c r="E73" s="49"/>
      <c r="F73" s="49"/>
      <c r="G73" s="49"/>
      <c r="H73" s="49"/>
      <c r="I73" s="128"/>
      <c r="J73" s="49"/>
      <c r="K73" s="49"/>
      <c r="L73" s="38"/>
    </row>
    <row r="74" spans="2:12" s="1" customFormat="1" ht="24.95" customHeight="1">
      <c r="B74" s="34"/>
      <c r="C74" s="23" t="s">
        <v>118</v>
      </c>
      <c r="D74" s="35"/>
      <c r="E74" s="35"/>
      <c r="F74" s="35"/>
      <c r="G74" s="35"/>
      <c r="H74" s="35"/>
      <c r="I74" s="103"/>
      <c r="J74" s="35"/>
      <c r="K74" s="35"/>
      <c r="L74" s="38"/>
    </row>
    <row r="75" spans="2:12" s="1" customFormat="1" ht="6.95" customHeight="1">
      <c r="B75" s="34"/>
      <c r="C75" s="35"/>
      <c r="D75" s="35"/>
      <c r="E75" s="35"/>
      <c r="F75" s="35"/>
      <c r="G75" s="35"/>
      <c r="H75" s="35"/>
      <c r="I75" s="103"/>
      <c r="J75" s="35"/>
      <c r="K75" s="35"/>
      <c r="L75" s="38"/>
    </row>
    <row r="76" spans="2:12" s="1" customFormat="1" ht="12" customHeight="1">
      <c r="B76" s="34"/>
      <c r="C76" s="29" t="s">
        <v>15</v>
      </c>
      <c r="D76" s="35"/>
      <c r="E76" s="35"/>
      <c r="F76" s="35"/>
      <c r="G76" s="35"/>
      <c r="H76" s="35"/>
      <c r="I76" s="103"/>
      <c r="J76" s="35"/>
      <c r="K76" s="35"/>
      <c r="L76" s="38"/>
    </row>
    <row r="77" spans="2:12" s="1" customFormat="1" ht="16.5" customHeight="1">
      <c r="B77" s="34"/>
      <c r="C77" s="35"/>
      <c r="D77" s="35"/>
      <c r="E77" s="367" t="str">
        <f>E7</f>
        <v>III-2031 Vejprnice - intravilánová brána</v>
      </c>
      <c r="F77" s="368"/>
      <c r="G77" s="368"/>
      <c r="H77" s="368"/>
      <c r="I77" s="103"/>
      <c r="J77" s="35"/>
      <c r="K77" s="35"/>
      <c r="L77" s="38"/>
    </row>
    <row r="78" spans="2:12" s="1" customFormat="1" ht="12" customHeight="1">
      <c r="B78" s="34"/>
      <c r="C78" s="29" t="s">
        <v>104</v>
      </c>
      <c r="D78" s="35"/>
      <c r="E78" s="35"/>
      <c r="F78" s="35"/>
      <c r="G78" s="35"/>
      <c r="H78" s="35"/>
      <c r="I78" s="103"/>
      <c r="J78" s="35"/>
      <c r="K78" s="35"/>
      <c r="L78" s="38"/>
    </row>
    <row r="79" spans="2:12" s="1" customFormat="1" ht="16.5" customHeight="1">
      <c r="B79" s="34"/>
      <c r="C79" s="35"/>
      <c r="D79" s="35"/>
      <c r="E79" s="340" t="str">
        <f>E9</f>
        <v>SK81H01 - SO 101 Komunikace</v>
      </c>
      <c r="F79" s="339"/>
      <c r="G79" s="339"/>
      <c r="H79" s="339"/>
      <c r="I79" s="103"/>
      <c r="J79" s="35"/>
      <c r="K79" s="35"/>
      <c r="L79" s="38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03"/>
      <c r="J80" s="35"/>
      <c r="K80" s="35"/>
      <c r="L80" s="38"/>
    </row>
    <row r="81" spans="2:12" s="1" customFormat="1" ht="12" customHeight="1">
      <c r="B81" s="34"/>
      <c r="C81" s="29" t="s">
        <v>21</v>
      </c>
      <c r="D81" s="35"/>
      <c r="E81" s="35"/>
      <c r="F81" s="27" t="str">
        <f>F12</f>
        <v xml:space="preserve"> </v>
      </c>
      <c r="G81" s="35"/>
      <c r="H81" s="35"/>
      <c r="I81" s="104" t="s">
        <v>23</v>
      </c>
      <c r="J81" s="55" t="str">
        <f>IF(J12="","",J12)</f>
        <v>11. 1. 2019</v>
      </c>
      <c r="K81" s="35"/>
      <c r="L81" s="38"/>
    </row>
    <row r="82" spans="2:12" s="1" customFormat="1" ht="6.95" customHeight="1">
      <c r="B82" s="34"/>
      <c r="C82" s="35"/>
      <c r="D82" s="35"/>
      <c r="E82" s="35"/>
      <c r="F82" s="35"/>
      <c r="G82" s="35"/>
      <c r="H82" s="35"/>
      <c r="I82" s="103"/>
      <c r="J82" s="35"/>
      <c r="K82" s="35"/>
      <c r="L82" s="38"/>
    </row>
    <row r="83" spans="2:12" s="1" customFormat="1" ht="24.95" customHeight="1">
      <c r="B83" s="34"/>
      <c r="C83" s="29" t="s">
        <v>25</v>
      </c>
      <c r="D83" s="35"/>
      <c r="E83" s="35"/>
      <c r="F83" s="27" t="str">
        <f>E15</f>
        <v>SÚS Plzeňského kraje</v>
      </c>
      <c r="G83" s="35"/>
      <c r="H83" s="35"/>
      <c r="I83" s="104" t="s">
        <v>32</v>
      </c>
      <c r="J83" s="32" t="str">
        <f>E21</f>
        <v>Projekční kancelář Ing.Škubalová</v>
      </c>
      <c r="K83" s="35"/>
      <c r="L83" s="38"/>
    </row>
    <row r="84" spans="2:12" s="1" customFormat="1" ht="13.7" customHeight="1">
      <c r="B84" s="34"/>
      <c r="C84" s="29" t="s">
        <v>30</v>
      </c>
      <c r="D84" s="35"/>
      <c r="E84" s="35"/>
      <c r="F84" s="27" t="str">
        <f>IF(E18="","",E18)</f>
        <v>Vyplň údaj</v>
      </c>
      <c r="G84" s="35"/>
      <c r="H84" s="35"/>
      <c r="I84" s="104" t="s">
        <v>37</v>
      </c>
      <c r="J84" s="32" t="str">
        <f>E24</f>
        <v>Straka</v>
      </c>
      <c r="K84" s="35"/>
      <c r="L84" s="38"/>
    </row>
    <row r="85" spans="2:12" s="1" customFormat="1" ht="10.35" customHeight="1">
      <c r="B85" s="34"/>
      <c r="C85" s="35"/>
      <c r="D85" s="35"/>
      <c r="E85" s="35"/>
      <c r="F85" s="35"/>
      <c r="G85" s="35"/>
      <c r="H85" s="35"/>
      <c r="I85" s="103"/>
      <c r="J85" s="35"/>
      <c r="K85" s="35"/>
      <c r="L85" s="38"/>
    </row>
    <row r="86" spans="2:20" s="9" customFormat="1" ht="29.25" customHeight="1">
      <c r="B86" s="148"/>
      <c r="C86" s="149" t="s">
        <v>119</v>
      </c>
      <c r="D86" s="150" t="s">
        <v>62</v>
      </c>
      <c r="E86" s="150" t="s">
        <v>58</v>
      </c>
      <c r="F86" s="150" t="s">
        <v>59</v>
      </c>
      <c r="G86" s="150" t="s">
        <v>120</v>
      </c>
      <c r="H86" s="150" t="s">
        <v>121</v>
      </c>
      <c r="I86" s="151" t="s">
        <v>122</v>
      </c>
      <c r="J86" s="150" t="s">
        <v>108</v>
      </c>
      <c r="K86" s="152" t="s">
        <v>123</v>
      </c>
      <c r="L86" s="153"/>
      <c r="M86" s="64" t="s">
        <v>27</v>
      </c>
      <c r="N86" s="65" t="s">
        <v>47</v>
      </c>
      <c r="O86" s="65" t="s">
        <v>124</v>
      </c>
      <c r="P86" s="65" t="s">
        <v>125</v>
      </c>
      <c r="Q86" s="65" t="s">
        <v>126</v>
      </c>
      <c r="R86" s="65" t="s">
        <v>127</v>
      </c>
      <c r="S86" s="65" t="s">
        <v>128</v>
      </c>
      <c r="T86" s="66" t="s">
        <v>129</v>
      </c>
    </row>
    <row r="87" spans="2:63" s="1" customFormat="1" ht="22.9" customHeight="1">
      <c r="B87" s="34"/>
      <c r="C87" s="71" t="s">
        <v>130</v>
      </c>
      <c r="D87" s="35"/>
      <c r="E87" s="35"/>
      <c r="F87" s="35"/>
      <c r="G87" s="35"/>
      <c r="H87" s="35"/>
      <c r="I87" s="103"/>
      <c r="J87" s="154">
        <f>BK87</f>
        <v>0</v>
      </c>
      <c r="K87" s="35"/>
      <c r="L87" s="38"/>
      <c r="M87" s="67"/>
      <c r="N87" s="68"/>
      <c r="O87" s="68"/>
      <c r="P87" s="155">
        <f>P88</f>
        <v>0</v>
      </c>
      <c r="Q87" s="68"/>
      <c r="R87" s="155">
        <f>R88</f>
        <v>530.7822476</v>
      </c>
      <c r="S87" s="68"/>
      <c r="T87" s="156">
        <f>T88</f>
        <v>243.33376000000004</v>
      </c>
      <c r="AT87" s="17" t="s">
        <v>76</v>
      </c>
      <c r="AU87" s="17" t="s">
        <v>109</v>
      </c>
      <c r="BK87" s="157">
        <f>BK88</f>
        <v>0</v>
      </c>
    </row>
    <row r="88" spans="2:63" s="10" customFormat="1" ht="25.9" customHeight="1">
      <c r="B88" s="158"/>
      <c r="C88" s="159"/>
      <c r="D88" s="160" t="s">
        <v>76</v>
      </c>
      <c r="E88" s="161" t="s">
        <v>131</v>
      </c>
      <c r="F88" s="161" t="s">
        <v>132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P89+P177+P185+P229+P261+P310+P340</f>
        <v>0</v>
      </c>
      <c r="Q88" s="166"/>
      <c r="R88" s="167">
        <f>R89+R177+R185+R229+R261+R310+R340</f>
        <v>530.7822476</v>
      </c>
      <c r="S88" s="166"/>
      <c r="T88" s="168">
        <f>T89+T177+T185+T229+T261+T310+T340</f>
        <v>243.33376000000004</v>
      </c>
      <c r="AR88" s="169" t="s">
        <v>85</v>
      </c>
      <c r="AT88" s="170" t="s">
        <v>76</v>
      </c>
      <c r="AU88" s="170" t="s">
        <v>77</v>
      </c>
      <c r="AY88" s="169" t="s">
        <v>133</v>
      </c>
      <c r="BK88" s="171">
        <f>BK89+BK177+BK185+BK229+BK261+BK310+BK340</f>
        <v>0</v>
      </c>
    </row>
    <row r="89" spans="2:63" s="10" customFormat="1" ht="22.9" customHeight="1">
      <c r="B89" s="158"/>
      <c r="C89" s="159"/>
      <c r="D89" s="160" t="s">
        <v>76</v>
      </c>
      <c r="E89" s="172" t="s">
        <v>85</v>
      </c>
      <c r="F89" s="172" t="s">
        <v>134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SUM(P90:P176)</f>
        <v>0</v>
      </c>
      <c r="Q89" s="166"/>
      <c r="R89" s="167">
        <f>SUM(R90:R176)</f>
        <v>122.0489648</v>
      </c>
      <c r="S89" s="166"/>
      <c r="T89" s="168">
        <f>SUM(T90:T176)</f>
        <v>229.17776000000003</v>
      </c>
      <c r="AR89" s="169" t="s">
        <v>85</v>
      </c>
      <c r="AT89" s="170" t="s">
        <v>76</v>
      </c>
      <c r="AU89" s="170" t="s">
        <v>85</v>
      </c>
      <c r="AY89" s="169" t="s">
        <v>133</v>
      </c>
      <c r="BK89" s="171">
        <f>SUM(BK90:BK176)</f>
        <v>0</v>
      </c>
    </row>
    <row r="90" spans="2:65" s="1" customFormat="1" ht="22.5" customHeight="1">
      <c r="B90" s="34"/>
      <c r="C90" s="174" t="s">
        <v>85</v>
      </c>
      <c r="D90" s="174" t="s">
        <v>135</v>
      </c>
      <c r="E90" s="175" t="s">
        <v>136</v>
      </c>
      <c r="F90" s="176" t="s">
        <v>137</v>
      </c>
      <c r="G90" s="177" t="s">
        <v>138</v>
      </c>
      <c r="H90" s="178">
        <v>12</v>
      </c>
      <c r="I90" s="179"/>
      <c r="J90" s="178">
        <f>ROUND(I90*H90,2)</f>
        <v>0</v>
      </c>
      <c r="K90" s="176" t="s">
        <v>139</v>
      </c>
      <c r="L90" s="38"/>
      <c r="M90" s="180" t="s">
        <v>27</v>
      </c>
      <c r="N90" s="181" t="s">
        <v>48</v>
      </c>
      <c r="O90" s="60"/>
      <c r="P90" s="182">
        <f>O90*H90</f>
        <v>0</v>
      </c>
      <c r="Q90" s="182">
        <v>0</v>
      </c>
      <c r="R90" s="182">
        <f>Q90*H90</f>
        <v>0</v>
      </c>
      <c r="S90" s="182">
        <v>0.26</v>
      </c>
      <c r="T90" s="183">
        <f>S90*H90</f>
        <v>3.12</v>
      </c>
      <c r="AR90" s="17" t="s">
        <v>140</v>
      </c>
      <c r="AT90" s="17" t="s">
        <v>135</v>
      </c>
      <c r="AU90" s="17" t="s">
        <v>87</v>
      </c>
      <c r="AY90" s="17" t="s">
        <v>133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7" t="s">
        <v>85</v>
      </c>
      <c r="BK90" s="184">
        <f>ROUND(I90*H90,2)</f>
        <v>0</v>
      </c>
      <c r="BL90" s="17" t="s">
        <v>140</v>
      </c>
      <c r="BM90" s="17" t="s">
        <v>141</v>
      </c>
    </row>
    <row r="91" spans="2:51" s="11" customFormat="1" ht="11.25">
      <c r="B91" s="185"/>
      <c r="C91" s="186"/>
      <c r="D91" s="187" t="s">
        <v>142</v>
      </c>
      <c r="E91" s="188" t="s">
        <v>27</v>
      </c>
      <c r="F91" s="189" t="s">
        <v>143</v>
      </c>
      <c r="G91" s="186"/>
      <c r="H91" s="190">
        <v>12</v>
      </c>
      <c r="I91" s="191"/>
      <c r="J91" s="186"/>
      <c r="K91" s="186"/>
      <c r="L91" s="192"/>
      <c r="M91" s="193"/>
      <c r="N91" s="194"/>
      <c r="O91" s="194"/>
      <c r="P91" s="194"/>
      <c r="Q91" s="194"/>
      <c r="R91" s="194"/>
      <c r="S91" s="194"/>
      <c r="T91" s="195"/>
      <c r="AT91" s="196" t="s">
        <v>142</v>
      </c>
      <c r="AU91" s="196" t="s">
        <v>87</v>
      </c>
      <c r="AV91" s="11" t="s">
        <v>87</v>
      </c>
      <c r="AW91" s="11" t="s">
        <v>36</v>
      </c>
      <c r="AX91" s="11" t="s">
        <v>77</v>
      </c>
      <c r="AY91" s="196" t="s">
        <v>133</v>
      </c>
    </row>
    <row r="92" spans="2:51" s="12" customFormat="1" ht="11.25">
      <c r="B92" s="197"/>
      <c r="C92" s="198"/>
      <c r="D92" s="187" t="s">
        <v>142</v>
      </c>
      <c r="E92" s="199" t="s">
        <v>27</v>
      </c>
      <c r="F92" s="200" t="s">
        <v>144</v>
      </c>
      <c r="G92" s="198"/>
      <c r="H92" s="199" t="s">
        <v>27</v>
      </c>
      <c r="I92" s="201"/>
      <c r="J92" s="198"/>
      <c r="K92" s="198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142</v>
      </c>
      <c r="AU92" s="206" t="s">
        <v>87</v>
      </c>
      <c r="AV92" s="12" t="s">
        <v>85</v>
      </c>
      <c r="AW92" s="12" t="s">
        <v>36</v>
      </c>
      <c r="AX92" s="12" t="s">
        <v>77</v>
      </c>
      <c r="AY92" s="206" t="s">
        <v>133</v>
      </c>
    </row>
    <row r="93" spans="2:51" s="13" customFormat="1" ht="11.25">
      <c r="B93" s="207"/>
      <c r="C93" s="208"/>
      <c r="D93" s="187" t="s">
        <v>142</v>
      </c>
      <c r="E93" s="209" t="s">
        <v>27</v>
      </c>
      <c r="F93" s="210" t="s">
        <v>145</v>
      </c>
      <c r="G93" s="208"/>
      <c r="H93" s="211">
        <v>12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142</v>
      </c>
      <c r="AU93" s="217" t="s">
        <v>87</v>
      </c>
      <c r="AV93" s="13" t="s">
        <v>140</v>
      </c>
      <c r="AW93" s="13" t="s">
        <v>36</v>
      </c>
      <c r="AX93" s="13" t="s">
        <v>85</v>
      </c>
      <c r="AY93" s="217" t="s">
        <v>133</v>
      </c>
    </row>
    <row r="94" spans="2:65" s="1" customFormat="1" ht="22.5" customHeight="1">
      <c r="B94" s="34"/>
      <c r="C94" s="174" t="s">
        <v>87</v>
      </c>
      <c r="D94" s="174" t="s">
        <v>135</v>
      </c>
      <c r="E94" s="175" t="s">
        <v>146</v>
      </c>
      <c r="F94" s="176" t="s">
        <v>147</v>
      </c>
      <c r="G94" s="177" t="s">
        <v>138</v>
      </c>
      <c r="H94" s="178">
        <v>22</v>
      </c>
      <c r="I94" s="179"/>
      <c r="J94" s="178">
        <f>ROUND(I94*H94,2)</f>
        <v>0</v>
      </c>
      <c r="K94" s="176" t="s">
        <v>139</v>
      </c>
      <c r="L94" s="38"/>
      <c r="M94" s="180" t="s">
        <v>27</v>
      </c>
      <c r="N94" s="181" t="s">
        <v>48</v>
      </c>
      <c r="O94" s="60"/>
      <c r="P94" s="182">
        <f>O94*H94</f>
        <v>0</v>
      </c>
      <c r="Q94" s="182">
        <v>0</v>
      </c>
      <c r="R94" s="182">
        <f>Q94*H94</f>
        <v>0</v>
      </c>
      <c r="S94" s="182">
        <v>0.295</v>
      </c>
      <c r="T94" s="183">
        <f>S94*H94</f>
        <v>6.489999999999999</v>
      </c>
      <c r="AR94" s="17" t="s">
        <v>140</v>
      </c>
      <c r="AT94" s="17" t="s">
        <v>135</v>
      </c>
      <c r="AU94" s="17" t="s">
        <v>87</v>
      </c>
      <c r="AY94" s="17" t="s">
        <v>133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7" t="s">
        <v>85</v>
      </c>
      <c r="BK94" s="184">
        <f>ROUND(I94*H94,2)</f>
        <v>0</v>
      </c>
      <c r="BL94" s="17" t="s">
        <v>140</v>
      </c>
      <c r="BM94" s="17" t="s">
        <v>148</v>
      </c>
    </row>
    <row r="95" spans="2:51" s="11" customFormat="1" ht="11.25">
      <c r="B95" s="185"/>
      <c r="C95" s="186"/>
      <c r="D95" s="187" t="s">
        <v>142</v>
      </c>
      <c r="E95" s="188" t="s">
        <v>27</v>
      </c>
      <c r="F95" s="189" t="s">
        <v>149</v>
      </c>
      <c r="G95" s="186"/>
      <c r="H95" s="190">
        <v>22</v>
      </c>
      <c r="I95" s="191"/>
      <c r="J95" s="186"/>
      <c r="K95" s="186"/>
      <c r="L95" s="192"/>
      <c r="M95" s="193"/>
      <c r="N95" s="194"/>
      <c r="O95" s="194"/>
      <c r="P95" s="194"/>
      <c r="Q95" s="194"/>
      <c r="R95" s="194"/>
      <c r="S95" s="194"/>
      <c r="T95" s="195"/>
      <c r="AT95" s="196" t="s">
        <v>142</v>
      </c>
      <c r="AU95" s="196" t="s">
        <v>87</v>
      </c>
      <c r="AV95" s="11" t="s">
        <v>87</v>
      </c>
      <c r="AW95" s="11" t="s">
        <v>36</v>
      </c>
      <c r="AX95" s="11" t="s">
        <v>77</v>
      </c>
      <c r="AY95" s="196" t="s">
        <v>133</v>
      </c>
    </row>
    <row r="96" spans="2:51" s="12" customFormat="1" ht="11.25">
      <c r="B96" s="197"/>
      <c r="C96" s="198"/>
      <c r="D96" s="187" t="s">
        <v>142</v>
      </c>
      <c r="E96" s="199" t="s">
        <v>27</v>
      </c>
      <c r="F96" s="200" t="s">
        <v>150</v>
      </c>
      <c r="G96" s="198"/>
      <c r="H96" s="199" t="s">
        <v>27</v>
      </c>
      <c r="I96" s="201"/>
      <c r="J96" s="198"/>
      <c r="K96" s="198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142</v>
      </c>
      <c r="AU96" s="206" t="s">
        <v>87</v>
      </c>
      <c r="AV96" s="12" t="s">
        <v>85</v>
      </c>
      <c r="AW96" s="12" t="s">
        <v>36</v>
      </c>
      <c r="AX96" s="12" t="s">
        <v>77</v>
      </c>
      <c r="AY96" s="206" t="s">
        <v>133</v>
      </c>
    </row>
    <row r="97" spans="2:51" s="13" customFormat="1" ht="11.25">
      <c r="B97" s="207"/>
      <c r="C97" s="208"/>
      <c r="D97" s="187" t="s">
        <v>142</v>
      </c>
      <c r="E97" s="209" t="s">
        <v>27</v>
      </c>
      <c r="F97" s="210" t="s">
        <v>145</v>
      </c>
      <c r="G97" s="208"/>
      <c r="H97" s="211">
        <v>22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142</v>
      </c>
      <c r="AU97" s="217" t="s">
        <v>87</v>
      </c>
      <c r="AV97" s="13" t="s">
        <v>140</v>
      </c>
      <c r="AW97" s="13" t="s">
        <v>36</v>
      </c>
      <c r="AX97" s="13" t="s">
        <v>85</v>
      </c>
      <c r="AY97" s="217" t="s">
        <v>133</v>
      </c>
    </row>
    <row r="98" spans="2:65" s="1" customFormat="1" ht="22.5" customHeight="1">
      <c r="B98" s="34"/>
      <c r="C98" s="174" t="s">
        <v>151</v>
      </c>
      <c r="D98" s="174" t="s">
        <v>135</v>
      </c>
      <c r="E98" s="175" t="s">
        <v>152</v>
      </c>
      <c r="F98" s="176" t="s">
        <v>153</v>
      </c>
      <c r="G98" s="177" t="s">
        <v>138</v>
      </c>
      <c r="H98" s="178">
        <v>289.85</v>
      </c>
      <c r="I98" s="179"/>
      <c r="J98" s="178">
        <f>ROUND(I98*H98,2)</f>
        <v>0</v>
      </c>
      <c r="K98" s="176" t="s">
        <v>139</v>
      </c>
      <c r="L98" s="38"/>
      <c r="M98" s="180" t="s">
        <v>27</v>
      </c>
      <c r="N98" s="181" t="s">
        <v>48</v>
      </c>
      <c r="O98" s="60"/>
      <c r="P98" s="182">
        <f>O98*H98</f>
        <v>0</v>
      </c>
      <c r="Q98" s="182">
        <v>0</v>
      </c>
      <c r="R98" s="182">
        <f>Q98*H98</f>
        <v>0</v>
      </c>
      <c r="S98" s="182">
        <v>0.217</v>
      </c>
      <c r="T98" s="183">
        <f>S98*H98</f>
        <v>62.897450000000006</v>
      </c>
      <c r="AR98" s="17" t="s">
        <v>140</v>
      </c>
      <c r="AT98" s="17" t="s">
        <v>135</v>
      </c>
      <c r="AU98" s="17" t="s">
        <v>87</v>
      </c>
      <c r="AY98" s="17" t="s">
        <v>133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7" t="s">
        <v>85</v>
      </c>
      <c r="BK98" s="184">
        <f>ROUND(I98*H98,2)</f>
        <v>0</v>
      </c>
      <c r="BL98" s="17" t="s">
        <v>140</v>
      </c>
      <c r="BM98" s="17" t="s">
        <v>154</v>
      </c>
    </row>
    <row r="99" spans="2:51" s="11" customFormat="1" ht="11.25">
      <c r="B99" s="185"/>
      <c r="C99" s="186"/>
      <c r="D99" s="187" t="s">
        <v>142</v>
      </c>
      <c r="E99" s="188" t="s">
        <v>27</v>
      </c>
      <c r="F99" s="189" t="s">
        <v>155</v>
      </c>
      <c r="G99" s="186"/>
      <c r="H99" s="190">
        <v>289.85</v>
      </c>
      <c r="I99" s="191"/>
      <c r="J99" s="186"/>
      <c r="K99" s="186"/>
      <c r="L99" s="192"/>
      <c r="M99" s="193"/>
      <c r="N99" s="194"/>
      <c r="O99" s="194"/>
      <c r="P99" s="194"/>
      <c r="Q99" s="194"/>
      <c r="R99" s="194"/>
      <c r="S99" s="194"/>
      <c r="T99" s="195"/>
      <c r="AT99" s="196" t="s">
        <v>142</v>
      </c>
      <c r="AU99" s="196" t="s">
        <v>87</v>
      </c>
      <c r="AV99" s="11" t="s">
        <v>87</v>
      </c>
      <c r="AW99" s="11" t="s">
        <v>36</v>
      </c>
      <c r="AX99" s="11" t="s">
        <v>77</v>
      </c>
      <c r="AY99" s="196" t="s">
        <v>133</v>
      </c>
    </row>
    <row r="100" spans="2:51" s="12" customFormat="1" ht="11.25">
      <c r="B100" s="197"/>
      <c r="C100" s="198"/>
      <c r="D100" s="187" t="s">
        <v>142</v>
      </c>
      <c r="E100" s="199" t="s">
        <v>27</v>
      </c>
      <c r="F100" s="200" t="s">
        <v>156</v>
      </c>
      <c r="G100" s="198"/>
      <c r="H100" s="199" t="s">
        <v>27</v>
      </c>
      <c r="I100" s="201"/>
      <c r="J100" s="198"/>
      <c r="K100" s="198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142</v>
      </c>
      <c r="AU100" s="206" t="s">
        <v>87</v>
      </c>
      <c r="AV100" s="12" t="s">
        <v>85</v>
      </c>
      <c r="AW100" s="12" t="s">
        <v>36</v>
      </c>
      <c r="AX100" s="12" t="s">
        <v>77</v>
      </c>
      <c r="AY100" s="206" t="s">
        <v>133</v>
      </c>
    </row>
    <row r="101" spans="2:51" s="13" customFormat="1" ht="11.25">
      <c r="B101" s="207"/>
      <c r="C101" s="208"/>
      <c r="D101" s="187" t="s">
        <v>142</v>
      </c>
      <c r="E101" s="209" t="s">
        <v>27</v>
      </c>
      <c r="F101" s="210" t="s">
        <v>145</v>
      </c>
      <c r="G101" s="208"/>
      <c r="H101" s="211">
        <v>289.85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142</v>
      </c>
      <c r="AU101" s="217" t="s">
        <v>87</v>
      </c>
      <c r="AV101" s="13" t="s">
        <v>140</v>
      </c>
      <c r="AW101" s="13" t="s">
        <v>36</v>
      </c>
      <c r="AX101" s="13" t="s">
        <v>85</v>
      </c>
      <c r="AY101" s="217" t="s">
        <v>133</v>
      </c>
    </row>
    <row r="102" spans="2:65" s="1" customFormat="1" ht="22.5" customHeight="1">
      <c r="B102" s="34"/>
      <c r="C102" s="174" t="s">
        <v>140</v>
      </c>
      <c r="D102" s="174" t="s">
        <v>135</v>
      </c>
      <c r="E102" s="175" t="s">
        <v>157</v>
      </c>
      <c r="F102" s="176" t="s">
        <v>158</v>
      </c>
      <c r="G102" s="177" t="s">
        <v>138</v>
      </c>
      <c r="H102" s="178">
        <v>326.31</v>
      </c>
      <c r="I102" s="179"/>
      <c r="J102" s="178">
        <f>ROUND(I102*H102,2)</f>
        <v>0</v>
      </c>
      <c r="K102" s="176" t="s">
        <v>139</v>
      </c>
      <c r="L102" s="38"/>
      <c r="M102" s="180" t="s">
        <v>27</v>
      </c>
      <c r="N102" s="181" t="s">
        <v>48</v>
      </c>
      <c r="O102" s="60"/>
      <c r="P102" s="182">
        <f>O102*H102</f>
        <v>0</v>
      </c>
      <c r="Q102" s="182">
        <v>9E-05</v>
      </c>
      <c r="R102" s="182">
        <f>Q102*H102</f>
        <v>0.029367900000000002</v>
      </c>
      <c r="S102" s="182">
        <v>0.256</v>
      </c>
      <c r="T102" s="183">
        <f>S102*H102</f>
        <v>83.53536</v>
      </c>
      <c r="AR102" s="17" t="s">
        <v>140</v>
      </c>
      <c r="AT102" s="17" t="s">
        <v>135</v>
      </c>
      <c r="AU102" s="17" t="s">
        <v>87</v>
      </c>
      <c r="AY102" s="17" t="s">
        <v>133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7" t="s">
        <v>85</v>
      </c>
      <c r="BK102" s="184">
        <f>ROUND(I102*H102,2)</f>
        <v>0</v>
      </c>
      <c r="BL102" s="17" t="s">
        <v>140</v>
      </c>
      <c r="BM102" s="17" t="s">
        <v>159</v>
      </c>
    </row>
    <row r="103" spans="2:51" s="11" customFormat="1" ht="11.25">
      <c r="B103" s="185"/>
      <c r="C103" s="186"/>
      <c r="D103" s="187" t="s">
        <v>142</v>
      </c>
      <c r="E103" s="188" t="s">
        <v>27</v>
      </c>
      <c r="F103" s="189" t="s">
        <v>160</v>
      </c>
      <c r="G103" s="186"/>
      <c r="H103" s="190">
        <v>326.31</v>
      </c>
      <c r="I103" s="191"/>
      <c r="J103" s="186"/>
      <c r="K103" s="186"/>
      <c r="L103" s="192"/>
      <c r="M103" s="193"/>
      <c r="N103" s="194"/>
      <c r="O103" s="194"/>
      <c r="P103" s="194"/>
      <c r="Q103" s="194"/>
      <c r="R103" s="194"/>
      <c r="S103" s="194"/>
      <c r="T103" s="195"/>
      <c r="AT103" s="196" t="s">
        <v>142</v>
      </c>
      <c r="AU103" s="196" t="s">
        <v>87</v>
      </c>
      <c r="AV103" s="11" t="s">
        <v>87</v>
      </c>
      <c r="AW103" s="11" t="s">
        <v>36</v>
      </c>
      <c r="AX103" s="11" t="s">
        <v>77</v>
      </c>
      <c r="AY103" s="196" t="s">
        <v>133</v>
      </c>
    </row>
    <row r="104" spans="2:51" s="12" customFormat="1" ht="11.25">
      <c r="B104" s="197"/>
      <c r="C104" s="198"/>
      <c r="D104" s="187" t="s">
        <v>142</v>
      </c>
      <c r="E104" s="199" t="s">
        <v>27</v>
      </c>
      <c r="F104" s="200" t="s">
        <v>156</v>
      </c>
      <c r="G104" s="198"/>
      <c r="H104" s="199" t="s">
        <v>27</v>
      </c>
      <c r="I104" s="201"/>
      <c r="J104" s="198"/>
      <c r="K104" s="198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142</v>
      </c>
      <c r="AU104" s="206" t="s">
        <v>87</v>
      </c>
      <c r="AV104" s="12" t="s">
        <v>85</v>
      </c>
      <c r="AW104" s="12" t="s">
        <v>36</v>
      </c>
      <c r="AX104" s="12" t="s">
        <v>77</v>
      </c>
      <c r="AY104" s="206" t="s">
        <v>133</v>
      </c>
    </row>
    <row r="105" spans="2:51" s="13" customFormat="1" ht="11.25">
      <c r="B105" s="207"/>
      <c r="C105" s="208"/>
      <c r="D105" s="187" t="s">
        <v>142</v>
      </c>
      <c r="E105" s="209" t="s">
        <v>27</v>
      </c>
      <c r="F105" s="210" t="s">
        <v>145</v>
      </c>
      <c r="G105" s="208"/>
      <c r="H105" s="211">
        <v>326.31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142</v>
      </c>
      <c r="AU105" s="217" t="s">
        <v>87</v>
      </c>
      <c r="AV105" s="13" t="s">
        <v>140</v>
      </c>
      <c r="AW105" s="13" t="s">
        <v>36</v>
      </c>
      <c r="AX105" s="13" t="s">
        <v>85</v>
      </c>
      <c r="AY105" s="217" t="s">
        <v>133</v>
      </c>
    </row>
    <row r="106" spans="2:65" s="1" customFormat="1" ht="22.5" customHeight="1">
      <c r="B106" s="34"/>
      <c r="C106" s="174" t="s">
        <v>161</v>
      </c>
      <c r="D106" s="174" t="s">
        <v>135</v>
      </c>
      <c r="E106" s="175" t="s">
        <v>157</v>
      </c>
      <c r="F106" s="176" t="s">
        <v>158</v>
      </c>
      <c r="G106" s="177" t="s">
        <v>138</v>
      </c>
      <c r="H106" s="178">
        <v>36.46</v>
      </c>
      <c r="I106" s="179"/>
      <c r="J106" s="178">
        <f>ROUND(I106*H106,2)</f>
        <v>0</v>
      </c>
      <c r="K106" s="176" t="s">
        <v>139</v>
      </c>
      <c r="L106" s="38"/>
      <c r="M106" s="180" t="s">
        <v>27</v>
      </c>
      <c r="N106" s="181" t="s">
        <v>48</v>
      </c>
      <c r="O106" s="60"/>
      <c r="P106" s="182">
        <f>O106*H106</f>
        <v>0</v>
      </c>
      <c r="Q106" s="182">
        <v>9E-05</v>
      </c>
      <c r="R106" s="182">
        <f>Q106*H106</f>
        <v>0.0032814000000000003</v>
      </c>
      <c r="S106" s="182">
        <v>0.256</v>
      </c>
      <c r="T106" s="183">
        <f>S106*H106</f>
        <v>9.33376</v>
      </c>
      <c r="AR106" s="17" t="s">
        <v>140</v>
      </c>
      <c r="AT106" s="17" t="s">
        <v>135</v>
      </c>
      <c r="AU106" s="17" t="s">
        <v>87</v>
      </c>
      <c r="AY106" s="17" t="s">
        <v>133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7" t="s">
        <v>85</v>
      </c>
      <c r="BK106" s="184">
        <f>ROUND(I106*H106,2)</f>
        <v>0</v>
      </c>
      <c r="BL106" s="17" t="s">
        <v>140</v>
      </c>
      <c r="BM106" s="17" t="s">
        <v>162</v>
      </c>
    </row>
    <row r="107" spans="2:51" s="11" customFormat="1" ht="11.25">
      <c r="B107" s="185"/>
      <c r="C107" s="186"/>
      <c r="D107" s="187" t="s">
        <v>142</v>
      </c>
      <c r="E107" s="188" t="s">
        <v>27</v>
      </c>
      <c r="F107" s="189" t="s">
        <v>163</v>
      </c>
      <c r="G107" s="186"/>
      <c r="H107" s="190">
        <v>36.46</v>
      </c>
      <c r="I107" s="191"/>
      <c r="J107" s="186"/>
      <c r="K107" s="186"/>
      <c r="L107" s="192"/>
      <c r="M107" s="193"/>
      <c r="N107" s="194"/>
      <c r="O107" s="194"/>
      <c r="P107" s="194"/>
      <c r="Q107" s="194"/>
      <c r="R107" s="194"/>
      <c r="S107" s="194"/>
      <c r="T107" s="195"/>
      <c r="AT107" s="196" t="s">
        <v>142</v>
      </c>
      <c r="AU107" s="196" t="s">
        <v>87</v>
      </c>
      <c r="AV107" s="11" t="s">
        <v>87</v>
      </c>
      <c r="AW107" s="11" t="s">
        <v>36</v>
      </c>
      <c r="AX107" s="11" t="s">
        <v>77</v>
      </c>
      <c r="AY107" s="196" t="s">
        <v>133</v>
      </c>
    </row>
    <row r="108" spans="2:51" s="12" customFormat="1" ht="11.25">
      <c r="B108" s="197"/>
      <c r="C108" s="198"/>
      <c r="D108" s="187" t="s">
        <v>142</v>
      </c>
      <c r="E108" s="199" t="s">
        <v>27</v>
      </c>
      <c r="F108" s="200" t="s">
        <v>164</v>
      </c>
      <c r="G108" s="198"/>
      <c r="H108" s="199" t="s">
        <v>27</v>
      </c>
      <c r="I108" s="201"/>
      <c r="J108" s="198"/>
      <c r="K108" s="198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142</v>
      </c>
      <c r="AU108" s="206" t="s">
        <v>87</v>
      </c>
      <c r="AV108" s="12" t="s">
        <v>85</v>
      </c>
      <c r="AW108" s="12" t="s">
        <v>36</v>
      </c>
      <c r="AX108" s="12" t="s">
        <v>77</v>
      </c>
      <c r="AY108" s="206" t="s">
        <v>133</v>
      </c>
    </row>
    <row r="109" spans="2:51" s="13" customFormat="1" ht="11.25">
      <c r="B109" s="207"/>
      <c r="C109" s="208"/>
      <c r="D109" s="187" t="s">
        <v>142</v>
      </c>
      <c r="E109" s="209" t="s">
        <v>27</v>
      </c>
      <c r="F109" s="210" t="s">
        <v>145</v>
      </c>
      <c r="G109" s="208"/>
      <c r="H109" s="211">
        <v>36.46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142</v>
      </c>
      <c r="AU109" s="217" t="s">
        <v>87</v>
      </c>
      <c r="AV109" s="13" t="s">
        <v>140</v>
      </c>
      <c r="AW109" s="13" t="s">
        <v>36</v>
      </c>
      <c r="AX109" s="13" t="s">
        <v>85</v>
      </c>
      <c r="AY109" s="217" t="s">
        <v>133</v>
      </c>
    </row>
    <row r="110" spans="2:65" s="1" customFormat="1" ht="22.5" customHeight="1">
      <c r="B110" s="34"/>
      <c r="C110" s="174" t="s">
        <v>165</v>
      </c>
      <c r="D110" s="174" t="s">
        <v>135</v>
      </c>
      <c r="E110" s="175" t="s">
        <v>166</v>
      </c>
      <c r="F110" s="176" t="s">
        <v>167</v>
      </c>
      <c r="G110" s="177" t="s">
        <v>138</v>
      </c>
      <c r="H110" s="178">
        <v>326.31</v>
      </c>
      <c r="I110" s="179"/>
      <c r="J110" s="178">
        <f>ROUND(I110*H110,2)</f>
        <v>0</v>
      </c>
      <c r="K110" s="176" t="s">
        <v>27</v>
      </c>
      <c r="L110" s="38"/>
      <c r="M110" s="180" t="s">
        <v>27</v>
      </c>
      <c r="N110" s="181" t="s">
        <v>48</v>
      </c>
      <c r="O110" s="60"/>
      <c r="P110" s="182">
        <f>O110*H110</f>
        <v>0</v>
      </c>
      <c r="Q110" s="182">
        <v>5E-05</v>
      </c>
      <c r="R110" s="182">
        <f>Q110*H110</f>
        <v>0.0163155</v>
      </c>
      <c r="S110" s="182">
        <v>0.179</v>
      </c>
      <c r="T110" s="183">
        <f>S110*H110</f>
        <v>58.40949</v>
      </c>
      <c r="AR110" s="17" t="s">
        <v>140</v>
      </c>
      <c r="AT110" s="17" t="s">
        <v>135</v>
      </c>
      <c r="AU110" s="17" t="s">
        <v>87</v>
      </c>
      <c r="AY110" s="17" t="s">
        <v>133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7" t="s">
        <v>85</v>
      </c>
      <c r="BK110" s="184">
        <f>ROUND(I110*H110,2)</f>
        <v>0</v>
      </c>
      <c r="BL110" s="17" t="s">
        <v>140</v>
      </c>
      <c r="BM110" s="17" t="s">
        <v>168</v>
      </c>
    </row>
    <row r="111" spans="2:51" s="11" customFormat="1" ht="11.25">
      <c r="B111" s="185"/>
      <c r="C111" s="186"/>
      <c r="D111" s="187" t="s">
        <v>142</v>
      </c>
      <c r="E111" s="188" t="s">
        <v>27</v>
      </c>
      <c r="F111" s="189" t="s">
        <v>160</v>
      </c>
      <c r="G111" s="186"/>
      <c r="H111" s="190">
        <v>326.31</v>
      </c>
      <c r="I111" s="191"/>
      <c r="J111" s="186"/>
      <c r="K111" s="186"/>
      <c r="L111" s="192"/>
      <c r="M111" s="193"/>
      <c r="N111" s="194"/>
      <c r="O111" s="194"/>
      <c r="P111" s="194"/>
      <c r="Q111" s="194"/>
      <c r="R111" s="194"/>
      <c r="S111" s="194"/>
      <c r="T111" s="195"/>
      <c r="AT111" s="196" t="s">
        <v>142</v>
      </c>
      <c r="AU111" s="196" t="s">
        <v>87</v>
      </c>
      <c r="AV111" s="11" t="s">
        <v>87</v>
      </c>
      <c r="AW111" s="11" t="s">
        <v>36</v>
      </c>
      <c r="AX111" s="11" t="s">
        <v>77</v>
      </c>
      <c r="AY111" s="196" t="s">
        <v>133</v>
      </c>
    </row>
    <row r="112" spans="2:51" s="12" customFormat="1" ht="11.25">
      <c r="B112" s="197"/>
      <c r="C112" s="198"/>
      <c r="D112" s="187" t="s">
        <v>142</v>
      </c>
      <c r="E112" s="199" t="s">
        <v>27</v>
      </c>
      <c r="F112" s="200" t="s">
        <v>156</v>
      </c>
      <c r="G112" s="198"/>
      <c r="H112" s="199" t="s">
        <v>27</v>
      </c>
      <c r="I112" s="201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142</v>
      </c>
      <c r="AU112" s="206" t="s">
        <v>87</v>
      </c>
      <c r="AV112" s="12" t="s">
        <v>85</v>
      </c>
      <c r="AW112" s="12" t="s">
        <v>36</v>
      </c>
      <c r="AX112" s="12" t="s">
        <v>77</v>
      </c>
      <c r="AY112" s="206" t="s">
        <v>133</v>
      </c>
    </row>
    <row r="113" spans="2:51" s="13" customFormat="1" ht="11.25">
      <c r="B113" s="207"/>
      <c r="C113" s="208"/>
      <c r="D113" s="187" t="s">
        <v>142</v>
      </c>
      <c r="E113" s="209" t="s">
        <v>27</v>
      </c>
      <c r="F113" s="210" t="s">
        <v>145</v>
      </c>
      <c r="G113" s="208"/>
      <c r="H113" s="211">
        <v>326.31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142</v>
      </c>
      <c r="AU113" s="217" t="s">
        <v>87</v>
      </c>
      <c r="AV113" s="13" t="s">
        <v>140</v>
      </c>
      <c r="AW113" s="13" t="s">
        <v>36</v>
      </c>
      <c r="AX113" s="13" t="s">
        <v>85</v>
      </c>
      <c r="AY113" s="217" t="s">
        <v>133</v>
      </c>
    </row>
    <row r="114" spans="2:65" s="1" customFormat="1" ht="22.5" customHeight="1">
      <c r="B114" s="34"/>
      <c r="C114" s="174" t="s">
        <v>169</v>
      </c>
      <c r="D114" s="174" t="s">
        <v>135</v>
      </c>
      <c r="E114" s="175" t="s">
        <v>170</v>
      </c>
      <c r="F114" s="176" t="s">
        <v>171</v>
      </c>
      <c r="G114" s="177" t="s">
        <v>172</v>
      </c>
      <c r="H114" s="178">
        <v>12.37</v>
      </c>
      <c r="I114" s="179"/>
      <c r="J114" s="178">
        <f>ROUND(I114*H114,2)</f>
        <v>0</v>
      </c>
      <c r="K114" s="176" t="s">
        <v>139</v>
      </c>
      <c r="L114" s="38"/>
      <c r="M114" s="180" t="s">
        <v>27</v>
      </c>
      <c r="N114" s="181" t="s">
        <v>48</v>
      </c>
      <c r="O114" s="60"/>
      <c r="P114" s="182">
        <f>O114*H114</f>
        <v>0</v>
      </c>
      <c r="Q114" s="182">
        <v>0</v>
      </c>
      <c r="R114" s="182">
        <f>Q114*H114</f>
        <v>0</v>
      </c>
      <c r="S114" s="182">
        <v>0.205</v>
      </c>
      <c r="T114" s="183">
        <f>S114*H114</f>
        <v>2.5358499999999995</v>
      </c>
      <c r="AR114" s="17" t="s">
        <v>140</v>
      </c>
      <c r="AT114" s="17" t="s">
        <v>135</v>
      </c>
      <c r="AU114" s="17" t="s">
        <v>87</v>
      </c>
      <c r="AY114" s="17" t="s">
        <v>133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7" t="s">
        <v>85</v>
      </c>
      <c r="BK114" s="184">
        <f>ROUND(I114*H114,2)</f>
        <v>0</v>
      </c>
      <c r="BL114" s="17" t="s">
        <v>140</v>
      </c>
      <c r="BM114" s="17" t="s">
        <v>173</v>
      </c>
    </row>
    <row r="115" spans="2:51" s="11" customFormat="1" ht="11.25">
      <c r="B115" s="185"/>
      <c r="C115" s="186"/>
      <c r="D115" s="187" t="s">
        <v>142</v>
      </c>
      <c r="E115" s="188" t="s">
        <v>27</v>
      </c>
      <c r="F115" s="189" t="s">
        <v>174</v>
      </c>
      <c r="G115" s="186"/>
      <c r="H115" s="190">
        <v>12.37</v>
      </c>
      <c r="I115" s="191"/>
      <c r="J115" s="186"/>
      <c r="K115" s="186"/>
      <c r="L115" s="192"/>
      <c r="M115" s="193"/>
      <c r="N115" s="194"/>
      <c r="O115" s="194"/>
      <c r="P115" s="194"/>
      <c r="Q115" s="194"/>
      <c r="R115" s="194"/>
      <c r="S115" s="194"/>
      <c r="T115" s="195"/>
      <c r="AT115" s="196" t="s">
        <v>142</v>
      </c>
      <c r="AU115" s="196" t="s">
        <v>87</v>
      </c>
      <c r="AV115" s="11" t="s">
        <v>87</v>
      </c>
      <c r="AW115" s="11" t="s">
        <v>36</v>
      </c>
      <c r="AX115" s="11" t="s">
        <v>77</v>
      </c>
      <c r="AY115" s="196" t="s">
        <v>133</v>
      </c>
    </row>
    <row r="116" spans="2:51" s="12" customFormat="1" ht="11.25">
      <c r="B116" s="197"/>
      <c r="C116" s="198"/>
      <c r="D116" s="187" t="s">
        <v>142</v>
      </c>
      <c r="E116" s="199" t="s">
        <v>27</v>
      </c>
      <c r="F116" s="200" t="s">
        <v>156</v>
      </c>
      <c r="G116" s="198"/>
      <c r="H116" s="199" t="s">
        <v>27</v>
      </c>
      <c r="I116" s="201"/>
      <c r="J116" s="198"/>
      <c r="K116" s="198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142</v>
      </c>
      <c r="AU116" s="206" t="s">
        <v>87</v>
      </c>
      <c r="AV116" s="12" t="s">
        <v>85</v>
      </c>
      <c r="AW116" s="12" t="s">
        <v>36</v>
      </c>
      <c r="AX116" s="12" t="s">
        <v>77</v>
      </c>
      <c r="AY116" s="206" t="s">
        <v>133</v>
      </c>
    </row>
    <row r="117" spans="2:51" s="13" customFormat="1" ht="11.25">
      <c r="B117" s="207"/>
      <c r="C117" s="208"/>
      <c r="D117" s="187" t="s">
        <v>142</v>
      </c>
      <c r="E117" s="209" t="s">
        <v>27</v>
      </c>
      <c r="F117" s="210" t="s">
        <v>145</v>
      </c>
      <c r="G117" s="208"/>
      <c r="H117" s="211">
        <v>12.37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142</v>
      </c>
      <c r="AU117" s="217" t="s">
        <v>87</v>
      </c>
      <c r="AV117" s="13" t="s">
        <v>140</v>
      </c>
      <c r="AW117" s="13" t="s">
        <v>36</v>
      </c>
      <c r="AX117" s="13" t="s">
        <v>85</v>
      </c>
      <c r="AY117" s="217" t="s">
        <v>133</v>
      </c>
    </row>
    <row r="118" spans="2:65" s="1" customFormat="1" ht="22.5" customHeight="1">
      <c r="B118" s="34"/>
      <c r="C118" s="174" t="s">
        <v>175</v>
      </c>
      <c r="D118" s="174" t="s">
        <v>135</v>
      </c>
      <c r="E118" s="175" t="s">
        <v>176</v>
      </c>
      <c r="F118" s="176" t="s">
        <v>177</v>
      </c>
      <c r="G118" s="177" t="s">
        <v>172</v>
      </c>
      <c r="H118" s="178">
        <v>12.37</v>
      </c>
      <c r="I118" s="179"/>
      <c r="J118" s="178">
        <f>ROUND(I118*H118,2)</f>
        <v>0</v>
      </c>
      <c r="K118" s="176" t="s">
        <v>27</v>
      </c>
      <c r="L118" s="38"/>
      <c r="M118" s="180" t="s">
        <v>27</v>
      </c>
      <c r="N118" s="181" t="s">
        <v>48</v>
      </c>
      <c r="O118" s="60"/>
      <c r="P118" s="182">
        <f>O118*H118</f>
        <v>0</v>
      </c>
      <c r="Q118" s="182">
        <v>0</v>
      </c>
      <c r="R118" s="182">
        <f>Q118*H118</f>
        <v>0</v>
      </c>
      <c r="S118" s="182">
        <v>0.205</v>
      </c>
      <c r="T118" s="183">
        <f>S118*H118</f>
        <v>2.5358499999999995</v>
      </c>
      <c r="AR118" s="17" t="s">
        <v>140</v>
      </c>
      <c r="AT118" s="17" t="s">
        <v>135</v>
      </c>
      <c r="AU118" s="17" t="s">
        <v>87</v>
      </c>
      <c r="AY118" s="17" t="s">
        <v>133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7" t="s">
        <v>85</v>
      </c>
      <c r="BK118" s="184">
        <f>ROUND(I118*H118,2)</f>
        <v>0</v>
      </c>
      <c r="BL118" s="17" t="s">
        <v>140</v>
      </c>
      <c r="BM118" s="17" t="s">
        <v>178</v>
      </c>
    </row>
    <row r="119" spans="2:51" s="11" customFormat="1" ht="11.25">
      <c r="B119" s="185"/>
      <c r="C119" s="186"/>
      <c r="D119" s="187" t="s">
        <v>142</v>
      </c>
      <c r="E119" s="188" t="s">
        <v>27</v>
      </c>
      <c r="F119" s="189" t="s">
        <v>174</v>
      </c>
      <c r="G119" s="186"/>
      <c r="H119" s="190">
        <v>12.37</v>
      </c>
      <c r="I119" s="191"/>
      <c r="J119" s="186"/>
      <c r="K119" s="186"/>
      <c r="L119" s="192"/>
      <c r="M119" s="193"/>
      <c r="N119" s="194"/>
      <c r="O119" s="194"/>
      <c r="P119" s="194"/>
      <c r="Q119" s="194"/>
      <c r="R119" s="194"/>
      <c r="S119" s="194"/>
      <c r="T119" s="195"/>
      <c r="AT119" s="196" t="s">
        <v>142</v>
      </c>
      <c r="AU119" s="196" t="s">
        <v>87</v>
      </c>
      <c r="AV119" s="11" t="s">
        <v>87</v>
      </c>
      <c r="AW119" s="11" t="s">
        <v>36</v>
      </c>
      <c r="AX119" s="11" t="s">
        <v>77</v>
      </c>
      <c r="AY119" s="196" t="s">
        <v>133</v>
      </c>
    </row>
    <row r="120" spans="2:51" s="12" customFormat="1" ht="11.25">
      <c r="B120" s="197"/>
      <c r="C120" s="198"/>
      <c r="D120" s="187" t="s">
        <v>142</v>
      </c>
      <c r="E120" s="199" t="s">
        <v>27</v>
      </c>
      <c r="F120" s="200" t="s">
        <v>156</v>
      </c>
      <c r="G120" s="198"/>
      <c r="H120" s="199" t="s">
        <v>27</v>
      </c>
      <c r="I120" s="201"/>
      <c r="J120" s="198"/>
      <c r="K120" s="198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142</v>
      </c>
      <c r="AU120" s="206" t="s">
        <v>87</v>
      </c>
      <c r="AV120" s="12" t="s">
        <v>85</v>
      </c>
      <c r="AW120" s="12" t="s">
        <v>36</v>
      </c>
      <c r="AX120" s="12" t="s">
        <v>77</v>
      </c>
      <c r="AY120" s="206" t="s">
        <v>133</v>
      </c>
    </row>
    <row r="121" spans="2:51" s="13" customFormat="1" ht="11.25">
      <c r="B121" s="207"/>
      <c r="C121" s="208"/>
      <c r="D121" s="187" t="s">
        <v>142</v>
      </c>
      <c r="E121" s="209" t="s">
        <v>27</v>
      </c>
      <c r="F121" s="210" t="s">
        <v>145</v>
      </c>
      <c r="G121" s="208"/>
      <c r="H121" s="211">
        <v>12.37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142</v>
      </c>
      <c r="AU121" s="217" t="s">
        <v>87</v>
      </c>
      <c r="AV121" s="13" t="s">
        <v>140</v>
      </c>
      <c r="AW121" s="13" t="s">
        <v>36</v>
      </c>
      <c r="AX121" s="13" t="s">
        <v>85</v>
      </c>
      <c r="AY121" s="217" t="s">
        <v>133</v>
      </c>
    </row>
    <row r="122" spans="2:65" s="1" customFormat="1" ht="22.5" customHeight="1">
      <c r="B122" s="34"/>
      <c r="C122" s="174" t="s">
        <v>179</v>
      </c>
      <c r="D122" s="174" t="s">
        <v>135</v>
      </c>
      <c r="E122" s="175" t="s">
        <v>180</v>
      </c>
      <c r="F122" s="176" t="s">
        <v>181</v>
      </c>
      <c r="G122" s="177" t="s">
        <v>172</v>
      </c>
      <c r="H122" s="178">
        <v>8</v>
      </c>
      <c r="I122" s="179"/>
      <c r="J122" s="178">
        <f>ROUND(I122*H122,2)</f>
        <v>0</v>
      </c>
      <c r="K122" s="176" t="s">
        <v>139</v>
      </c>
      <c r="L122" s="38"/>
      <c r="M122" s="180" t="s">
        <v>27</v>
      </c>
      <c r="N122" s="181" t="s">
        <v>48</v>
      </c>
      <c r="O122" s="60"/>
      <c r="P122" s="182">
        <f>O122*H122</f>
        <v>0</v>
      </c>
      <c r="Q122" s="182">
        <v>0</v>
      </c>
      <c r="R122" s="182">
        <f>Q122*H122</f>
        <v>0</v>
      </c>
      <c r="S122" s="182">
        <v>0.04</v>
      </c>
      <c r="T122" s="183">
        <f>S122*H122</f>
        <v>0.32</v>
      </c>
      <c r="AR122" s="17" t="s">
        <v>140</v>
      </c>
      <c r="AT122" s="17" t="s">
        <v>135</v>
      </c>
      <c r="AU122" s="17" t="s">
        <v>87</v>
      </c>
      <c r="AY122" s="17" t="s">
        <v>133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7" t="s">
        <v>85</v>
      </c>
      <c r="BK122" s="184">
        <f>ROUND(I122*H122,2)</f>
        <v>0</v>
      </c>
      <c r="BL122" s="17" t="s">
        <v>140</v>
      </c>
      <c r="BM122" s="17" t="s">
        <v>182</v>
      </c>
    </row>
    <row r="123" spans="2:51" s="11" customFormat="1" ht="11.25">
      <c r="B123" s="185"/>
      <c r="C123" s="186"/>
      <c r="D123" s="187" t="s">
        <v>142</v>
      </c>
      <c r="E123" s="188" t="s">
        <v>27</v>
      </c>
      <c r="F123" s="189" t="s">
        <v>175</v>
      </c>
      <c r="G123" s="186"/>
      <c r="H123" s="190">
        <v>8</v>
      </c>
      <c r="I123" s="191"/>
      <c r="J123" s="186"/>
      <c r="K123" s="186"/>
      <c r="L123" s="192"/>
      <c r="M123" s="193"/>
      <c r="N123" s="194"/>
      <c r="O123" s="194"/>
      <c r="P123" s="194"/>
      <c r="Q123" s="194"/>
      <c r="R123" s="194"/>
      <c r="S123" s="194"/>
      <c r="T123" s="195"/>
      <c r="AT123" s="196" t="s">
        <v>142</v>
      </c>
      <c r="AU123" s="196" t="s">
        <v>87</v>
      </c>
      <c r="AV123" s="11" t="s">
        <v>87</v>
      </c>
      <c r="AW123" s="11" t="s">
        <v>36</v>
      </c>
      <c r="AX123" s="11" t="s">
        <v>77</v>
      </c>
      <c r="AY123" s="196" t="s">
        <v>133</v>
      </c>
    </row>
    <row r="124" spans="2:51" s="12" customFormat="1" ht="11.25">
      <c r="B124" s="197"/>
      <c r="C124" s="198"/>
      <c r="D124" s="187" t="s">
        <v>142</v>
      </c>
      <c r="E124" s="199" t="s">
        <v>27</v>
      </c>
      <c r="F124" s="200" t="s">
        <v>156</v>
      </c>
      <c r="G124" s="198"/>
      <c r="H124" s="199" t="s">
        <v>27</v>
      </c>
      <c r="I124" s="201"/>
      <c r="J124" s="198"/>
      <c r="K124" s="198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142</v>
      </c>
      <c r="AU124" s="206" t="s">
        <v>87</v>
      </c>
      <c r="AV124" s="12" t="s">
        <v>85</v>
      </c>
      <c r="AW124" s="12" t="s">
        <v>36</v>
      </c>
      <c r="AX124" s="12" t="s">
        <v>77</v>
      </c>
      <c r="AY124" s="206" t="s">
        <v>133</v>
      </c>
    </row>
    <row r="125" spans="2:51" s="13" customFormat="1" ht="11.25">
      <c r="B125" s="207"/>
      <c r="C125" s="208"/>
      <c r="D125" s="187" t="s">
        <v>142</v>
      </c>
      <c r="E125" s="209" t="s">
        <v>27</v>
      </c>
      <c r="F125" s="210" t="s">
        <v>145</v>
      </c>
      <c r="G125" s="208"/>
      <c r="H125" s="211">
        <v>8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142</v>
      </c>
      <c r="AU125" s="217" t="s">
        <v>87</v>
      </c>
      <c r="AV125" s="13" t="s">
        <v>140</v>
      </c>
      <c r="AW125" s="13" t="s">
        <v>36</v>
      </c>
      <c r="AX125" s="13" t="s">
        <v>85</v>
      </c>
      <c r="AY125" s="217" t="s">
        <v>133</v>
      </c>
    </row>
    <row r="126" spans="2:65" s="1" customFormat="1" ht="22.5" customHeight="1">
      <c r="B126" s="34"/>
      <c r="C126" s="174" t="s">
        <v>183</v>
      </c>
      <c r="D126" s="174" t="s">
        <v>135</v>
      </c>
      <c r="E126" s="175" t="s">
        <v>184</v>
      </c>
      <c r="F126" s="176" t="s">
        <v>185</v>
      </c>
      <c r="G126" s="177" t="s">
        <v>186</v>
      </c>
      <c r="H126" s="178">
        <v>271.59</v>
      </c>
      <c r="I126" s="179"/>
      <c r="J126" s="178">
        <f>ROUND(I126*H126,2)</f>
        <v>0</v>
      </c>
      <c r="K126" s="176" t="s">
        <v>139</v>
      </c>
      <c r="L126" s="38"/>
      <c r="M126" s="180" t="s">
        <v>27</v>
      </c>
      <c r="N126" s="181" t="s">
        <v>48</v>
      </c>
      <c r="O126" s="60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AR126" s="17" t="s">
        <v>140</v>
      </c>
      <c r="AT126" s="17" t="s">
        <v>135</v>
      </c>
      <c r="AU126" s="17" t="s">
        <v>87</v>
      </c>
      <c r="AY126" s="17" t="s">
        <v>133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85</v>
      </c>
      <c r="BK126" s="184">
        <f>ROUND(I126*H126,2)</f>
        <v>0</v>
      </c>
      <c r="BL126" s="17" t="s">
        <v>140</v>
      </c>
      <c r="BM126" s="17" t="s">
        <v>187</v>
      </c>
    </row>
    <row r="127" spans="2:51" s="11" customFormat="1" ht="11.25">
      <c r="B127" s="185"/>
      <c r="C127" s="186"/>
      <c r="D127" s="187" t="s">
        <v>142</v>
      </c>
      <c r="E127" s="188" t="s">
        <v>27</v>
      </c>
      <c r="F127" s="189" t="s">
        <v>188</v>
      </c>
      <c r="G127" s="186"/>
      <c r="H127" s="190">
        <v>60.5</v>
      </c>
      <c r="I127" s="191"/>
      <c r="J127" s="186"/>
      <c r="K127" s="186"/>
      <c r="L127" s="192"/>
      <c r="M127" s="193"/>
      <c r="N127" s="194"/>
      <c r="O127" s="194"/>
      <c r="P127" s="194"/>
      <c r="Q127" s="194"/>
      <c r="R127" s="194"/>
      <c r="S127" s="194"/>
      <c r="T127" s="195"/>
      <c r="AT127" s="196" t="s">
        <v>142</v>
      </c>
      <c r="AU127" s="196" t="s">
        <v>87</v>
      </c>
      <c r="AV127" s="11" t="s">
        <v>87</v>
      </c>
      <c r="AW127" s="11" t="s">
        <v>36</v>
      </c>
      <c r="AX127" s="11" t="s">
        <v>77</v>
      </c>
      <c r="AY127" s="196" t="s">
        <v>133</v>
      </c>
    </row>
    <row r="128" spans="2:51" s="12" customFormat="1" ht="11.25">
      <c r="B128" s="197"/>
      <c r="C128" s="198"/>
      <c r="D128" s="187" t="s">
        <v>142</v>
      </c>
      <c r="E128" s="199" t="s">
        <v>27</v>
      </c>
      <c r="F128" s="200" t="s">
        <v>156</v>
      </c>
      <c r="G128" s="198"/>
      <c r="H128" s="199" t="s">
        <v>27</v>
      </c>
      <c r="I128" s="201"/>
      <c r="J128" s="198"/>
      <c r="K128" s="198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142</v>
      </c>
      <c r="AU128" s="206" t="s">
        <v>87</v>
      </c>
      <c r="AV128" s="12" t="s">
        <v>85</v>
      </c>
      <c r="AW128" s="12" t="s">
        <v>36</v>
      </c>
      <c r="AX128" s="12" t="s">
        <v>77</v>
      </c>
      <c r="AY128" s="206" t="s">
        <v>133</v>
      </c>
    </row>
    <row r="129" spans="2:51" s="11" customFormat="1" ht="11.25">
      <c r="B129" s="185"/>
      <c r="C129" s="186"/>
      <c r="D129" s="187" t="s">
        <v>142</v>
      </c>
      <c r="E129" s="188" t="s">
        <v>27</v>
      </c>
      <c r="F129" s="189" t="s">
        <v>189</v>
      </c>
      <c r="G129" s="186"/>
      <c r="H129" s="190">
        <v>211.09</v>
      </c>
      <c r="I129" s="191"/>
      <c r="J129" s="186"/>
      <c r="K129" s="186"/>
      <c r="L129" s="192"/>
      <c r="M129" s="193"/>
      <c r="N129" s="194"/>
      <c r="O129" s="194"/>
      <c r="P129" s="194"/>
      <c r="Q129" s="194"/>
      <c r="R129" s="194"/>
      <c r="S129" s="194"/>
      <c r="T129" s="195"/>
      <c r="AT129" s="196" t="s">
        <v>142</v>
      </c>
      <c r="AU129" s="196" t="s">
        <v>87</v>
      </c>
      <c r="AV129" s="11" t="s">
        <v>87</v>
      </c>
      <c r="AW129" s="11" t="s">
        <v>36</v>
      </c>
      <c r="AX129" s="11" t="s">
        <v>77</v>
      </c>
      <c r="AY129" s="196" t="s">
        <v>133</v>
      </c>
    </row>
    <row r="130" spans="2:51" s="12" customFormat="1" ht="11.25">
      <c r="B130" s="197"/>
      <c r="C130" s="198"/>
      <c r="D130" s="187" t="s">
        <v>142</v>
      </c>
      <c r="E130" s="199" t="s">
        <v>27</v>
      </c>
      <c r="F130" s="200" t="s">
        <v>190</v>
      </c>
      <c r="G130" s="198"/>
      <c r="H130" s="199" t="s">
        <v>27</v>
      </c>
      <c r="I130" s="201"/>
      <c r="J130" s="198"/>
      <c r="K130" s="198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142</v>
      </c>
      <c r="AU130" s="206" t="s">
        <v>87</v>
      </c>
      <c r="AV130" s="12" t="s">
        <v>85</v>
      </c>
      <c r="AW130" s="12" t="s">
        <v>36</v>
      </c>
      <c r="AX130" s="12" t="s">
        <v>77</v>
      </c>
      <c r="AY130" s="206" t="s">
        <v>133</v>
      </c>
    </row>
    <row r="131" spans="2:51" s="13" customFormat="1" ht="11.25">
      <c r="B131" s="207"/>
      <c r="C131" s="208"/>
      <c r="D131" s="187" t="s">
        <v>142</v>
      </c>
      <c r="E131" s="209" t="s">
        <v>27</v>
      </c>
      <c r="F131" s="210" t="s">
        <v>145</v>
      </c>
      <c r="G131" s="208"/>
      <c r="H131" s="211">
        <v>271.59000000000003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142</v>
      </c>
      <c r="AU131" s="217" t="s">
        <v>87</v>
      </c>
      <c r="AV131" s="13" t="s">
        <v>140</v>
      </c>
      <c r="AW131" s="13" t="s">
        <v>36</v>
      </c>
      <c r="AX131" s="13" t="s">
        <v>85</v>
      </c>
      <c r="AY131" s="217" t="s">
        <v>133</v>
      </c>
    </row>
    <row r="132" spans="2:65" s="1" customFormat="1" ht="22.5" customHeight="1">
      <c r="B132" s="34"/>
      <c r="C132" s="174" t="s">
        <v>191</v>
      </c>
      <c r="D132" s="174" t="s">
        <v>135</v>
      </c>
      <c r="E132" s="175" t="s">
        <v>192</v>
      </c>
      <c r="F132" s="176" t="s">
        <v>193</v>
      </c>
      <c r="G132" s="177" t="s">
        <v>186</v>
      </c>
      <c r="H132" s="178">
        <v>135.79</v>
      </c>
      <c r="I132" s="179"/>
      <c r="J132" s="178">
        <f>ROUND(I132*H132,2)</f>
        <v>0</v>
      </c>
      <c r="K132" s="176" t="s">
        <v>139</v>
      </c>
      <c r="L132" s="38"/>
      <c r="M132" s="180" t="s">
        <v>27</v>
      </c>
      <c r="N132" s="181" t="s">
        <v>48</v>
      </c>
      <c r="O132" s="6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17" t="s">
        <v>140</v>
      </c>
      <c r="AT132" s="17" t="s">
        <v>135</v>
      </c>
      <c r="AU132" s="17" t="s">
        <v>87</v>
      </c>
      <c r="AY132" s="17" t="s">
        <v>133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85</v>
      </c>
      <c r="BK132" s="184">
        <f>ROUND(I132*H132,2)</f>
        <v>0</v>
      </c>
      <c r="BL132" s="17" t="s">
        <v>140</v>
      </c>
      <c r="BM132" s="17" t="s">
        <v>194</v>
      </c>
    </row>
    <row r="133" spans="2:51" s="11" customFormat="1" ht="11.25">
      <c r="B133" s="185"/>
      <c r="C133" s="186"/>
      <c r="D133" s="187" t="s">
        <v>142</v>
      </c>
      <c r="E133" s="188" t="s">
        <v>27</v>
      </c>
      <c r="F133" s="189" t="s">
        <v>195</v>
      </c>
      <c r="G133" s="186"/>
      <c r="H133" s="190">
        <v>135.79</v>
      </c>
      <c r="I133" s="191"/>
      <c r="J133" s="186"/>
      <c r="K133" s="186"/>
      <c r="L133" s="192"/>
      <c r="M133" s="193"/>
      <c r="N133" s="194"/>
      <c r="O133" s="194"/>
      <c r="P133" s="194"/>
      <c r="Q133" s="194"/>
      <c r="R133" s="194"/>
      <c r="S133" s="194"/>
      <c r="T133" s="195"/>
      <c r="AT133" s="196" t="s">
        <v>142</v>
      </c>
      <c r="AU133" s="196" t="s">
        <v>87</v>
      </c>
      <c r="AV133" s="11" t="s">
        <v>87</v>
      </c>
      <c r="AW133" s="11" t="s">
        <v>36</v>
      </c>
      <c r="AX133" s="11" t="s">
        <v>77</v>
      </c>
      <c r="AY133" s="196" t="s">
        <v>133</v>
      </c>
    </row>
    <row r="134" spans="2:51" s="13" customFormat="1" ht="11.25">
      <c r="B134" s="207"/>
      <c r="C134" s="208"/>
      <c r="D134" s="187" t="s">
        <v>142</v>
      </c>
      <c r="E134" s="209" t="s">
        <v>27</v>
      </c>
      <c r="F134" s="210" t="s">
        <v>145</v>
      </c>
      <c r="G134" s="208"/>
      <c r="H134" s="211">
        <v>135.79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142</v>
      </c>
      <c r="AU134" s="217" t="s">
        <v>87</v>
      </c>
      <c r="AV134" s="13" t="s">
        <v>140</v>
      </c>
      <c r="AW134" s="13" t="s">
        <v>36</v>
      </c>
      <c r="AX134" s="13" t="s">
        <v>85</v>
      </c>
      <c r="AY134" s="217" t="s">
        <v>133</v>
      </c>
    </row>
    <row r="135" spans="2:65" s="1" customFormat="1" ht="22.5" customHeight="1">
      <c r="B135" s="34"/>
      <c r="C135" s="174" t="s">
        <v>143</v>
      </c>
      <c r="D135" s="174" t="s">
        <v>135</v>
      </c>
      <c r="E135" s="175" t="s">
        <v>196</v>
      </c>
      <c r="F135" s="176" t="s">
        <v>197</v>
      </c>
      <c r="G135" s="177" t="s">
        <v>186</v>
      </c>
      <c r="H135" s="178">
        <v>4.56</v>
      </c>
      <c r="I135" s="179"/>
      <c r="J135" s="178">
        <f>ROUND(I135*H135,2)</f>
        <v>0</v>
      </c>
      <c r="K135" s="176" t="s">
        <v>139</v>
      </c>
      <c r="L135" s="38"/>
      <c r="M135" s="180" t="s">
        <v>27</v>
      </c>
      <c r="N135" s="181" t="s">
        <v>48</v>
      </c>
      <c r="O135" s="60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17" t="s">
        <v>140</v>
      </c>
      <c r="AT135" s="17" t="s">
        <v>135</v>
      </c>
      <c r="AU135" s="17" t="s">
        <v>87</v>
      </c>
      <c r="AY135" s="17" t="s">
        <v>133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85</v>
      </c>
      <c r="BK135" s="184">
        <f>ROUND(I135*H135,2)</f>
        <v>0</v>
      </c>
      <c r="BL135" s="17" t="s">
        <v>140</v>
      </c>
      <c r="BM135" s="17" t="s">
        <v>198</v>
      </c>
    </row>
    <row r="136" spans="2:51" s="11" customFormat="1" ht="11.25">
      <c r="B136" s="185"/>
      <c r="C136" s="186"/>
      <c r="D136" s="187" t="s">
        <v>142</v>
      </c>
      <c r="E136" s="188" t="s">
        <v>27</v>
      </c>
      <c r="F136" s="189" t="s">
        <v>199</v>
      </c>
      <c r="G136" s="186"/>
      <c r="H136" s="190">
        <v>4.56</v>
      </c>
      <c r="I136" s="191"/>
      <c r="J136" s="186"/>
      <c r="K136" s="186"/>
      <c r="L136" s="192"/>
      <c r="M136" s="193"/>
      <c r="N136" s="194"/>
      <c r="O136" s="194"/>
      <c r="P136" s="194"/>
      <c r="Q136" s="194"/>
      <c r="R136" s="194"/>
      <c r="S136" s="194"/>
      <c r="T136" s="195"/>
      <c r="AT136" s="196" t="s">
        <v>142</v>
      </c>
      <c r="AU136" s="196" t="s">
        <v>87</v>
      </c>
      <c r="AV136" s="11" t="s">
        <v>87</v>
      </c>
      <c r="AW136" s="11" t="s">
        <v>36</v>
      </c>
      <c r="AX136" s="11" t="s">
        <v>77</v>
      </c>
      <c r="AY136" s="196" t="s">
        <v>133</v>
      </c>
    </row>
    <row r="137" spans="2:51" s="12" customFormat="1" ht="11.25">
      <c r="B137" s="197"/>
      <c r="C137" s="198"/>
      <c r="D137" s="187" t="s">
        <v>142</v>
      </c>
      <c r="E137" s="199" t="s">
        <v>27</v>
      </c>
      <c r="F137" s="200" t="s">
        <v>200</v>
      </c>
      <c r="G137" s="198"/>
      <c r="H137" s="199" t="s">
        <v>27</v>
      </c>
      <c r="I137" s="201"/>
      <c r="J137" s="198"/>
      <c r="K137" s="198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142</v>
      </c>
      <c r="AU137" s="206" t="s">
        <v>87</v>
      </c>
      <c r="AV137" s="12" t="s">
        <v>85</v>
      </c>
      <c r="AW137" s="12" t="s">
        <v>36</v>
      </c>
      <c r="AX137" s="12" t="s">
        <v>77</v>
      </c>
      <c r="AY137" s="206" t="s">
        <v>133</v>
      </c>
    </row>
    <row r="138" spans="2:51" s="13" customFormat="1" ht="11.25">
      <c r="B138" s="207"/>
      <c r="C138" s="208"/>
      <c r="D138" s="187" t="s">
        <v>142</v>
      </c>
      <c r="E138" s="209" t="s">
        <v>27</v>
      </c>
      <c r="F138" s="210" t="s">
        <v>145</v>
      </c>
      <c r="G138" s="208"/>
      <c r="H138" s="211">
        <v>4.56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142</v>
      </c>
      <c r="AU138" s="217" t="s">
        <v>87</v>
      </c>
      <c r="AV138" s="13" t="s">
        <v>140</v>
      </c>
      <c r="AW138" s="13" t="s">
        <v>36</v>
      </c>
      <c r="AX138" s="13" t="s">
        <v>85</v>
      </c>
      <c r="AY138" s="217" t="s">
        <v>133</v>
      </c>
    </row>
    <row r="139" spans="2:65" s="1" customFormat="1" ht="22.5" customHeight="1">
      <c r="B139" s="34"/>
      <c r="C139" s="174" t="s">
        <v>201</v>
      </c>
      <c r="D139" s="174" t="s">
        <v>135</v>
      </c>
      <c r="E139" s="175" t="s">
        <v>202</v>
      </c>
      <c r="F139" s="176" t="s">
        <v>203</v>
      </c>
      <c r="G139" s="177" t="s">
        <v>186</v>
      </c>
      <c r="H139" s="178">
        <v>2.28</v>
      </c>
      <c r="I139" s="179"/>
      <c r="J139" s="178">
        <f>ROUND(I139*H139,2)</f>
        <v>0</v>
      </c>
      <c r="K139" s="176" t="s">
        <v>139</v>
      </c>
      <c r="L139" s="38"/>
      <c r="M139" s="180" t="s">
        <v>27</v>
      </c>
      <c r="N139" s="181" t="s">
        <v>48</v>
      </c>
      <c r="O139" s="6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17" t="s">
        <v>140</v>
      </c>
      <c r="AT139" s="17" t="s">
        <v>135</v>
      </c>
      <c r="AU139" s="17" t="s">
        <v>87</v>
      </c>
      <c r="AY139" s="17" t="s">
        <v>133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7" t="s">
        <v>85</v>
      </c>
      <c r="BK139" s="184">
        <f>ROUND(I139*H139,2)</f>
        <v>0</v>
      </c>
      <c r="BL139" s="17" t="s">
        <v>140</v>
      </c>
      <c r="BM139" s="17" t="s">
        <v>204</v>
      </c>
    </row>
    <row r="140" spans="2:51" s="11" customFormat="1" ht="11.25">
      <c r="B140" s="185"/>
      <c r="C140" s="186"/>
      <c r="D140" s="187" t="s">
        <v>142</v>
      </c>
      <c r="E140" s="188" t="s">
        <v>27</v>
      </c>
      <c r="F140" s="189" t="s">
        <v>205</v>
      </c>
      <c r="G140" s="186"/>
      <c r="H140" s="190">
        <v>2.28</v>
      </c>
      <c r="I140" s="191"/>
      <c r="J140" s="186"/>
      <c r="K140" s="186"/>
      <c r="L140" s="192"/>
      <c r="M140" s="193"/>
      <c r="N140" s="194"/>
      <c r="O140" s="194"/>
      <c r="P140" s="194"/>
      <c r="Q140" s="194"/>
      <c r="R140" s="194"/>
      <c r="S140" s="194"/>
      <c r="T140" s="195"/>
      <c r="AT140" s="196" t="s">
        <v>142</v>
      </c>
      <c r="AU140" s="196" t="s">
        <v>87</v>
      </c>
      <c r="AV140" s="11" t="s">
        <v>87</v>
      </c>
      <c r="AW140" s="11" t="s">
        <v>36</v>
      </c>
      <c r="AX140" s="11" t="s">
        <v>77</v>
      </c>
      <c r="AY140" s="196" t="s">
        <v>133</v>
      </c>
    </row>
    <row r="141" spans="2:51" s="13" customFormat="1" ht="11.25">
      <c r="B141" s="207"/>
      <c r="C141" s="208"/>
      <c r="D141" s="187" t="s">
        <v>142</v>
      </c>
      <c r="E141" s="209" t="s">
        <v>27</v>
      </c>
      <c r="F141" s="210" t="s">
        <v>145</v>
      </c>
      <c r="G141" s="208"/>
      <c r="H141" s="211">
        <v>2.28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142</v>
      </c>
      <c r="AU141" s="217" t="s">
        <v>87</v>
      </c>
      <c r="AV141" s="13" t="s">
        <v>140</v>
      </c>
      <c r="AW141" s="13" t="s">
        <v>36</v>
      </c>
      <c r="AX141" s="13" t="s">
        <v>85</v>
      </c>
      <c r="AY141" s="217" t="s">
        <v>133</v>
      </c>
    </row>
    <row r="142" spans="2:65" s="1" customFormat="1" ht="22.5" customHeight="1">
      <c r="B142" s="34"/>
      <c r="C142" s="174" t="s">
        <v>206</v>
      </c>
      <c r="D142" s="174" t="s">
        <v>135</v>
      </c>
      <c r="E142" s="175" t="s">
        <v>207</v>
      </c>
      <c r="F142" s="176" t="s">
        <v>208</v>
      </c>
      <c r="G142" s="177" t="s">
        <v>186</v>
      </c>
      <c r="H142" s="178">
        <v>276.15</v>
      </c>
      <c r="I142" s="179"/>
      <c r="J142" s="178">
        <f>ROUND(I142*H142,2)</f>
        <v>0</v>
      </c>
      <c r="K142" s="176" t="s">
        <v>139</v>
      </c>
      <c r="L142" s="38"/>
      <c r="M142" s="180" t="s">
        <v>27</v>
      </c>
      <c r="N142" s="181" t="s">
        <v>48</v>
      </c>
      <c r="O142" s="60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17" t="s">
        <v>140</v>
      </c>
      <c r="AT142" s="17" t="s">
        <v>135</v>
      </c>
      <c r="AU142" s="17" t="s">
        <v>87</v>
      </c>
      <c r="AY142" s="17" t="s">
        <v>133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85</v>
      </c>
      <c r="BK142" s="184">
        <f>ROUND(I142*H142,2)</f>
        <v>0</v>
      </c>
      <c r="BL142" s="17" t="s">
        <v>140</v>
      </c>
      <c r="BM142" s="17" t="s">
        <v>209</v>
      </c>
    </row>
    <row r="143" spans="2:51" s="11" customFormat="1" ht="11.25">
      <c r="B143" s="185"/>
      <c r="C143" s="186"/>
      <c r="D143" s="187" t="s">
        <v>142</v>
      </c>
      <c r="E143" s="188" t="s">
        <v>27</v>
      </c>
      <c r="F143" s="189" t="s">
        <v>210</v>
      </c>
      <c r="G143" s="186"/>
      <c r="H143" s="190">
        <v>276.15</v>
      </c>
      <c r="I143" s="191"/>
      <c r="J143" s="186"/>
      <c r="K143" s="186"/>
      <c r="L143" s="192"/>
      <c r="M143" s="193"/>
      <c r="N143" s="194"/>
      <c r="O143" s="194"/>
      <c r="P143" s="194"/>
      <c r="Q143" s="194"/>
      <c r="R143" s="194"/>
      <c r="S143" s="194"/>
      <c r="T143" s="195"/>
      <c r="AT143" s="196" t="s">
        <v>142</v>
      </c>
      <c r="AU143" s="196" t="s">
        <v>87</v>
      </c>
      <c r="AV143" s="11" t="s">
        <v>87</v>
      </c>
      <c r="AW143" s="11" t="s">
        <v>36</v>
      </c>
      <c r="AX143" s="11" t="s">
        <v>77</v>
      </c>
      <c r="AY143" s="196" t="s">
        <v>133</v>
      </c>
    </row>
    <row r="144" spans="2:51" s="13" customFormat="1" ht="11.25">
      <c r="B144" s="207"/>
      <c r="C144" s="208"/>
      <c r="D144" s="187" t="s">
        <v>142</v>
      </c>
      <c r="E144" s="209" t="s">
        <v>27</v>
      </c>
      <c r="F144" s="210" t="s">
        <v>145</v>
      </c>
      <c r="G144" s="208"/>
      <c r="H144" s="211">
        <v>276.15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142</v>
      </c>
      <c r="AU144" s="217" t="s">
        <v>87</v>
      </c>
      <c r="AV144" s="13" t="s">
        <v>140</v>
      </c>
      <c r="AW144" s="13" t="s">
        <v>36</v>
      </c>
      <c r="AX144" s="13" t="s">
        <v>85</v>
      </c>
      <c r="AY144" s="217" t="s">
        <v>133</v>
      </c>
    </row>
    <row r="145" spans="2:65" s="1" customFormat="1" ht="22.5" customHeight="1">
      <c r="B145" s="34"/>
      <c r="C145" s="174" t="s">
        <v>8</v>
      </c>
      <c r="D145" s="174" t="s">
        <v>135</v>
      </c>
      <c r="E145" s="175" t="s">
        <v>211</v>
      </c>
      <c r="F145" s="176" t="s">
        <v>212</v>
      </c>
      <c r="G145" s="177" t="s">
        <v>186</v>
      </c>
      <c r="H145" s="178">
        <v>1380.75</v>
      </c>
      <c r="I145" s="179"/>
      <c r="J145" s="178">
        <f>ROUND(I145*H145,2)</f>
        <v>0</v>
      </c>
      <c r="K145" s="176" t="s">
        <v>139</v>
      </c>
      <c r="L145" s="38"/>
      <c r="M145" s="180" t="s">
        <v>27</v>
      </c>
      <c r="N145" s="181" t="s">
        <v>48</v>
      </c>
      <c r="O145" s="60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17" t="s">
        <v>140</v>
      </c>
      <c r="AT145" s="17" t="s">
        <v>135</v>
      </c>
      <c r="AU145" s="17" t="s">
        <v>87</v>
      </c>
      <c r="AY145" s="17" t="s">
        <v>133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85</v>
      </c>
      <c r="BK145" s="184">
        <f>ROUND(I145*H145,2)</f>
        <v>0</v>
      </c>
      <c r="BL145" s="17" t="s">
        <v>140</v>
      </c>
      <c r="BM145" s="17" t="s">
        <v>213</v>
      </c>
    </row>
    <row r="146" spans="2:51" s="11" customFormat="1" ht="11.25">
      <c r="B146" s="185"/>
      <c r="C146" s="186"/>
      <c r="D146" s="187" t="s">
        <v>142</v>
      </c>
      <c r="E146" s="188" t="s">
        <v>27</v>
      </c>
      <c r="F146" s="189" t="s">
        <v>214</v>
      </c>
      <c r="G146" s="186"/>
      <c r="H146" s="190">
        <v>1380.75</v>
      </c>
      <c r="I146" s="191"/>
      <c r="J146" s="186"/>
      <c r="K146" s="186"/>
      <c r="L146" s="192"/>
      <c r="M146" s="193"/>
      <c r="N146" s="194"/>
      <c r="O146" s="194"/>
      <c r="P146" s="194"/>
      <c r="Q146" s="194"/>
      <c r="R146" s="194"/>
      <c r="S146" s="194"/>
      <c r="T146" s="195"/>
      <c r="AT146" s="196" t="s">
        <v>142</v>
      </c>
      <c r="AU146" s="196" t="s">
        <v>87</v>
      </c>
      <c r="AV146" s="11" t="s">
        <v>87</v>
      </c>
      <c r="AW146" s="11" t="s">
        <v>36</v>
      </c>
      <c r="AX146" s="11" t="s">
        <v>77</v>
      </c>
      <c r="AY146" s="196" t="s">
        <v>133</v>
      </c>
    </row>
    <row r="147" spans="2:51" s="13" customFormat="1" ht="11.25">
      <c r="B147" s="207"/>
      <c r="C147" s="208"/>
      <c r="D147" s="187" t="s">
        <v>142</v>
      </c>
      <c r="E147" s="209" t="s">
        <v>27</v>
      </c>
      <c r="F147" s="210" t="s">
        <v>145</v>
      </c>
      <c r="G147" s="208"/>
      <c r="H147" s="211">
        <v>1380.75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142</v>
      </c>
      <c r="AU147" s="217" t="s">
        <v>87</v>
      </c>
      <c r="AV147" s="13" t="s">
        <v>140</v>
      </c>
      <c r="AW147" s="13" t="s">
        <v>36</v>
      </c>
      <c r="AX147" s="13" t="s">
        <v>85</v>
      </c>
      <c r="AY147" s="217" t="s">
        <v>133</v>
      </c>
    </row>
    <row r="148" spans="2:65" s="1" customFormat="1" ht="33.75" customHeight="1">
      <c r="B148" s="34"/>
      <c r="C148" s="174" t="s">
        <v>215</v>
      </c>
      <c r="D148" s="174" t="s">
        <v>135</v>
      </c>
      <c r="E148" s="175" t="s">
        <v>216</v>
      </c>
      <c r="F148" s="176" t="s">
        <v>217</v>
      </c>
      <c r="G148" s="177" t="s">
        <v>186</v>
      </c>
      <c r="H148" s="178">
        <v>59.4</v>
      </c>
      <c r="I148" s="179"/>
      <c r="J148" s="178">
        <f>ROUND(I148*H148,2)</f>
        <v>0</v>
      </c>
      <c r="K148" s="176" t="s">
        <v>139</v>
      </c>
      <c r="L148" s="38"/>
      <c r="M148" s="180" t="s">
        <v>27</v>
      </c>
      <c r="N148" s="181" t="s">
        <v>48</v>
      </c>
      <c r="O148" s="6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17" t="s">
        <v>140</v>
      </c>
      <c r="AT148" s="17" t="s">
        <v>135</v>
      </c>
      <c r="AU148" s="17" t="s">
        <v>87</v>
      </c>
      <c r="AY148" s="17" t="s">
        <v>133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85</v>
      </c>
      <c r="BK148" s="184">
        <f>ROUND(I148*H148,2)</f>
        <v>0</v>
      </c>
      <c r="BL148" s="17" t="s">
        <v>140</v>
      </c>
      <c r="BM148" s="17" t="s">
        <v>218</v>
      </c>
    </row>
    <row r="149" spans="2:51" s="11" customFormat="1" ht="11.25">
      <c r="B149" s="185"/>
      <c r="C149" s="186"/>
      <c r="D149" s="187" t="s">
        <v>142</v>
      </c>
      <c r="E149" s="188" t="s">
        <v>27</v>
      </c>
      <c r="F149" s="189" t="s">
        <v>219</v>
      </c>
      <c r="G149" s="186"/>
      <c r="H149" s="190">
        <v>59.4</v>
      </c>
      <c r="I149" s="191"/>
      <c r="J149" s="186"/>
      <c r="K149" s="186"/>
      <c r="L149" s="192"/>
      <c r="M149" s="193"/>
      <c r="N149" s="194"/>
      <c r="O149" s="194"/>
      <c r="P149" s="194"/>
      <c r="Q149" s="194"/>
      <c r="R149" s="194"/>
      <c r="S149" s="194"/>
      <c r="T149" s="195"/>
      <c r="AT149" s="196" t="s">
        <v>142</v>
      </c>
      <c r="AU149" s="196" t="s">
        <v>87</v>
      </c>
      <c r="AV149" s="11" t="s">
        <v>87</v>
      </c>
      <c r="AW149" s="11" t="s">
        <v>36</v>
      </c>
      <c r="AX149" s="11" t="s">
        <v>77</v>
      </c>
      <c r="AY149" s="196" t="s">
        <v>133</v>
      </c>
    </row>
    <row r="150" spans="2:51" s="12" customFormat="1" ht="11.25">
      <c r="B150" s="197"/>
      <c r="C150" s="198"/>
      <c r="D150" s="187" t="s">
        <v>142</v>
      </c>
      <c r="E150" s="199" t="s">
        <v>27</v>
      </c>
      <c r="F150" s="200" t="s">
        <v>156</v>
      </c>
      <c r="G150" s="198"/>
      <c r="H150" s="199" t="s">
        <v>27</v>
      </c>
      <c r="I150" s="201"/>
      <c r="J150" s="198"/>
      <c r="K150" s="198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142</v>
      </c>
      <c r="AU150" s="206" t="s">
        <v>87</v>
      </c>
      <c r="AV150" s="12" t="s">
        <v>85</v>
      </c>
      <c r="AW150" s="12" t="s">
        <v>36</v>
      </c>
      <c r="AX150" s="12" t="s">
        <v>77</v>
      </c>
      <c r="AY150" s="206" t="s">
        <v>133</v>
      </c>
    </row>
    <row r="151" spans="2:51" s="13" customFormat="1" ht="11.25">
      <c r="B151" s="207"/>
      <c r="C151" s="208"/>
      <c r="D151" s="187" t="s">
        <v>142</v>
      </c>
      <c r="E151" s="209" t="s">
        <v>27</v>
      </c>
      <c r="F151" s="210" t="s">
        <v>145</v>
      </c>
      <c r="G151" s="208"/>
      <c r="H151" s="211">
        <v>59.4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142</v>
      </c>
      <c r="AU151" s="217" t="s">
        <v>87</v>
      </c>
      <c r="AV151" s="13" t="s">
        <v>140</v>
      </c>
      <c r="AW151" s="13" t="s">
        <v>36</v>
      </c>
      <c r="AX151" s="13" t="s">
        <v>85</v>
      </c>
      <c r="AY151" s="217" t="s">
        <v>133</v>
      </c>
    </row>
    <row r="152" spans="2:65" s="1" customFormat="1" ht="16.5" customHeight="1">
      <c r="B152" s="34"/>
      <c r="C152" s="218" t="s">
        <v>220</v>
      </c>
      <c r="D152" s="218" t="s">
        <v>221</v>
      </c>
      <c r="E152" s="219" t="s">
        <v>222</v>
      </c>
      <c r="F152" s="220" t="s">
        <v>223</v>
      </c>
      <c r="G152" s="221" t="s">
        <v>224</v>
      </c>
      <c r="H152" s="222">
        <v>118.8</v>
      </c>
      <c r="I152" s="223"/>
      <c r="J152" s="222">
        <f>ROUND(I152*H152,2)</f>
        <v>0</v>
      </c>
      <c r="K152" s="220" t="s">
        <v>139</v>
      </c>
      <c r="L152" s="224"/>
      <c r="M152" s="225" t="s">
        <v>27</v>
      </c>
      <c r="N152" s="226" t="s">
        <v>48</v>
      </c>
      <c r="O152" s="60"/>
      <c r="P152" s="182">
        <f>O152*H152</f>
        <v>0</v>
      </c>
      <c r="Q152" s="182">
        <v>1</v>
      </c>
      <c r="R152" s="182">
        <f>Q152*H152</f>
        <v>118.8</v>
      </c>
      <c r="S152" s="182">
        <v>0</v>
      </c>
      <c r="T152" s="183">
        <f>S152*H152</f>
        <v>0</v>
      </c>
      <c r="AR152" s="17" t="s">
        <v>175</v>
      </c>
      <c r="AT152" s="17" t="s">
        <v>221</v>
      </c>
      <c r="AU152" s="17" t="s">
        <v>87</v>
      </c>
      <c r="AY152" s="17" t="s">
        <v>133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85</v>
      </c>
      <c r="BK152" s="184">
        <f>ROUND(I152*H152,2)</f>
        <v>0</v>
      </c>
      <c r="BL152" s="17" t="s">
        <v>140</v>
      </c>
      <c r="BM152" s="17" t="s">
        <v>225</v>
      </c>
    </row>
    <row r="153" spans="2:51" s="11" customFormat="1" ht="11.25">
      <c r="B153" s="185"/>
      <c r="C153" s="186"/>
      <c r="D153" s="187" t="s">
        <v>142</v>
      </c>
      <c r="E153" s="186"/>
      <c r="F153" s="189" t="s">
        <v>226</v>
      </c>
      <c r="G153" s="186"/>
      <c r="H153" s="190">
        <v>118.8</v>
      </c>
      <c r="I153" s="191"/>
      <c r="J153" s="186"/>
      <c r="K153" s="186"/>
      <c r="L153" s="192"/>
      <c r="M153" s="193"/>
      <c r="N153" s="194"/>
      <c r="O153" s="194"/>
      <c r="P153" s="194"/>
      <c r="Q153" s="194"/>
      <c r="R153" s="194"/>
      <c r="S153" s="194"/>
      <c r="T153" s="195"/>
      <c r="AT153" s="196" t="s">
        <v>142</v>
      </c>
      <c r="AU153" s="196" t="s">
        <v>87</v>
      </c>
      <c r="AV153" s="11" t="s">
        <v>87</v>
      </c>
      <c r="AW153" s="11" t="s">
        <v>4</v>
      </c>
      <c r="AX153" s="11" t="s">
        <v>85</v>
      </c>
      <c r="AY153" s="196" t="s">
        <v>133</v>
      </c>
    </row>
    <row r="154" spans="2:65" s="1" customFormat="1" ht="16.5" customHeight="1">
      <c r="B154" s="34"/>
      <c r="C154" s="174" t="s">
        <v>227</v>
      </c>
      <c r="D154" s="174" t="s">
        <v>135</v>
      </c>
      <c r="E154" s="175" t="s">
        <v>228</v>
      </c>
      <c r="F154" s="176" t="s">
        <v>229</v>
      </c>
      <c r="G154" s="177" t="s">
        <v>186</v>
      </c>
      <c r="H154" s="178">
        <v>276.15</v>
      </c>
      <c r="I154" s="179"/>
      <c r="J154" s="178">
        <f>ROUND(I154*H154,2)</f>
        <v>0</v>
      </c>
      <c r="K154" s="176" t="s">
        <v>139</v>
      </c>
      <c r="L154" s="38"/>
      <c r="M154" s="180" t="s">
        <v>27</v>
      </c>
      <c r="N154" s="181" t="s">
        <v>48</v>
      </c>
      <c r="O154" s="60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AR154" s="17" t="s">
        <v>140</v>
      </c>
      <c r="AT154" s="17" t="s">
        <v>135</v>
      </c>
      <c r="AU154" s="17" t="s">
        <v>87</v>
      </c>
      <c r="AY154" s="17" t="s">
        <v>133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7" t="s">
        <v>85</v>
      </c>
      <c r="BK154" s="184">
        <f>ROUND(I154*H154,2)</f>
        <v>0</v>
      </c>
      <c r="BL154" s="17" t="s">
        <v>140</v>
      </c>
      <c r="BM154" s="17" t="s">
        <v>230</v>
      </c>
    </row>
    <row r="155" spans="2:65" s="1" customFormat="1" ht="22.5" customHeight="1">
      <c r="B155" s="34"/>
      <c r="C155" s="174" t="s">
        <v>231</v>
      </c>
      <c r="D155" s="174" t="s">
        <v>135</v>
      </c>
      <c r="E155" s="175" t="s">
        <v>232</v>
      </c>
      <c r="F155" s="176" t="s">
        <v>233</v>
      </c>
      <c r="G155" s="177" t="s">
        <v>224</v>
      </c>
      <c r="H155" s="178">
        <v>497.07</v>
      </c>
      <c r="I155" s="179"/>
      <c r="J155" s="178">
        <f>ROUND(I155*H155,2)</f>
        <v>0</v>
      </c>
      <c r="K155" s="176" t="s">
        <v>139</v>
      </c>
      <c r="L155" s="38"/>
      <c r="M155" s="180" t="s">
        <v>27</v>
      </c>
      <c r="N155" s="181" t="s">
        <v>48</v>
      </c>
      <c r="O155" s="6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17" t="s">
        <v>140</v>
      </c>
      <c r="AT155" s="17" t="s">
        <v>135</v>
      </c>
      <c r="AU155" s="17" t="s">
        <v>87</v>
      </c>
      <c r="AY155" s="17" t="s">
        <v>133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7" t="s">
        <v>85</v>
      </c>
      <c r="BK155" s="184">
        <f>ROUND(I155*H155,2)</f>
        <v>0</v>
      </c>
      <c r="BL155" s="17" t="s">
        <v>140</v>
      </c>
      <c r="BM155" s="17" t="s">
        <v>234</v>
      </c>
    </row>
    <row r="156" spans="2:51" s="11" customFormat="1" ht="11.25">
      <c r="B156" s="185"/>
      <c r="C156" s="186"/>
      <c r="D156" s="187" t="s">
        <v>142</v>
      </c>
      <c r="E156" s="188" t="s">
        <v>27</v>
      </c>
      <c r="F156" s="189" t="s">
        <v>235</v>
      </c>
      <c r="G156" s="186"/>
      <c r="H156" s="190">
        <v>497.07</v>
      </c>
      <c r="I156" s="191"/>
      <c r="J156" s="186"/>
      <c r="K156" s="186"/>
      <c r="L156" s="192"/>
      <c r="M156" s="193"/>
      <c r="N156" s="194"/>
      <c r="O156" s="194"/>
      <c r="P156" s="194"/>
      <c r="Q156" s="194"/>
      <c r="R156" s="194"/>
      <c r="S156" s="194"/>
      <c r="T156" s="195"/>
      <c r="AT156" s="196" t="s">
        <v>142</v>
      </c>
      <c r="AU156" s="196" t="s">
        <v>87</v>
      </c>
      <c r="AV156" s="11" t="s">
        <v>87</v>
      </c>
      <c r="AW156" s="11" t="s">
        <v>36</v>
      </c>
      <c r="AX156" s="11" t="s">
        <v>77</v>
      </c>
      <c r="AY156" s="196" t="s">
        <v>133</v>
      </c>
    </row>
    <row r="157" spans="2:51" s="13" customFormat="1" ht="11.25">
      <c r="B157" s="207"/>
      <c r="C157" s="208"/>
      <c r="D157" s="187" t="s">
        <v>142</v>
      </c>
      <c r="E157" s="209" t="s">
        <v>27</v>
      </c>
      <c r="F157" s="210" t="s">
        <v>145</v>
      </c>
      <c r="G157" s="208"/>
      <c r="H157" s="211">
        <v>497.07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142</v>
      </c>
      <c r="AU157" s="217" t="s">
        <v>87</v>
      </c>
      <c r="AV157" s="13" t="s">
        <v>140</v>
      </c>
      <c r="AW157" s="13" t="s">
        <v>36</v>
      </c>
      <c r="AX157" s="13" t="s">
        <v>85</v>
      </c>
      <c r="AY157" s="217" t="s">
        <v>133</v>
      </c>
    </row>
    <row r="158" spans="2:65" s="1" customFormat="1" ht="22.5" customHeight="1">
      <c r="B158" s="34"/>
      <c r="C158" s="174" t="s">
        <v>236</v>
      </c>
      <c r="D158" s="174" t="s">
        <v>135</v>
      </c>
      <c r="E158" s="175" t="s">
        <v>237</v>
      </c>
      <c r="F158" s="176" t="s">
        <v>238</v>
      </c>
      <c r="G158" s="177" t="s">
        <v>186</v>
      </c>
      <c r="H158" s="178">
        <v>0.4</v>
      </c>
      <c r="I158" s="179"/>
      <c r="J158" s="178">
        <f>ROUND(I158*H158,2)</f>
        <v>0</v>
      </c>
      <c r="K158" s="176" t="s">
        <v>139</v>
      </c>
      <c r="L158" s="38"/>
      <c r="M158" s="180" t="s">
        <v>27</v>
      </c>
      <c r="N158" s="181" t="s">
        <v>48</v>
      </c>
      <c r="O158" s="60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AR158" s="17" t="s">
        <v>140</v>
      </c>
      <c r="AT158" s="17" t="s">
        <v>135</v>
      </c>
      <c r="AU158" s="17" t="s">
        <v>87</v>
      </c>
      <c r="AY158" s="17" t="s">
        <v>133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7" t="s">
        <v>85</v>
      </c>
      <c r="BK158" s="184">
        <f>ROUND(I158*H158,2)</f>
        <v>0</v>
      </c>
      <c r="BL158" s="17" t="s">
        <v>140</v>
      </c>
      <c r="BM158" s="17" t="s">
        <v>239</v>
      </c>
    </row>
    <row r="159" spans="2:51" s="11" customFormat="1" ht="11.25">
      <c r="B159" s="185"/>
      <c r="C159" s="186"/>
      <c r="D159" s="187" t="s">
        <v>142</v>
      </c>
      <c r="E159" s="188" t="s">
        <v>27</v>
      </c>
      <c r="F159" s="189" t="s">
        <v>240</v>
      </c>
      <c r="G159" s="186"/>
      <c r="H159" s="190">
        <v>0.4</v>
      </c>
      <c r="I159" s="191"/>
      <c r="J159" s="186"/>
      <c r="K159" s="186"/>
      <c r="L159" s="192"/>
      <c r="M159" s="193"/>
      <c r="N159" s="194"/>
      <c r="O159" s="194"/>
      <c r="P159" s="194"/>
      <c r="Q159" s="194"/>
      <c r="R159" s="194"/>
      <c r="S159" s="194"/>
      <c r="T159" s="195"/>
      <c r="AT159" s="196" t="s">
        <v>142</v>
      </c>
      <c r="AU159" s="196" t="s">
        <v>87</v>
      </c>
      <c r="AV159" s="11" t="s">
        <v>87</v>
      </c>
      <c r="AW159" s="11" t="s">
        <v>36</v>
      </c>
      <c r="AX159" s="11" t="s">
        <v>77</v>
      </c>
      <c r="AY159" s="196" t="s">
        <v>133</v>
      </c>
    </row>
    <row r="160" spans="2:51" s="13" customFormat="1" ht="11.25">
      <c r="B160" s="207"/>
      <c r="C160" s="208"/>
      <c r="D160" s="187" t="s">
        <v>142</v>
      </c>
      <c r="E160" s="209" t="s">
        <v>27</v>
      </c>
      <c r="F160" s="210" t="s">
        <v>145</v>
      </c>
      <c r="G160" s="208"/>
      <c r="H160" s="211">
        <v>0.4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142</v>
      </c>
      <c r="AU160" s="217" t="s">
        <v>87</v>
      </c>
      <c r="AV160" s="13" t="s">
        <v>140</v>
      </c>
      <c r="AW160" s="13" t="s">
        <v>36</v>
      </c>
      <c r="AX160" s="13" t="s">
        <v>85</v>
      </c>
      <c r="AY160" s="217" t="s">
        <v>133</v>
      </c>
    </row>
    <row r="161" spans="2:65" s="1" customFormat="1" ht="16.5" customHeight="1">
      <c r="B161" s="34"/>
      <c r="C161" s="218" t="s">
        <v>7</v>
      </c>
      <c r="D161" s="218" t="s">
        <v>221</v>
      </c>
      <c r="E161" s="219" t="s">
        <v>241</v>
      </c>
      <c r="F161" s="220" t="s">
        <v>242</v>
      </c>
      <c r="G161" s="221" t="s">
        <v>224</v>
      </c>
      <c r="H161" s="222">
        <v>0.8</v>
      </c>
      <c r="I161" s="223"/>
      <c r="J161" s="222">
        <f>ROUND(I161*H161,2)</f>
        <v>0</v>
      </c>
      <c r="K161" s="220" t="s">
        <v>139</v>
      </c>
      <c r="L161" s="224"/>
      <c r="M161" s="225" t="s">
        <v>27</v>
      </c>
      <c r="N161" s="226" t="s">
        <v>48</v>
      </c>
      <c r="O161" s="60"/>
      <c r="P161" s="182">
        <f>O161*H161</f>
        <v>0</v>
      </c>
      <c r="Q161" s="182">
        <v>1</v>
      </c>
      <c r="R161" s="182">
        <f>Q161*H161</f>
        <v>0.8</v>
      </c>
      <c r="S161" s="182">
        <v>0</v>
      </c>
      <c r="T161" s="183">
        <f>S161*H161</f>
        <v>0</v>
      </c>
      <c r="AR161" s="17" t="s">
        <v>175</v>
      </c>
      <c r="AT161" s="17" t="s">
        <v>221</v>
      </c>
      <c r="AU161" s="17" t="s">
        <v>87</v>
      </c>
      <c r="AY161" s="17" t="s">
        <v>133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7" t="s">
        <v>85</v>
      </c>
      <c r="BK161" s="184">
        <f>ROUND(I161*H161,2)</f>
        <v>0</v>
      </c>
      <c r="BL161" s="17" t="s">
        <v>140</v>
      </c>
      <c r="BM161" s="17" t="s">
        <v>243</v>
      </c>
    </row>
    <row r="162" spans="2:51" s="11" customFormat="1" ht="11.25">
      <c r="B162" s="185"/>
      <c r="C162" s="186"/>
      <c r="D162" s="187" t="s">
        <v>142</v>
      </c>
      <c r="E162" s="186"/>
      <c r="F162" s="189" t="s">
        <v>244</v>
      </c>
      <c r="G162" s="186"/>
      <c r="H162" s="190">
        <v>0.8</v>
      </c>
      <c r="I162" s="191"/>
      <c r="J162" s="186"/>
      <c r="K162" s="186"/>
      <c r="L162" s="192"/>
      <c r="M162" s="193"/>
      <c r="N162" s="194"/>
      <c r="O162" s="194"/>
      <c r="P162" s="194"/>
      <c r="Q162" s="194"/>
      <c r="R162" s="194"/>
      <c r="S162" s="194"/>
      <c r="T162" s="195"/>
      <c r="AT162" s="196" t="s">
        <v>142</v>
      </c>
      <c r="AU162" s="196" t="s">
        <v>87</v>
      </c>
      <c r="AV162" s="11" t="s">
        <v>87</v>
      </c>
      <c r="AW162" s="11" t="s">
        <v>4</v>
      </c>
      <c r="AX162" s="11" t="s">
        <v>85</v>
      </c>
      <c r="AY162" s="196" t="s">
        <v>133</v>
      </c>
    </row>
    <row r="163" spans="2:65" s="1" customFormat="1" ht="22.5" customHeight="1">
      <c r="B163" s="34"/>
      <c r="C163" s="174" t="s">
        <v>149</v>
      </c>
      <c r="D163" s="174" t="s">
        <v>135</v>
      </c>
      <c r="E163" s="175" t="s">
        <v>245</v>
      </c>
      <c r="F163" s="176" t="s">
        <v>246</v>
      </c>
      <c r="G163" s="177" t="s">
        <v>186</v>
      </c>
      <c r="H163" s="178">
        <v>1.2</v>
      </c>
      <c r="I163" s="179"/>
      <c r="J163" s="178">
        <f>ROUND(I163*H163,2)</f>
        <v>0</v>
      </c>
      <c r="K163" s="176" t="s">
        <v>139</v>
      </c>
      <c r="L163" s="38"/>
      <c r="M163" s="180" t="s">
        <v>27</v>
      </c>
      <c r="N163" s="181" t="s">
        <v>48</v>
      </c>
      <c r="O163" s="60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17" t="s">
        <v>140</v>
      </c>
      <c r="AT163" s="17" t="s">
        <v>135</v>
      </c>
      <c r="AU163" s="17" t="s">
        <v>87</v>
      </c>
      <c r="AY163" s="17" t="s">
        <v>133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7" t="s">
        <v>85</v>
      </c>
      <c r="BK163" s="184">
        <f>ROUND(I163*H163,2)</f>
        <v>0</v>
      </c>
      <c r="BL163" s="17" t="s">
        <v>140</v>
      </c>
      <c r="BM163" s="17" t="s">
        <v>247</v>
      </c>
    </row>
    <row r="164" spans="2:51" s="11" customFormat="1" ht="11.25">
      <c r="B164" s="185"/>
      <c r="C164" s="186"/>
      <c r="D164" s="187" t="s">
        <v>142</v>
      </c>
      <c r="E164" s="188" t="s">
        <v>27</v>
      </c>
      <c r="F164" s="189" t="s">
        <v>248</v>
      </c>
      <c r="G164" s="186"/>
      <c r="H164" s="190">
        <v>1.2</v>
      </c>
      <c r="I164" s="191"/>
      <c r="J164" s="186"/>
      <c r="K164" s="186"/>
      <c r="L164" s="192"/>
      <c r="M164" s="193"/>
      <c r="N164" s="194"/>
      <c r="O164" s="194"/>
      <c r="P164" s="194"/>
      <c r="Q164" s="194"/>
      <c r="R164" s="194"/>
      <c r="S164" s="194"/>
      <c r="T164" s="195"/>
      <c r="AT164" s="196" t="s">
        <v>142</v>
      </c>
      <c r="AU164" s="196" t="s">
        <v>87</v>
      </c>
      <c r="AV164" s="11" t="s">
        <v>87</v>
      </c>
      <c r="AW164" s="11" t="s">
        <v>36</v>
      </c>
      <c r="AX164" s="11" t="s">
        <v>77</v>
      </c>
      <c r="AY164" s="196" t="s">
        <v>133</v>
      </c>
    </row>
    <row r="165" spans="2:51" s="12" customFormat="1" ht="11.25">
      <c r="B165" s="197"/>
      <c r="C165" s="198"/>
      <c r="D165" s="187" t="s">
        <v>142</v>
      </c>
      <c r="E165" s="199" t="s">
        <v>27</v>
      </c>
      <c r="F165" s="200" t="s">
        <v>156</v>
      </c>
      <c r="G165" s="198"/>
      <c r="H165" s="199" t="s">
        <v>27</v>
      </c>
      <c r="I165" s="201"/>
      <c r="J165" s="198"/>
      <c r="K165" s="198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142</v>
      </c>
      <c r="AU165" s="206" t="s">
        <v>87</v>
      </c>
      <c r="AV165" s="12" t="s">
        <v>85</v>
      </c>
      <c r="AW165" s="12" t="s">
        <v>36</v>
      </c>
      <c r="AX165" s="12" t="s">
        <v>77</v>
      </c>
      <c r="AY165" s="206" t="s">
        <v>133</v>
      </c>
    </row>
    <row r="166" spans="2:51" s="13" customFormat="1" ht="11.25">
      <c r="B166" s="207"/>
      <c r="C166" s="208"/>
      <c r="D166" s="187" t="s">
        <v>142</v>
      </c>
      <c r="E166" s="209" t="s">
        <v>27</v>
      </c>
      <c r="F166" s="210" t="s">
        <v>145</v>
      </c>
      <c r="G166" s="208"/>
      <c r="H166" s="211">
        <v>1.2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142</v>
      </c>
      <c r="AU166" s="217" t="s">
        <v>87</v>
      </c>
      <c r="AV166" s="13" t="s">
        <v>140</v>
      </c>
      <c r="AW166" s="13" t="s">
        <v>36</v>
      </c>
      <c r="AX166" s="13" t="s">
        <v>85</v>
      </c>
      <c r="AY166" s="217" t="s">
        <v>133</v>
      </c>
    </row>
    <row r="167" spans="2:65" s="1" customFormat="1" ht="16.5" customHeight="1">
      <c r="B167" s="34"/>
      <c r="C167" s="218" t="s">
        <v>249</v>
      </c>
      <c r="D167" s="218" t="s">
        <v>221</v>
      </c>
      <c r="E167" s="219" t="s">
        <v>222</v>
      </c>
      <c r="F167" s="220" t="s">
        <v>223</v>
      </c>
      <c r="G167" s="221" t="s">
        <v>224</v>
      </c>
      <c r="H167" s="222">
        <v>2.4</v>
      </c>
      <c r="I167" s="223"/>
      <c r="J167" s="222">
        <f>ROUND(I167*H167,2)</f>
        <v>0</v>
      </c>
      <c r="K167" s="220" t="s">
        <v>139</v>
      </c>
      <c r="L167" s="224"/>
      <c r="M167" s="225" t="s">
        <v>27</v>
      </c>
      <c r="N167" s="226" t="s">
        <v>48</v>
      </c>
      <c r="O167" s="60"/>
      <c r="P167" s="182">
        <f>O167*H167</f>
        <v>0</v>
      </c>
      <c r="Q167" s="182">
        <v>1</v>
      </c>
      <c r="R167" s="182">
        <f>Q167*H167</f>
        <v>2.4</v>
      </c>
      <c r="S167" s="182">
        <v>0</v>
      </c>
      <c r="T167" s="183">
        <f>S167*H167</f>
        <v>0</v>
      </c>
      <c r="AR167" s="17" t="s">
        <v>175</v>
      </c>
      <c r="AT167" s="17" t="s">
        <v>221</v>
      </c>
      <c r="AU167" s="17" t="s">
        <v>87</v>
      </c>
      <c r="AY167" s="17" t="s">
        <v>133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7" t="s">
        <v>85</v>
      </c>
      <c r="BK167" s="184">
        <f>ROUND(I167*H167,2)</f>
        <v>0</v>
      </c>
      <c r="BL167" s="17" t="s">
        <v>140</v>
      </c>
      <c r="BM167" s="17" t="s">
        <v>250</v>
      </c>
    </row>
    <row r="168" spans="2:51" s="11" customFormat="1" ht="11.25">
      <c r="B168" s="185"/>
      <c r="C168" s="186"/>
      <c r="D168" s="187" t="s">
        <v>142</v>
      </c>
      <c r="E168" s="186"/>
      <c r="F168" s="189" t="s">
        <v>251</v>
      </c>
      <c r="G168" s="186"/>
      <c r="H168" s="190">
        <v>2.4</v>
      </c>
      <c r="I168" s="191"/>
      <c r="J168" s="186"/>
      <c r="K168" s="186"/>
      <c r="L168" s="192"/>
      <c r="M168" s="193"/>
      <c r="N168" s="194"/>
      <c r="O168" s="194"/>
      <c r="P168" s="194"/>
      <c r="Q168" s="194"/>
      <c r="R168" s="194"/>
      <c r="S168" s="194"/>
      <c r="T168" s="195"/>
      <c r="AT168" s="196" t="s">
        <v>142</v>
      </c>
      <c r="AU168" s="196" t="s">
        <v>87</v>
      </c>
      <c r="AV168" s="11" t="s">
        <v>87</v>
      </c>
      <c r="AW168" s="11" t="s">
        <v>4</v>
      </c>
      <c r="AX168" s="11" t="s">
        <v>85</v>
      </c>
      <c r="AY168" s="196" t="s">
        <v>133</v>
      </c>
    </row>
    <row r="169" spans="2:65" s="1" customFormat="1" ht="16.5" customHeight="1">
      <c r="B169" s="34"/>
      <c r="C169" s="174" t="s">
        <v>252</v>
      </c>
      <c r="D169" s="174" t="s">
        <v>135</v>
      </c>
      <c r="E169" s="175" t="s">
        <v>253</v>
      </c>
      <c r="F169" s="176" t="s">
        <v>254</v>
      </c>
      <c r="G169" s="177" t="s">
        <v>138</v>
      </c>
      <c r="H169" s="178">
        <v>400.53</v>
      </c>
      <c r="I169" s="179"/>
      <c r="J169" s="178">
        <f>ROUND(I169*H169,2)</f>
        <v>0</v>
      </c>
      <c r="K169" s="176" t="s">
        <v>139</v>
      </c>
      <c r="L169" s="38"/>
      <c r="M169" s="180" t="s">
        <v>27</v>
      </c>
      <c r="N169" s="181" t="s">
        <v>48</v>
      </c>
      <c r="O169" s="60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17" t="s">
        <v>140</v>
      </c>
      <c r="AT169" s="17" t="s">
        <v>135</v>
      </c>
      <c r="AU169" s="17" t="s">
        <v>87</v>
      </c>
      <c r="AY169" s="17" t="s">
        <v>133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7" t="s">
        <v>85</v>
      </c>
      <c r="BK169" s="184">
        <f>ROUND(I169*H169,2)</f>
        <v>0</v>
      </c>
      <c r="BL169" s="17" t="s">
        <v>140</v>
      </c>
      <c r="BM169" s="17" t="s">
        <v>255</v>
      </c>
    </row>
    <row r="170" spans="2:51" s="11" customFormat="1" ht="11.25">
      <c r="B170" s="185"/>
      <c r="C170" s="186"/>
      <c r="D170" s="187" t="s">
        <v>142</v>
      </c>
      <c r="E170" s="188" t="s">
        <v>27</v>
      </c>
      <c r="F170" s="189" t="s">
        <v>256</v>
      </c>
      <c r="G170" s="186"/>
      <c r="H170" s="190">
        <v>400.53</v>
      </c>
      <c r="I170" s="191"/>
      <c r="J170" s="186"/>
      <c r="K170" s="186"/>
      <c r="L170" s="192"/>
      <c r="M170" s="193"/>
      <c r="N170" s="194"/>
      <c r="O170" s="194"/>
      <c r="P170" s="194"/>
      <c r="Q170" s="194"/>
      <c r="R170" s="194"/>
      <c r="S170" s="194"/>
      <c r="T170" s="195"/>
      <c r="AT170" s="196" t="s">
        <v>142</v>
      </c>
      <c r="AU170" s="196" t="s">
        <v>87</v>
      </c>
      <c r="AV170" s="11" t="s">
        <v>87</v>
      </c>
      <c r="AW170" s="11" t="s">
        <v>36</v>
      </c>
      <c r="AX170" s="11" t="s">
        <v>77</v>
      </c>
      <c r="AY170" s="196" t="s">
        <v>133</v>
      </c>
    </row>
    <row r="171" spans="2:51" s="12" customFormat="1" ht="11.25">
      <c r="B171" s="197"/>
      <c r="C171" s="198"/>
      <c r="D171" s="187" t="s">
        <v>142</v>
      </c>
      <c r="E171" s="199" t="s">
        <v>27</v>
      </c>
      <c r="F171" s="200" t="s">
        <v>156</v>
      </c>
      <c r="G171" s="198"/>
      <c r="H171" s="199" t="s">
        <v>27</v>
      </c>
      <c r="I171" s="201"/>
      <c r="J171" s="198"/>
      <c r="K171" s="198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142</v>
      </c>
      <c r="AU171" s="206" t="s">
        <v>87</v>
      </c>
      <c r="AV171" s="12" t="s">
        <v>85</v>
      </c>
      <c r="AW171" s="12" t="s">
        <v>36</v>
      </c>
      <c r="AX171" s="12" t="s">
        <v>77</v>
      </c>
      <c r="AY171" s="206" t="s">
        <v>133</v>
      </c>
    </row>
    <row r="172" spans="2:51" s="13" customFormat="1" ht="11.25">
      <c r="B172" s="207"/>
      <c r="C172" s="208"/>
      <c r="D172" s="187" t="s">
        <v>142</v>
      </c>
      <c r="E172" s="209" t="s">
        <v>27</v>
      </c>
      <c r="F172" s="210" t="s">
        <v>145</v>
      </c>
      <c r="G172" s="208"/>
      <c r="H172" s="211">
        <v>400.53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142</v>
      </c>
      <c r="AU172" s="217" t="s">
        <v>87</v>
      </c>
      <c r="AV172" s="13" t="s">
        <v>140</v>
      </c>
      <c r="AW172" s="13" t="s">
        <v>36</v>
      </c>
      <c r="AX172" s="13" t="s">
        <v>85</v>
      </c>
      <c r="AY172" s="217" t="s">
        <v>133</v>
      </c>
    </row>
    <row r="173" spans="2:65" s="1" customFormat="1" ht="22.5" customHeight="1">
      <c r="B173" s="34"/>
      <c r="C173" s="174" t="s">
        <v>257</v>
      </c>
      <c r="D173" s="174" t="s">
        <v>135</v>
      </c>
      <c r="E173" s="175" t="s">
        <v>258</v>
      </c>
      <c r="F173" s="176" t="s">
        <v>259</v>
      </c>
      <c r="G173" s="177" t="s">
        <v>138</v>
      </c>
      <c r="H173" s="178">
        <v>100</v>
      </c>
      <c r="I173" s="179"/>
      <c r="J173" s="178">
        <f>ROUND(I173*H173,2)</f>
        <v>0</v>
      </c>
      <c r="K173" s="176" t="s">
        <v>139</v>
      </c>
      <c r="L173" s="38"/>
      <c r="M173" s="180" t="s">
        <v>27</v>
      </c>
      <c r="N173" s="181" t="s">
        <v>48</v>
      </c>
      <c r="O173" s="6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17" t="s">
        <v>140</v>
      </c>
      <c r="AT173" s="17" t="s">
        <v>135</v>
      </c>
      <c r="AU173" s="17" t="s">
        <v>87</v>
      </c>
      <c r="AY173" s="17" t="s">
        <v>133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7" t="s">
        <v>85</v>
      </c>
      <c r="BK173" s="184">
        <f>ROUND(I173*H173,2)</f>
        <v>0</v>
      </c>
      <c r="BL173" s="17" t="s">
        <v>140</v>
      </c>
      <c r="BM173" s="17" t="s">
        <v>260</v>
      </c>
    </row>
    <row r="174" spans="2:51" s="11" customFormat="1" ht="11.25">
      <c r="B174" s="185"/>
      <c r="C174" s="186"/>
      <c r="D174" s="187" t="s">
        <v>142</v>
      </c>
      <c r="E174" s="188" t="s">
        <v>27</v>
      </c>
      <c r="F174" s="189" t="s">
        <v>261</v>
      </c>
      <c r="G174" s="186"/>
      <c r="H174" s="190">
        <v>100</v>
      </c>
      <c r="I174" s="191"/>
      <c r="J174" s="186"/>
      <c r="K174" s="186"/>
      <c r="L174" s="192"/>
      <c r="M174" s="193"/>
      <c r="N174" s="194"/>
      <c r="O174" s="194"/>
      <c r="P174" s="194"/>
      <c r="Q174" s="194"/>
      <c r="R174" s="194"/>
      <c r="S174" s="194"/>
      <c r="T174" s="195"/>
      <c r="AT174" s="196" t="s">
        <v>142</v>
      </c>
      <c r="AU174" s="196" t="s">
        <v>87</v>
      </c>
      <c r="AV174" s="11" t="s">
        <v>87</v>
      </c>
      <c r="AW174" s="11" t="s">
        <v>36</v>
      </c>
      <c r="AX174" s="11" t="s">
        <v>77</v>
      </c>
      <c r="AY174" s="196" t="s">
        <v>133</v>
      </c>
    </row>
    <row r="175" spans="2:51" s="12" customFormat="1" ht="11.25">
      <c r="B175" s="197"/>
      <c r="C175" s="198"/>
      <c r="D175" s="187" t="s">
        <v>142</v>
      </c>
      <c r="E175" s="199" t="s">
        <v>27</v>
      </c>
      <c r="F175" s="200" t="s">
        <v>156</v>
      </c>
      <c r="G175" s="198"/>
      <c r="H175" s="199" t="s">
        <v>27</v>
      </c>
      <c r="I175" s="201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142</v>
      </c>
      <c r="AU175" s="206" t="s">
        <v>87</v>
      </c>
      <c r="AV175" s="12" t="s">
        <v>85</v>
      </c>
      <c r="AW175" s="12" t="s">
        <v>36</v>
      </c>
      <c r="AX175" s="12" t="s">
        <v>77</v>
      </c>
      <c r="AY175" s="206" t="s">
        <v>133</v>
      </c>
    </row>
    <row r="176" spans="2:51" s="13" customFormat="1" ht="11.25">
      <c r="B176" s="207"/>
      <c r="C176" s="208"/>
      <c r="D176" s="187" t="s">
        <v>142</v>
      </c>
      <c r="E176" s="209" t="s">
        <v>27</v>
      </c>
      <c r="F176" s="210" t="s">
        <v>145</v>
      </c>
      <c r="G176" s="208"/>
      <c r="H176" s="211">
        <v>100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142</v>
      </c>
      <c r="AU176" s="217" t="s">
        <v>87</v>
      </c>
      <c r="AV176" s="13" t="s">
        <v>140</v>
      </c>
      <c r="AW176" s="13" t="s">
        <v>36</v>
      </c>
      <c r="AX176" s="13" t="s">
        <v>85</v>
      </c>
      <c r="AY176" s="217" t="s">
        <v>133</v>
      </c>
    </row>
    <row r="177" spans="2:63" s="10" customFormat="1" ht="22.9" customHeight="1">
      <c r="B177" s="158"/>
      <c r="C177" s="159"/>
      <c r="D177" s="160" t="s">
        <v>76</v>
      </c>
      <c r="E177" s="172" t="s">
        <v>140</v>
      </c>
      <c r="F177" s="172" t="s">
        <v>262</v>
      </c>
      <c r="G177" s="159"/>
      <c r="H177" s="159"/>
      <c r="I177" s="162"/>
      <c r="J177" s="173">
        <f>BK177</f>
        <v>0</v>
      </c>
      <c r="K177" s="159"/>
      <c r="L177" s="164"/>
      <c r="M177" s="165"/>
      <c r="N177" s="166"/>
      <c r="O177" s="166"/>
      <c r="P177" s="167">
        <f>SUM(P178:P184)</f>
        <v>0</v>
      </c>
      <c r="Q177" s="166"/>
      <c r="R177" s="167">
        <f>SUM(R178:R184)</f>
        <v>359.0568</v>
      </c>
      <c r="S177" s="166"/>
      <c r="T177" s="168">
        <f>SUM(T178:T184)</f>
        <v>0</v>
      </c>
      <c r="AR177" s="169" t="s">
        <v>85</v>
      </c>
      <c r="AT177" s="170" t="s">
        <v>76</v>
      </c>
      <c r="AU177" s="170" t="s">
        <v>85</v>
      </c>
      <c r="AY177" s="169" t="s">
        <v>133</v>
      </c>
      <c r="BK177" s="171">
        <f>SUM(BK178:BK184)</f>
        <v>0</v>
      </c>
    </row>
    <row r="178" spans="2:65" s="1" customFormat="1" ht="16.5" customHeight="1">
      <c r="B178" s="34"/>
      <c r="C178" s="174" t="s">
        <v>263</v>
      </c>
      <c r="D178" s="174" t="s">
        <v>135</v>
      </c>
      <c r="E178" s="175" t="s">
        <v>264</v>
      </c>
      <c r="F178" s="176" t="s">
        <v>265</v>
      </c>
      <c r="G178" s="177" t="s">
        <v>186</v>
      </c>
      <c r="H178" s="178">
        <v>0.28</v>
      </c>
      <c r="I178" s="179"/>
      <c r="J178" s="178">
        <f>ROUND(I178*H178,2)</f>
        <v>0</v>
      </c>
      <c r="K178" s="176" t="s">
        <v>139</v>
      </c>
      <c r="L178" s="38"/>
      <c r="M178" s="180" t="s">
        <v>27</v>
      </c>
      <c r="N178" s="181" t="s">
        <v>48</v>
      </c>
      <c r="O178" s="60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AR178" s="17" t="s">
        <v>140</v>
      </c>
      <c r="AT178" s="17" t="s">
        <v>135</v>
      </c>
      <c r="AU178" s="17" t="s">
        <v>87</v>
      </c>
      <c r="AY178" s="17" t="s">
        <v>133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7" t="s">
        <v>85</v>
      </c>
      <c r="BK178" s="184">
        <f>ROUND(I178*H178,2)</f>
        <v>0</v>
      </c>
      <c r="BL178" s="17" t="s">
        <v>140</v>
      </c>
      <c r="BM178" s="17" t="s">
        <v>266</v>
      </c>
    </row>
    <row r="179" spans="2:51" s="11" customFormat="1" ht="11.25">
      <c r="B179" s="185"/>
      <c r="C179" s="186"/>
      <c r="D179" s="187" t="s">
        <v>142</v>
      </c>
      <c r="E179" s="188" t="s">
        <v>27</v>
      </c>
      <c r="F179" s="189" t="s">
        <v>267</v>
      </c>
      <c r="G179" s="186"/>
      <c r="H179" s="190">
        <v>0.28</v>
      </c>
      <c r="I179" s="191"/>
      <c r="J179" s="186"/>
      <c r="K179" s="186"/>
      <c r="L179" s="192"/>
      <c r="M179" s="193"/>
      <c r="N179" s="194"/>
      <c r="O179" s="194"/>
      <c r="P179" s="194"/>
      <c r="Q179" s="194"/>
      <c r="R179" s="194"/>
      <c r="S179" s="194"/>
      <c r="T179" s="195"/>
      <c r="AT179" s="196" t="s">
        <v>142</v>
      </c>
      <c r="AU179" s="196" t="s">
        <v>87</v>
      </c>
      <c r="AV179" s="11" t="s">
        <v>87</v>
      </c>
      <c r="AW179" s="11" t="s">
        <v>36</v>
      </c>
      <c r="AX179" s="11" t="s">
        <v>77</v>
      </c>
      <c r="AY179" s="196" t="s">
        <v>133</v>
      </c>
    </row>
    <row r="180" spans="2:51" s="13" customFormat="1" ht="11.25">
      <c r="B180" s="207"/>
      <c r="C180" s="208"/>
      <c r="D180" s="187" t="s">
        <v>142</v>
      </c>
      <c r="E180" s="209" t="s">
        <v>27</v>
      </c>
      <c r="F180" s="210" t="s">
        <v>145</v>
      </c>
      <c r="G180" s="208"/>
      <c r="H180" s="211">
        <v>0.28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142</v>
      </c>
      <c r="AU180" s="217" t="s">
        <v>87</v>
      </c>
      <c r="AV180" s="13" t="s">
        <v>140</v>
      </c>
      <c r="AW180" s="13" t="s">
        <v>36</v>
      </c>
      <c r="AX180" s="13" t="s">
        <v>85</v>
      </c>
      <c r="AY180" s="217" t="s">
        <v>133</v>
      </c>
    </row>
    <row r="181" spans="2:65" s="1" customFormat="1" ht="16.5" customHeight="1">
      <c r="B181" s="34"/>
      <c r="C181" s="174" t="s">
        <v>268</v>
      </c>
      <c r="D181" s="174" t="s">
        <v>135</v>
      </c>
      <c r="E181" s="175" t="s">
        <v>269</v>
      </c>
      <c r="F181" s="176" t="s">
        <v>270</v>
      </c>
      <c r="G181" s="177" t="s">
        <v>186</v>
      </c>
      <c r="H181" s="178">
        <v>147.76</v>
      </c>
      <c r="I181" s="179"/>
      <c r="J181" s="178">
        <f>ROUND(I181*H181,2)</f>
        <v>0</v>
      </c>
      <c r="K181" s="176" t="s">
        <v>27</v>
      </c>
      <c r="L181" s="38"/>
      <c r="M181" s="180" t="s">
        <v>27</v>
      </c>
      <c r="N181" s="181" t="s">
        <v>48</v>
      </c>
      <c r="O181" s="60"/>
      <c r="P181" s="182">
        <f>O181*H181</f>
        <v>0</v>
      </c>
      <c r="Q181" s="182">
        <v>2.43</v>
      </c>
      <c r="R181" s="182">
        <f>Q181*H181</f>
        <v>359.0568</v>
      </c>
      <c r="S181" s="182">
        <v>0</v>
      </c>
      <c r="T181" s="183">
        <f>S181*H181</f>
        <v>0</v>
      </c>
      <c r="AR181" s="17" t="s">
        <v>140</v>
      </c>
      <c r="AT181" s="17" t="s">
        <v>135</v>
      </c>
      <c r="AU181" s="17" t="s">
        <v>87</v>
      </c>
      <c r="AY181" s="17" t="s">
        <v>133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7" t="s">
        <v>85</v>
      </c>
      <c r="BK181" s="184">
        <f>ROUND(I181*H181,2)</f>
        <v>0</v>
      </c>
      <c r="BL181" s="17" t="s">
        <v>140</v>
      </c>
      <c r="BM181" s="17" t="s">
        <v>271</v>
      </c>
    </row>
    <row r="182" spans="2:51" s="11" customFormat="1" ht="11.25">
      <c r="B182" s="185"/>
      <c r="C182" s="186"/>
      <c r="D182" s="187" t="s">
        <v>142</v>
      </c>
      <c r="E182" s="188" t="s">
        <v>27</v>
      </c>
      <c r="F182" s="189" t="s">
        <v>272</v>
      </c>
      <c r="G182" s="186"/>
      <c r="H182" s="190">
        <v>147.76</v>
      </c>
      <c r="I182" s="191"/>
      <c r="J182" s="186"/>
      <c r="K182" s="186"/>
      <c r="L182" s="192"/>
      <c r="M182" s="193"/>
      <c r="N182" s="194"/>
      <c r="O182" s="194"/>
      <c r="P182" s="194"/>
      <c r="Q182" s="194"/>
      <c r="R182" s="194"/>
      <c r="S182" s="194"/>
      <c r="T182" s="195"/>
      <c r="AT182" s="196" t="s">
        <v>142</v>
      </c>
      <c r="AU182" s="196" t="s">
        <v>87</v>
      </c>
      <c r="AV182" s="11" t="s">
        <v>87</v>
      </c>
      <c r="AW182" s="11" t="s">
        <v>36</v>
      </c>
      <c r="AX182" s="11" t="s">
        <v>77</v>
      </c>
      <c r="AY182" s="196" t="s">
        <v>133</v>
      </c>
    </row>
    <row r="183" spans="2:51" s="12" customFormat="1" ht="11.25">
      <c r="B183" s="197"/>
      <c r="C183" s="198"/>
      <c r="D183" s="187" t="s">
        <v>142</v>
      </c>
      <c r="E183" s="199" t="s">
        <v>27</v>
      </c>
      <c r="F183" s="200" t="s">
        <v>156</v>
      </c>
      <c r="G183" s="198"/>
      <c r="H183" s="199" t="s">
        <v>27</v>
      </c>
      <c r="I183" s="201"/>
      <c r="J183" s="198"/>
      <c r="K183" s="198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142</v>
      </c>
      <c r="AU183" s="206" t="s">
        <v>87</v>
      </c>
      <c r="AV183" s="12" t="s">
        <v>85</v>
      </c>
      <c r="AW183" s="12" t="s">
        <v>36</v>
      </c>
      <c r="AX183" s="12" t="s">
        <v>77</v>
      </c>
      <c r="AY183" s="206" t="s">
        <v>133</v>
      </c>
    </row>
    <row r="184" spans="2:51" s="13" customFormat="1" ht="11.25">
      <c r="B184" s="207"/>
      <c r="C184" s="208"/>
      <c r="D184" s="187" t="s">
        <v>142</v>
      </c>
      <c r="E184" s="209" t="s">
        <v>27</v>
      </c>
      <c r="F184" s="210" t="s">
        <v>145</v>
      </c>
      <c r="G184" s="208"/>
      <c r="H184" s="211">
        <v>147.76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142</v>
      </c>
      <c r="AU184" s="217" t="s">
        <v>87</v>
      </c>
      <c r="AV184" s="13" t="s">
        <v>140</v>
      </c>
      <c r="AW184" s="13" t="s">
        <v>36</v>
      </c>
      <c r="AX184" s="13" t="s">
        <v>85</v>
      </c>
      <c r="AY184" s="217" t="s">
        <v>133</v>
      </c>
    </row>
    <row r="185" spans="2:63" s="10" customFormat="1" ht="22.9" customHeight="1">
      <c r="B185" s="158"/>
      <c r="C185" s="159"/>
      <c r="D185" s="160" t="s">
        <v>76</v>
      </c>
      <c r="E185" s="172" t="s">
        <v>161</v>
      </c>
      <c r="F185" s="172" t="s">
        <v>273</v>
      </c>
      <c r="G185" s="159"/>
      <c r="H185" s="159"/>
      <c r="I185" s="162"/>
      <c r="J185" s="173">
        <f>BK185</f>
        <v>0</v>
      </c>
      <c r="K185" s="159"/>
      <c r="L185" s="164"/>
      <c r="M185" s="165"/>
      <c r="N185" s="166"/>
      <c r="O185" s="166"/>
      <c r="P185" s="167">
        <f>SUM(P186:P228)</f>
        <v>0</v>
      </c>
      <c r="Q185" s="166"/>
      <c r="R185" s="167">
        <f>SUM(R186:R228)</f>
        <v>0.8705189999999999</v>
      </c>
      <c r="S185" s="166"/>
      <c r="T185" s="168">
        <f>SUM(T186:T228)</f>
        <v>0</v>
      </c>
      <c r="AR185" s="169" t="s">
        <v>85</v>
      </c>
      <c r="AT185" s="170" t="s">
        <v>76</v>
      </c>
      <c r="AU185" s="170" t="s">
        <v>85</v>
      </c>
      <c r="AY185" s="169" t="s">
        <v>133</v>
      </c>
      <c r="BK185" s="171">
        <f>SUM(BK186:BK228)</f>
        <v>0</v>
      </c>
    </row>
    <row r="186" spans="2:65" s="1" customFormat="1" ht="16.5" customHeight="1">
      <c r="B186" s="34"/>
      <c r="C186" s="174" t="s">
        <v>274</v>
      </c>
      <c r="D186" s="174" t="s">
        <v>135</v>
      </c>
      <c r="E186" s="175" t="s">
        <v>275</v>
      </c>
      <c r="F186" s="176" t="s">
        <v>276</v>
      </c>
      <c r="G186" s="177" t="s">
        <v>138</v>
      </c>
      <c r="H186" s="178">
        <v>422.17</v>
      </c>
      <c r="I186" s="179"/>
      <c r="J186" s="178">
        <f>ROUND(I186*H186,2)</f>
        <v>0</v>
      </c>
      <c r="K186" s="176" t="s">
        <v>27</v>
      </c>
      <c r="L186" s="38"/>
      <c r="M186" s="180" t="s">
        <v>27</v>
      </c>
      <c r="N186" s="181" t="s">
        <v>48</v>
      </c>
      <c r="O186" s="6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17" t="s">
        <v>140</v>
      </c>
      <c r="AT186" s="17" t="s">
        <v>135</v>
      </c>
      <c r="AU186" s="17" t="s">
        <v>87</v>
      </c>
      <c r="AY186" s="17" t="s">
        <v>133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7" t="s">
        <v>85</v>
      </c>
      <c r="BK186" s="184">
        <f>ROUND(I186*H186,2)</f>
        <v>0</v>
      </c>
      <c r="BL186" s="17" t="s">
        <v>140</v>
      </c>
      <c r="BM186" s="17" t="s">
        <v>277</v>
      </c>
    </row>
    <row r="187" spans="2:51" s="11" customFormat="1" ht="11.25">
      <c r="B187" s="185"/>
      <c r="C187" s="186"/>
      <c r="D187" s="187" t="s">
        <v>142</v>
      </c>
      <c r="E187" s="188" t="s">
        <v>27</v>
      </c>
      <c r="F187" s="189" t="s">
        <v>278</v>
      </c>
      <c r="G187" s="186"/>
      <c r="H187" s="190">
        <v>422.17</v>
      </c>
      <c r="I187" s="191"/>
      <c r="J187" s="186"/>
      <c r="K187" s="186"/>
      <c r="L187" s="192"/>
      <c r="M187" s="193"/>
      <c r="N187" s="194"/>
      <c r="O187" s="194"/>
      <c r="P187" s="194"/>
      <c r="Q187" s="194"/>
      <c r="R187" s="194"/>
      <c r="S187" s="194"/>
      <c r="T187" s="195"/>
      <c r="AT187" s="196" t="s">
        <v>142</v>
      </c>
      <c r="AU187" s="196" t="s">
        <v>87</v>
      </c>
      <c r="AV187" s="11" t="s">
        <v>87</v>
      </c>
      <c r="AW187" s="11" t="s">
        <v>36</v>
      </c>
      <c r="AX187" s="11" t="s">
        <v>77</v>
      </c>
      <c r="AY187" s="196" t="s">
        <v>133</v>
      </c>
    </row>
    <row r="188" spans="2:51" s="12" customFormat="1" ht="11.25">
      <c r="B188" s="197"/>
      <c r="C188" s="198"/>
      <c r="D188" s="187" t="s">
        <v>142</v>
      </c>
      <c r="E188" s="199" t="s">
        <v>27</v>
      </c>
      <c r="F188" s="200" t="s">
        <v>156</v>
      </c>
      <c r="G188" s="198"/>
      <c r="H188" s="199" t="s">
        <v>27</v>
      </c>
      <c r="I188" s="201"/>
      <c r="J188" s="198"/>
      <c r="K188" s="198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142</v>
      </c>
      <c r="AU188" s="206" t="s">
        <v>87</v>
      </c>
      <c r="AV188" s="12" t="s">
        <v>85</v>
      </c>
      <c r="AW188" s="12" t="s">
        <v>36</v>
      </c>
      <c r="AX188" s="12" t="s">
        <v>77</v>
      </c>
      <c r="AY188" s="206" t="s">
        <v>133</v>
      </c>
    </row>
    <row r="189" spans="2:51" s="13" customFormat="1" ht="11.25">
      <c r="B189" s="207"/>
      <c r="C189" s="208"/>
      <c r="D189" s="187" t="s">
        <v>142</v>
      </c>
      <c r="E189" s="209" t="s">
        <v>27</v>
      </c>
      <c r="F189" s="210" t="s">
        <v>145</v>
      </c>
      <c r="G189" s="208"/>
      <c r="H189" s="211">
        <v>422.17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142</v>
      </c>
      <c r="AU189" s="217" t="s">
        <v>87</v>
      </c>
      <c r="AV189" s="13" t="s">
        <v>140</v>
      </c>
      <c r="AW189" s="13" t="s">
        <v>36</v>
      </c>
      <c r="AX189" s="13" t="s">
        <v>85</v>
      </c>
      <c r="AY189" s="217" t="s">
        <v>133</v>
      </c>
    </row>
    <row r="190" spans="2:65" s="1" customFormat="1" ht="16.5" customHeight="1">
      <c r="B190" s="34"/>
      <c r="C190" s="174" t="s">
        <v>279</v>
      </c>
      <c r="D190" s="174" t="s">
        <v>135</v>
      </c>
      <c r="E190" s="175" t="s">
        <v>280</v>
      </c>
      <c r="F190" s="176" t="s">
        <v>281</v>
      </c>
      <c r="G190" s="177" t="s">
        <v>138</v>
      </c>
      <c r="H190" s="178">
        <v>422.17</v>
      </c>
      <c r="I190" s="179"/>
      <c r="J190" s="178">
        <f>ROUND(I190*H190,2)</f>
        <v>0</v>
      </c>
      <c r="K190" s="176" t="s">
        <v>139</v>
      </c>
      <c r="L190" s="38"/>
      <c r="M190" s="180" t="s">
        <v>27</v>
      </c>
      <c r="N190" s="181" t="s">
        <v>48</v>
      </c>
      <c r="O190" s="6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17" t="s">
        <v>140</v>
      </c>
      <c r="AT190" s="17" t="s">
        <v>135</v>
      </c>
      <c r="AU190" s="17" t="s">
        <v>87</v>
      </c>
      <c r="AY190" s="17" t="s">
        <v>133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7" t="s">
        <v>85</v>
      </c>
      <c r="BK190" s="184">
        <f>ROUND(I190*H190,2)</f>
        <v>0</v>
      </c>
      <c r="BL190" s="17" t="s">
        <v>140</v>
      </c>
      <c r="BM190" s="17" t="s">
        <v>282</v>
      </c>
    </row>
    <row r="191" spans="2:51" s="11" customFormat="1" ht="11.25">
      <c r="B191" s="185"/>
      <c r="C191" s="186"/>
      <c r="D191" s="187" t="s">
        <v>142</v>
      </c>
      <c r="E191" s="188" t="s">
        <v>27</v>
      </c>
      <c r="F191" s="189" t="s">
        <v>283</v>
      </c>
      <c r="G191" s="186"/>
      <c r="H191" s="190">
        <v>380.08</v>
      </c>
      <c r="I191" s="191"/>
      <c r="J191" s="186"/>
      <c r="K191" s="186"/>
      <c r="L191" s="192"/>
      <c r="M191" s="193"/>
      <c r="N191" s="194"/>
      <c r="O191" s="194"/>
      <c r="P191" s="194"/>
      <c r="Q191" s="194"/>
      <c r="R191" s="194"/>
      <c r="S191" s="194"/>
      <c r="T191" s="195"/>
      <c r="AT191" s="196" t="s">
        <v>142</v>
      </c>
      <c r="AU191" s="196" t="s">
        <v>87</v>
      </c>
      <c r="AV191" s="11" t="s">
        <v>87</v>
      </c>
      <c r="AW191" s="11" t="s">
        <v>36</v>
      </c>
      <c r="AX191" s="11" t="s">
        <v>77</v>
      </c>
      <c r="AY191" s="196" t="s">
        <v>133</v>
      </c>
    </row>
    <row r="192" spans="2:51" s="11" customFormat="1" ht="11.25">
      <c r="B192" s="185"/>
      <c r="C192" s="186"/>
      <c r="D192" s="187" t="s">
        <v>142</v>
      </c>
      <c r="E192" s="188" t="s">
        <v>27</v>
      </c>
      <c r="F192" s="189" t="s">
        <v>284</v>
      </c>
      <c r="G192" s="186"/>
      <c r="H192" s="190">
        <v>42.09</v>
      </c>
      <c r="I192" s="191"/>
      <c r="J192" s="186"/>
      <c r="K192" s="186"/>
      <c r="L192" s="192"/>
      <c r="M192" s="193"/>
      <c r="N192" s="194"/>
      <c r="O192" s="194"/>
      <c r="P192" s="194"/>
      <c r="Q192" s="194"/>
      <c r="R192" s="194"/>
      <c r="S192" s="194"/>
      <c r="T192" s="195"/>
      <c r="AT192" s="196" t="s">
        <v>142</v>
      </c>
      <c r="AU192" s="196" t="s">
        <v>87</v>
      </c>
      <c r="AV192" s="11" t="s">
        <v>87</v>
      </c>
      <c r="AW192" s="11" t="s">
        <v>36</v>
      </c>
      <c r="AX192" s="11" t="s">
        <v>77</v>
      </c>
      <c r="AY192" s="196" t="s">
        <v>133</v>
      </c>
    </row>
    <row r="193" spans="2:51" s="12" customFormat="1" ht="11.25">
      <c r="B193" s="197"/>
      <c r="C193" s="198"/>
      <c r="D193" s="187" t="s">
        <v>142</v>
      </c>
      <c r="E193" s="199" t="s">
        <v>27</v>
      </c>
      <c r="F193" s="200" t="s">
        <v>285</v>
      </c>
      <c r="G193" s="198"/>
      <c r="H193" s="199" t="s">
        <v>27</v>
      </c>
      <c r="I193" s="201"/>
      <c r="J193" s="198"/>
      <c r="K193" s="198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142</v>
      </c>
      <c r="AU193" s="206" t="s">
        <v>87</v>
      </c>
      <c r="AV193" s="12" t="s">
        <v>85</v>
      </c>
      <c r="AW193" s="12" t="s">
        <v>36</v>
      </c>
      <c r="AX193" s="12" t="s">
        <v>77</v>
      </c>
      <c r="AY193" s="206" t="s">
        <v>133</v>
      </c>
    </row>
    <row r="194" spans="2:51" s="12" customFormat="1" ht="11.25">
      <c r="B194" s="197"/>
      <c r="C194" s="198"/>
      <c r="D194" s="187" t="s">
        <v>142</v>
      </c>
      <c r="E194" s="199" t="s">
        <v>27</v>
      </c>
      <c r="F194" s="200" t="s">
        <v>156</v>
      </c>
      <c r="G194" s="198"/>
      <c r="H194" s="199" t="s">
        <v>27</v>
      </c>
      <c r="I194" s="201"/>
      <c r="J194" s="198"/>
      <c r="K194" s="198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142</v>
      </c>
      <c r="AU194" s="206" t="s">
        <v>87</v>
      </c>
      <c r="AV194" s="12" t="s">
        <v>85</v>
      </c>
      <c r="AW194" s="12" t="s">
        <v>36</v>
      </c>
      <c r="AX194" s="12" t="s">
        <v>77</v>
      </c>
      <c r="AY194" s="206" t="s">
        <v>133</v>
      </c>
    </row>
    <row r="195" spans="2:51" s="13" customFormat="1" ht="11.25">
      <c r="B195" s="207"/>
      <c r="C195" s="208"/>
      <c r="D195" s="187" t="s">
        <v>142</v>
      </c>
      <c r="E195" s="209" t="s">
        <v>27</v>
      </c>
      <c r="F195" s="210" t="s">
        <v>145</v>
      </c>
      <c r="G195" s="208"/>
      <c r="H195" s="211">
        <v>422.16999999999996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142</v>
      </c>
      <c r="AU195" s="217" t="s">
        <v>87</v>
      </c>
      <c r="AV195" s="13" t="s">
        <v>140</v>
      </c>
      <c r="AW195" s="13" t="s">
        <v>36</v>
      </c>
      <c r="AX195" s="13" t="s">
        <v>85</v>
      </c>
      <c r="AY195" s="217" t="s">
        <v>133</v>
      </c>
    </row>
    <row r="196" spans="2:65" s="1" customFormat="1" ht="16.5" customHeight="1">
      <c r="B196" s="34"/>
      <c r="C196" s="174" t="s">
        <v>286</v>
      </c>
      <c r="D196" s="174" t="s">
        <v>135</v>
      </c>
      <c r="E196" s="175" t="s">
        <v>287</v>
      </c>
      <c r="F196" s="176" t="s">
        <v>288</v>
      </c>
      <c r="G196" s="177" t="s">
        <v>138</v>
      </c>
      <c r="H196" s="178">
        <v>380.08</v>
      </c>
      <c r="I196" s="179"/>
      <c r="J196" s="178">
        <f>ROUND(I196*H196,2)</f>
        <v>0</v>
      </c>
      <c r="K196" s="176" t="s">
        <v>139</v>
      </c>
      <c r="L196" s="38"/>
      <c r="M196" s="180" t="s">
        <v>27</v>
      </c>
      <c r="N196" s="181" t="s">
        <v>48</v>
      </c>
      <c r="O196" s="60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17" t="s">
        <v>140</v>
      </c>
      <c r="AT196" s="17" t="s">
        <v>135</v>
      </c>
      <c r="AU196" s="17" t="s">
        <v>87</v>
      </c>
      <c r="AY196" s="17" t="s">
        <v>133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7" t="s">
        <v>85</v>
      </c>
      <c r="BK196" s="184">
        <f>ROUND(I196*H196,2)</f>
        <v>0</v>
      </c>
      <c r="BL196" s="17" t="s">
        <v>140</v>
      </c>
      <c r="BM196" s="17" t="s">
        <v>289</v>
      </c>
    </row>
    <row r="197" spans="2:51" s="11" customFormat="1" ht="11.25">
      <c r="B197" s="185"/>
      <c r="C197" s="186"/>
      <c r="D197" s="187" t="s">
        <v>142</v>
      </c>
      <c r="E197" s="188" t="s">
        <v>27</v>
      </c>
      <c r="F197" s="189" t="s">
        <v>283</v>
      </c>
      <c r="G197" s="186"/>
      <c r="H197" s="190">
        <v>380.08</v>
      </c>
      <c r="I197" s="191"/>
      <c r="J197" s="186"/>
      <c r="K197" s="186"/>
      <c r="L197" s="192"/>
      <c r="M197" s="193"/>
      <c r="N197" s="194"/>
      <c r="O197" s="194"/>
      <c r="P197" s="194"/>
      <c r="Q197" s="194"/>
      <c r="R197" s="194"/>
      <c r="S197" s="194"/>
      <c r="T197" s="195"/>
      <c r="AT197" s="196" t="s">
        <v>142</v>
      </c>
      <c r="AU197" s="196" t="s">
        <v>87</v>
      </c>
      <c r="AV197" s="11" t="s">
        <v>87</v>
      </c>
      <c r="AW197" s="11" t="s">
        <v>36</v>
      </c>
      <c r="AX197" s="11" t="s">
        <v>77</v>
      </c>
      <c r="AY197" s="196" t="s">
        <v>133</v>
      </c>
    </row>
    <row r="198" spans="2:51" s="12" customFormat="1" ht="11.25">
      <c r="B198" s="197"/>
      <c r="C198" s="198"/>
      <c r="D198" s="187" t="s">
        <v>142</v>
      </c>
      <c r="E198" s="199" t="s">
        <v>27</v>
      </c>
      <c r="F198" s="200" t="s">
        <v>156</v>
      </c>
      <c r="G198" s="198"/>
      <c r="H198" s="199" t="s">
        <v>27</v>
      </c>
      <c r="I198" s="201"/>
      <c r="J198" s="198"/>
      <c r="K198" s="198"/>
      <c r="L198" s="202"/>
      <c r="M198" s="203"/>
      <c r="N198" s="204"/>
      <c r="O198" s="204"/>
      <c r="P198" s="204"/>
      <c r="Q198" s="204"/>
      <c r="R198" s="204"/>
      <c r="S198" s="204"/>
      <c r="T198" s="205"/>
      <c r="AT198" s="206" t="s">
        <v>142</v>
      </c>
      <c r="AU198" s="206" t="s">
        <v>87</v>
      </c>
      <c r="AV198" s="12" t="s">
        <v>85</v>
      </c>
      <c r="AW198" s="12" t="s">
        <v>36</v>
      </c>
      <c r="AX198" s="12" t="s">
        <v>77</v>
      </c>
      <c r="AY198" s="206" t="s">
        <v>133</v>
      </c>
    </row>
    <row r="199" spans="2:51" s="13" customFormat="1" ht="11.25">
      <c r="B199" s="207"/>
      <c r="C199" s="208"/>
      <c r="D199" s="187" t="s">
        <v>142</v>
      </c>
      <c r="E199" s="209" t="s">
        <v>27</v>
      </c>
      <c r="F199" s="210" t="s">
        <v>145</v>
      </c>
      <c r="G199" s="208"/>
      <c r="H199" s="211">
        <v>380.08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142</v>
      </c>
      <c r="AU199" s="217" t="s">
        <v>87</v>
      </c>
      <c r="AV199" s="13" t="s">
        <v>140</v>
      </c>
      <c r="AW199" s="13" t="s">
        <v>36</v>
      </c>
      <c r="AX199" s="13" t="s">
        <v>85</v>
      </c>
      <c r="AY199" s="217" t="s">
        <v>133</v>
      </c>
    </row>
    <row r="200" spans="2:65" s="1" customFormat="1" ht="22.5" customHeight="1">
      <c r="B200" s="34"/>
      <c r="C200" s="174" t="s">
        <v>290</v>
      </c>
      <c r="D200" s="174" t="s">
        <v>135</v>
      </c>
      <c r="E200" s="175" t="s">
        <v>291</v>
      </c>
      <c r="F200" s="176" t="s">
        <v>292</v>
      </c>
      <c r="G200" s="177" t="s">
        <v>138</v>
      </c>
      <c r="H200" s="178">
        <v>380.08</v>
      </c>
      <c r="I200" s="179"/>
      <c r="J200" s="178">
        <f>ROUND(I200*H200,2)</f>
        <v>0</v>
      </c>
      <c r="K200" s="176" t="s">
        <v>139</v>
      </c>
      <c r="L200" s="38"/>
      <c r="M200" s="180" t="s">
        <v>27</v>
      </c>
      <c r="N200" s="181" t="s">
        <v>48</v>
      </c>
      <c r="O200" s="60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17" t="s">
        <v>140</v>
      </c>
      <c r="AT200" s="17" t="s">
        <v>135</v>
      </c>
      <c r="AU200" s="17" t="s">
        <v>87</v>
      </c>
      <c r="AY200" s="17" t="s">
        <v>133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7" t="s">
        <v>85</v>
      </c>
      <c r="BK200" s="184">
        <f>ROUND(I200*H200,2)</f>
        <v>0</v>
      </c>
      <c r="BL200" s="17" t="s">
        <v>140</v>
      </c>
      <c r="BM200" s="17" t="s">
        <v>293</v>
      </c>
    </row>
    <row r="201" spans="2:51" s="11" customFormat="1" ht="11.25">
      <c r="B201" s="185"/>
      <c r="C201" s="186"/>
      <c r="D201" s="187" t="s">
        <v>142</v>
      </c>
      <c r="E201" s="188" t="s">
        <v>27</v>
      </c>
      <c r="F201" s="189" t="s">
        <v>283</v>
      </c>
      <c r="G201" s="186"/>
      <c r="H201" s="190">
        <v>380.08</v>
      </c>
      <c r="I201" s="191"/>
      <c r="J201" s="186"/>
      <c r="K201" s="186"/>
      <c r="L201" s="192"/>
      <c r="M201" s="193"/>
      <c r="N201" s="194"/>
      <c r="O201" s="194"/>
      <c r="P201" s="194"/>
      <c r="Q201" s="194"/>
      <c r="R201" s="194"/>
      <c r="S201" s="194"/>
      <c r="T201" s="195"/>
      <c r="AT201" s="196" t="s">
        <v>142</v>
      </c>
      <c r="AU201" s="196" t="s">
        <v>87</v>
      </c>
      <c r="AV201" s="11" t="s">
        <v>87</v>
      </c>
      <c r="AW201" s="11" t="s">
        <v>36</v>
      </c>
      <c r="AX201" s="11" t="s">
        <v>77</v>
      </c>
      <c r="AY201" s="196" t="s">
        <v>133</v>
      </c>
    </row>
    <row r="202" spans="2:51" s="12" customFormat="1" ht="11.25">
      <c r="B202" s="197"/>
      <c r="C202" s="198"/>
      <c r="D202" s="187" t="s">
        <v>142</v>
      </c>
      <c r="E202" s="199" t="s">
        <v>27</v>
      </c>
      <c r="F202" s="200" t="s">
        <v>156</v>
      </c>
      <c r="G202" s="198"/>
      <c r="H202" s="199" t="s">
        <v>27</v>
      </c>
      <c r="I202" s="201"/>
      <c r="J202" s="198"/>
      <c r="K202" s="198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142</v>
      </c>
      <c r="AU202" s="206" t="s">
        <v>87</v>
      </c>
      <c r="AV202" s="12" t="s">
        <v>85</v>
      </c>
      <c r="AW202" s="12" t="s">
        <v>36</v>
      </c>
      <c r="AX202" s="12" t="s">
        <v>77</v>
      </c>
      <c r="AY202" s="206" t="s">
        <v>133</v>
      </c>
    </row>
    <row r="203" spans="2:51" s="13" customFormat="1" ht="11.25">
      <c r="B203" s="207"/>
      <c r="C203" s="208"/>
      <c r="D203" s="187" t="s">
        <v>142</v>
      </c>
      <c r="E203" s="209" t="s">
        <v>27</v>
      </c>
      <c r="F203" s="210" t="s">
        <v>145</v>
      </c>
      <c r="G203" s="208"/>
      <c r="H203" s="211">
        <v>380.08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142</v>
      </c>
      <c r="AU203" s="217" t="s">
        <v>87</v>
      </c>
      <c r="AV203" s="13" t="s">
        <v>140</v>
      </c>
      <c r="AW203" s="13" t="s">
        <v>36</v>
      </c>
      <c r="AX203" s="13" t="s">
        <v>85</v>
      </c>
      <c r="AY203" s="217" t="s">
        <v>133</v>
      </c>
    </row>
    <row r="204" spans="2:65" s="1" customFormat="1" ht="16.5" customHeight="1">
      <c r="B204" s="34"/>
      <c r="C204" s="174" t="s">
        <v>294</v>
      </c>
      <c r="D204" s="174" t="s">
        <v>135</v>
      </c>
      <c r="E204" s="175" t="s">
        <v>295</v>
      </c>
      <c r="F204" s="176" t="s">
        <v>296</v>
      </c>
      <c r="G204" s="177" t="s">
        <v>138</v>
      </c>
      <c r="H204" s="178">
        <v>4.42</v>
      </c>
      <c r="I204" s="179"/>
      <c r="J204" s="178">
        <f>ROUND(I204*H204,2)</f>
        <v>0</v>
      </c>
      <c r="K204" s="176" t="s">
        <v>139</v>
      </c>
      <c r="L204" s="38"/>
      <c r="M204" s="180" t="s">
        <v>27</v>
      </c>
      <c r="N204" s="181" t="s">
        <v>48</v>
      </c>
      <c r="O204" s="60"/>
      <c r="P204" s="182">
        <f>O204*H204</f>
        <v>0</v>
      </c>
      <c r="Q204" s="182">
        <v>0.19695</v>
      </c>
      <c r="R204" s="182">
        <f>Q204*H204</f>
        <v>0.8705189999999999</v>
      </c>
      <c r="S204" s="182">
        <v>0</v>
      </c>
      <c r="T204" s="183">
        <f>S204*H204</f>
        <v>0</v>
      </c>
      <c r="AR204" s="17" t="s">
        <v>140</v>
      </c>
      <c r="AT204" s="17" t="s">
        <v>135</v>
      </c>
      <c r="AU204" s="17" t="s">
        <v>87</v>
      </c>
      <c r="AY204" s="17" t="s">
        <v>133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7" t="s">
        <v>85</v>
      </c>
      <c r="BK204" s="184">
        <f>ROUND(I204*H204,2)</f>
        <v>0</v>
      </c>
      <c r="BL204" s="17" t="s">
        <v>140</v>
      </c>
      <c r="BM204" s="17" t="s">
        <v>297</v>
      </c>
    </row>
    <row r="205" spans="2:51" s="11" customFormat="1" ht="11.25">
      <c r="B205" s="185"/>
      <c r="C205" s="186"/>
      <c r="D205" s="187" t="s">
        <v>142</v>
      </c>
      <c r="E205" s="188" t="s">
        <v>27</v>
      </c>
      <c r="F205" s="189" t="s">
        <v>298</v>
      </c>
      <c r="G205" s="186"/>
      <c r="H205" s="190">
        <v>4.42</v>
      </c>
      <c r="I205" s="191"/>
      <c r="J205" s="186"/>
      <c r="K205" s="186"/>
      <c r="L205" s="192"/>
      <c r="M205" s="193"/>
      <c r="N205" s="194"/>
      <c r="O205" s="194"/>
      <c r="P205" s="194"/>
      <c r="Q205" s="194"/>
      <c r="R205" s="194"/>
      <c r="S205" s="194"/>
      <c r="T205" s="195"/>
      <c r="AT205" s="196" t="s">
        <v>142</v>
      </c>
      <c r="AU205" s="196" t="s">
        <v>87</v>
      </c>
      <c r="AV205" s="11" t="s">
        <v>87</v>
      </c>
      <c r="AW205" s="11" t="s">
        <v>36</v>
      </c>
      <c r="AX205" s="11" t="s">
        <v>77</v>
      </c>
      <c r="AY205" s="196" t="s">
        <v>133</v>
      </c>
    </row>
    <row r="206" spans="2:51" s="12" customFormat="1" ht="11.25">
      <c r="B206" s="197"/>
      <c r="C206" s="198"/>
      <c r="D206" s="187" t="s">
        <v>142</v>
      </c>
      <c r="E206" s="199" t="s">
        <v>27</v>
      </c>
      <c r="F206" s="200" t="s">
        <v>156</v>
      </c>
      <c r="G206" s="198"/>
      <c r="H206" s="199" t="s">
        <v>27</v>
      </c>
      <c r="I206" s="201"/>
      <c r="J206" s="198"/>
      <c r="K206" s="198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142</v>
      </c>
      <c r="AU206" s="206" t="s">
        <v>87</v>
      </c>
      <c r="AV206" s="12" t="s">
        <v>85</v>
      </c>
      <c r="AW206" s="12" t="s">
        <v>36</v>
      </c>
      <c r="AX206" s="12" t="s">
        <v>77</v>
      </c>
      <c r="AY206" s="206" t="s">
        <v>133</v>
      </c>
    </row>
    <row r="207" spans="2:51" s="13" customFormat="1" ht="11.25">
      <c r="B207" s="207"/>
      <c r="C207" s="208"/>
      <c r="D207" s="187" t="s">
        <v>142</v>
      </c>
      <c r="E207" s="209" t="s">
        <v>27</v>
      </c>
      <c r="F207" s="210" t="s">
        <v>145</v>
      </c>
      <c r="G207" s="208"/>
      <c r="H207" s="211">
        <v>4.42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142</v>
      </c>
      <c r="AU207" s="217" t="s">
        <v>87</v>
      </c>
      <c r="AV207" s="13" t="s">
        <v>140</v>
      </c>
      <c r="AW207" s="13" t="s">
        <v>36</v>
      </c>
      <c r="AX207" s="13" t="s">
        <v>85</v>
      </c>
      <c r="AY207" s="217" t="s">
        <v>133</v>
      </c>
    </row>
    <row r="208" spans="2:65" s="1" customFormat="1" ht="16.5" customHeight="1">
      <c r="B208" s="34"/>
      <c r="C208" s="174" t="s">
        <v>299</v>
      </c>
      <c r="D208" s="174" t="s">
        <v>135</v>
      </c>
      <c r="E208" s="175" t="s">
        <v>300</v>
      </c>
      <c r="F208" s="176" t="s">
        <v>301</v>
      </c>
      <c r="G208" s="177" t="s">
        <v>138</v>
      </c>
      <c r="H208" s="178">
        <v>425.62</v>
      </c>
      <c r="I208" s="179"/>
      <c r="J208" s="178">
        <f>ROUND(I208*H208,2)</f>
        <v>0</v>
      </c>
      <c r="K208" s="176" t="s">
        <v>139</v>
      </c>
      <c r="L208" s="38"/>
      <c r="M208" s="180" t="s">
        <v>27</v>
      </c>
      <c r="N208" s="181" t="s">
        <v>48</v>
      </c>
      <c r="O208" s="6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17" t="s">
        <v>140</v>
      </c>
      <c r="AT208" s="17" t="s">
        <v>135</v>
      </c>
      <c r="AU208" s="17" t="s">
        <v>87</v>
      </c>
      <c r="AY208" s="17" t="s">
        <v>133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7" t="s">
        <v>85</v>
      </c>
      <c r="BK208" s="184">
        <f>ROUND(I208*H208,2)</f>
        <v>0</v>
      </c>
      <c r="BL208" s="17" t="s">
        <v>140</v>
      </c>
      <c r="BM208" s="17" t="s">
        <v>302</v>
      </c>
    </row>
    <row r="209" spans="2:51" s="11" customFormat="1" ht="11.25">
      <c r="B209" s="185"/>
      <c r="C209" s="186"/>
      <c r="D209" s="187" t="s">
        <v>142</v>
      </c>
      <c r="E209" s="188" t="s">
        <v>27</v>
      </c>
      <c r="F209" s="189" t="s">
        <v>283</v>
      </c>
      <c r="G209" s="186"/>
      <c r="H209" s="190">
        <v>380.08</v>
      </c>
      <c r="I209" s="191"/>
      <c r="J209" s="186"/>
      <c r="K209" s="186"/>
      <c r="L209" s="192"/>
      <c r="M209" s="193"/>
      <c r="N209" s="194"/>
      <c r="O209" s="194"/>
      <c r="P209" s="194"/>
      <c r="Q209" s="194"/>
      <c r="R209" s="194"/>
      <c r="S209" s="194"/>
      <c r="T209" s="195"/>
      <c r="AT209" s="196" t="s">
        <v>142</v>
      </c>
      <c r="AU209" s="196" t="s">
        <v>87</v>
      </c>
      <c r="AV209" s="11" t="s">
        <v>87</v>
      </c>
      <c r="AW209" s="11" t="s">
        <v>36</v>
      </c>
      <c r="AX209" s="11" t="s">
        <v>77</v>
      </c>
      <c r="AY209" s="196" t="s">
        <v>133</v>
      </c>
    </row>
    <row r="210" spans="2:51" s="12" customFormat="1" ht="11.25">
      <c r="B210" s="197"/>
      <c r="C210" s="198"/>
      <c r="D210" s="187" t="s">
        <v>142</v>
      </c>
      <c r="E210" s="199" t="s">
        <v>27</v>
      </c>
      <c r="F210" s="200" t="s">
        <v>303</v>
      </c>
      <c r="G210" s="198"/>
      <c r="H210" s="199" t="s">
        <v>27</v>
      </c>
      <c r="I210" s="201"/>
      <c r="J210" s="198"/>
      <c r="K210" s="198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142</v>
      </c>
      <c r="AU210" s="206" t="s">
        <v>87</v>
      </c>
      <c r="AV210" s="12" t="s">
        <v>85</v>
      </c>
      <c r="AW210" s="12" t="s">
        <v>36</v>
      </c>
      <c r="AX210" s="12" t="s">
        <v>77</v>
      </c>
      <c r="AY210" s="206" t="s">
        <v>133</v>
      </c>
    </row>
    <row r="211" spans="2:51" s="11" customFormat="1" ht="11.25">
      <c r="B211" s="185"/>
      <c r="C211" s="186"/>
      <c r="D211" s="187" t="s">
        <v>142</v>
      </c>
      <c r="E211" s="188" t="s">
        <v>27</v>
      </c>
      <c r="F211" s="189" t="s">
        <v>304</v>
      </c>
      <c r="G211" s="186"/>
      <c r="H211" s="190">
        <v>45.54</v>
      </c>
      <c r="I211" s="191"/>
      <c r="J211" s="186"/>
      <c r="K211" s="186"/>
      <c r="L211" s="192"/>
      <c r="M211" s="193"/>
      <c r="N211" s="194"/>
      <c r="O211" s="194"/>
      <c r="P211" s="194"/>
      <c r="Q211" s="194"/>
      <c r="R211" s="194"/>
      <c r="S211" s="194"/>
      <c r="T211" s="195"/>
      <c r="AT211" s="196" t="s">
        <v>142</v>
      </c>
      <c r="AU211" s="196" t="s">
        <v>87</v>
      </c>
      <c r="AV211" s="11" t="s">
        <v>87</v>
      </c>
      <c r="AW211" s="11" t="s">
        <v>36</v>
      </c>
      <c r="AX211" s="11" t="s">
        <v>77</v>
      </c>
      <c r="AY211" s="196" t="s">
        <v>133</v>
      </c>
    </row>
    <row r="212" spans="2:51" s="12" customFormat="1" ht="11.25">
      <c r="B212" s="197"/>
      <c r="C212" s="198"/>
      <c r="D212" s="187" t="s">
        <v>142</v>
      </c>
      <c r="E212" s="199" t="s">
        <v>27</v>
      </c>
      <c r="F212" s="200" t="s">
        <v>305</v>
      </c>
      <c r="G212" s="198"/>
      <c r="H212" s="199" t="s">
        <v>27</v>
      </c>
      <c r="I212" s="201"/>
      <c r="J212" s="198"/>
      <c r="K212" s="198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142</v>
      </c>
      <c r="AU212" s="206" t="s">
        <v>87</v>
      </c>
      <c r="AV212" s="12" t="s">
        <v>85</v>
      </c>
      <c r="AW212" s="12" t="s">
        <v>36</v>
      </c>
      <c r="AX212" s="12" t="s">
        <v>77</v>
      </c>
      <c r="AY212" s="206" t="s">
        <v>133</v>
      </c>
    </row>
    <row r="213" spans="2:51" s="12" customFormat="1" ht="11.25">
      <c r="B213" s="197"/>
      <c r="C213" s="198"/>
      <c r="D213" s="187" t="s">
        <v>142</v>
      </c>
      <c r="E213" s="199" t="s">
        <v>27</v>
      </c>
      <c r="F213" s="200" t="s">
        <v>156</v>
      </c>
      <c r="G213" s="198"/>
      <c r="H213" s="199" t="s">
        <v>27</v>
      </c>
      <c r="I213" s="201"/>
      <c r="J213" s="198"/>
      <c r="K213" s="198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142</v>
      </c>
      <c r="AU213" s="206" t="s">
        <v>87</v>
      </c>
      <c r="AV213" s="12" t="s">
        <v>85</v>
      </c>
      <c r="AW213" s="12" t="s">
        <v>36</v>
      </c>
      <c r="AX213" s="12" t="s">
        <v>77</v>
      </c>
      <c r="AY213" s="206" t="s">
        <v>133</v>
      </c>
    </row>
    <row r="214" spans="2:51" s="13" customFormat="1" ht="11.25">
      <c r="B214" s="207"/>
      <c r="C214" s="208"/>
      <c r="D214" s="187" t="s">
        <v>142</v>
      </c>
      <c r="E214" s="209" t="s">
        <v>27</v>
      </c>
      <c r="F214" s="210" t="s">
        <v>145</v>
      </c>
      <c r="G214" s="208"/>
      <c r="H214" s="211">
        <v>425.62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142</v>
      </c>
      <c r="AU214" s="217" t="s">
        <v>87</v>
      </c>
      <c r="AV214" s="13" t="s">
        <v>140</v>
      </c>
      <c r="AW214" s="13" t="s">
        <v>36</v>
      </c>
      <c r="AX214" s="13" t="s">
        <v>85</v>
      </c>
      <c r="AY214" s="217" t="s">
        <v>133</v>
      </c>
    </row>
    <row r="215" spans="2:65" s="1" customFormat="1" ht="16.5" customHeight="1">
      <c r="B215" s="34"/>
      <c r="C215" s="174" t="s">
        <v>306</v>
      </c>
      <c r="D215" s="174" t="s">
        <v>135</v>
      </c>
      <c r="E215" s="175" t="s">
        <v>307</v>
      </c>
      <c r="F215" s="176" t="s">
        <v>308</v>
      </c>
      <c r="G215" s="177" t="s">
        <v>138</v>
      </c>
      <c r="H215" s="178">
        <v>425.62</v>
      </c>
      <c r="I215" s="179"/>
      <c r="J215" s="178">
        <f>ROUND(I215*H215,2)</f>
        <v>0</v>
      </c>
      <c r="K215" s="176" t="s">
        <v>139</v>
      </c>
      <c r="L215" s="38"/>
      <c r="M215" s="180" t="s">
        <v>27</v>
      </c>
      <c r="N215" s="181" t="s">
        <v>48</v>
      </c>
      <c r="O215" s="60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AR215" s="17" t="s">
        <v>140</v>
      </c>
      <c r="AT215" s="17" t="s">
        <v>135</v>
      </c>
      <c r="AU215" s="17" t="s">
        <v>87</v>
      </c>
      <c r="AY215" s="17" t="s">
        <v>133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7" t="s">
        <v>85</v>
      </c>
      <c r="BK215" s="184">
        <f>ROUND(I215*H215,2)</f>
        <v>0</v>
      </c>
      <c r="BL215" s="17" t="s">
        <v>140</v>
      </c>
      <c r="BM215" s="17" t="s">
        <v>309</v>
      </c>
    </row>
    <row r="216" spans="2:51" s="11" customFormat="1" ht="11.25">
      <c r="B216" s="185"/>
      <c r="C216" s="186"/>
      <c r="D216" s="187" t="s">
        <v>142</v>
      </c>
      <c r="E216" s="188" t="s">
        <v>27</v>
      </c>
      <c r="F216" s="189" t="s">
        <v>283</v>
      </c>
      <c r="G216" s="186"/>
      <c r="H216" s="190">
        <v>380.08</v>
      </c>
      <c r="I216" s="191"/>
      <c r="J216" s="186"/>
      <c r="K216" s="186"/>
      <c r="L216" s="192"/>
      <c r="M216" s="193"/>
      <c r="N216" s="194"/>
      <c r="O216" s="194"/>
      <c r="P216" s="194"/>
      <c r="Q216" s="194"/>
      <c r="R216" s="194"/>
      <c r="S216" s="194"/>
      <c r="T216" s="195"/>
      <c r="AT216" s="196" t="s">
        <v>142</v>
      </c>
      <c r="AU216" s="196" t="s">
        <v>87</v>
      </c>
      <c r="AV216" s="11" t="s">
        <v>87</v>
      </c>
      <c r="AW216" s="11" t="s">
        <v>36</v>
      </c>
      <c r="AX216" s="11" t="s">
        <v>77</v>
      </c>
      <c r="AY216" s="196" t="s">
        <v>133</v>
      </c>
    </row>
    <row r="217" spans="2:51" s="11" customFormat="1" ht="11.25">
      <c r="B217" s="185"/>
      <c r="C217" s="186"/>
      <c r="D217" s="187" t="s">
        <v>142</v>
      </c>
      <c r="E217" s="188" t="s">
        <v>27</v>
      </c>
      <c r="F217" s="189" t="s">
        <v>304</v>
      </c>
      <c r="G217" s="186"/>
      <c r="H217" s="190">
        <v>45.54</v>
      </c>
      <c r="I217" s="191"/>
      <c r="J217" s="186"/>
      <c r="K217" s="186"/>
      <c r="L217" s="192"/>
      <c r="M217" s="193"/>
      <c r="N217" s="194"/>
      <c r="O217" s="194"/>
      <c r="P217" s="194"/>
      <c r="Q217" s="194"/>
      <c r="R217" s="194"/>
      <c r="S217" s="194"/>
      <c r="T217" s="195"/>
      <c r="AT217" s="196" t="s">
        <v>142</v>
      </c>
      <c r="AU217" s="196" t="s">
        <v>87</v>
      </c>
      <c r="AV217" s="11" t="s">
        <v>87</v>
      </c>
      <c r="AW217" s="11" t="s">
        <v>36</v>
      </c>
      <c r="AX217" s="11" t="s">
        <v>77</v>
      </c>
      <c r="AY217" s="196" t="s">
        <v>133</v>
      </c>
    </row>
    <row r="218" spans="2:51" s="12" customFormat="1" ht="11.25">
      <c r="B218" s="197"/>
      <c r="C218" s="198"/>
      <c r="D218" s="187" t="s">
        <v>142</v>
      </c>
      <c r="E218" s="199" t="s">
        <v>27</v>
      </c>
      <c r="F218" s="200" t="s">
        <v>310</v>
      </c>
      <c r="G218" s="198"/>
      <c r="H218" s="199" t="s">
        <v>27</v>
      </c>
      <c r="I218" s="201"/>
      <c r="J218" s="198"/>
      <c r="K218" s="198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142</v>
      </c>
      <c r="AU218" s="206" t="s">
        <v>87</v>
      </c>
      <c r="AV218" s="12" t="s">
        <v>85</v>
      </c>
      <c r="AW218" s="12" t="s">
        <v>36</v>
      </c>
      <c r="AX218" s="12" t="s">
        <v>77</v>
      </c>
      <c r="AY218" s="206" t="s">
        <v>133</v>
      </c>
    </row>
    <row r="219" spans="2:51" s="12" customFormat="1" ht="11.25">
      <c r="B219" s="197"/>
      <c r="C219" s="198"/>
      <c r="D219" s="187" t="s">
        <v>142</v>
      </c>
      <c r="E219" s="199" t="s">
        <v>27</v>
      </c>
      <c r="F219" s="200" t="s">
        <v>156</v>
      </c>
      <c r="G219" s="198"/>
      <c r="H219" s="199" t="s">
        <v>27</v>
      </c>
      <c r="I219" s="201"/>
      <c r="J219" s="198"/>
      <c r="K219" s="198"/>
      <c r="L219" s="202"/>
      <c r="M219" s="203"/>
      <c r="N219" s="204"/>
      <c r="O219" s="204"/>
      <c r="P219" s="204"/>
      <c r="Q219" s="204"/>
      <c r="R219" s="204"/>
      <c r="S219" s="204"/>
      <c r="T219" s="205"/>
      <c r="AT219" s="206" t="s">
        <v>142</v>
      </c>
      <c r="AU219" s="206" t="s">
        <v>87</v>
      </c>
      <c r="AV219" s="12" t="s">
        <v>85</v>
      </c>
      <c r="AW219" s="12" t="s">
        <v>36</v>
      </c>
      <c r="AX219" s="12" t="s">
        <v>77</v>
      </c>
      <c r="AY219" s="206" t="s">
        <v>133</v>
      </c>
    </row>
    <row r="220" spans="2:51" s="13" customFormat="1" ht="11.25">
      <c r="B220" s="207"/>
      <c r="C220" s="208"/>
      <c r="D220" s="187" t="s">
        <v>142</v>
      </c>
      <c r="E220" s="209" t="s">
        <v>27</v>
      </c>
      <c r="F220" s="210" t="s">
        <v>145</v>
      </c>
      <c r="G220" s="208"/>
      <c r="H220" s="211">
        <v>425.62</v>
      </c>
      <c r="I220" s="212"/>
      <c r="J220" s="208"/>
      <c r="K220" s="208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142</v>
      </c>
      <c r="AU220" s="217" t="s">
        <v>87</v>
      </c>
      <c r="AV220" s="13" t="s">
        <v>140</v>
      </c>
      <c r="AW220" s="13" t="s">
        <v>36</v>
      </c>
      <c r="AX220" s="13" t="s">
        <v>85</v>
      </c>
      <c r="AY220" s="217" t="s">
        <v>133</v>
      </c>
    </row>
    <row r="221" spans="2:65" s="1" customFormat="1" ht="22.5" customHeight="1">
      <c r="B221" s="34"/>
      <c r="C221" s="174" t="s">
        <v>311</v>
      </c>
      <c r="D221" s="174" t="s">
        <v>135</v>
      </c>
      <c r="E221" s="175" t="s">
        <v>312</v>
      </c>
      <c r="F221" s="176" t="s">
        <v>313</v>
      </c>
      <c r="G221" s="177" t="s">
        <v>138</v>
      </c>
      <c r="H221" s="178">
        <v>380.08</v>
      </c>
      <c r="I221" s="179"/>
      <c r="J221" s="178">
        <f>ROUND(I221*H221,2)</f>
        <v>0</v>
      </c>
      <c r="K221" s="176" t="s">
        <v>139</v>
      </c>
      <c r="L221" s="38"/>
      <c r="M221" s="180" t="s">
        <v>27</v>
      </c>
      <c r="N221" s="181" t="s">
        <v>48</v>
      </c>
      <c r="O221" s="60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AR221" s="17" t="s">
        <v>140</v>
      </c>
      <c r="AT221" s="17" t="s">
        <v>135</v>
      </c>
      <c r="AU221" s="17" t="s">
        <v>87</v>
      </c>
      <c r="AY221" s="17" t="s">
        <v>133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7" t="s">
        <v>85</v>
      </c>
      <c r="BK221" s="184">
        <f>ROUND(I221*H221,2)</f>
        <v>0</v>
      </c>
      <c r="BL221" s="17" t="s">
        <v>140</v>
      </c>
      <c r="BM221" s="17" t="s">
        <v>314</v>
      </c>
    </row>
    <row r="222" spans="2:51" s="11" customFormat="1" ht="11.25">
      <c r="B222" s="185"/>
      <c r="C222" s="186"/>
      <c r="D222" s="187" t="s">
        <v>142</v>
      </c>
      <c r="E222" s="188" t="s">
        <v>27</v>
      </c>
      <c r="F222" s="189" t="s">
        <v>283</v>
      </c>
      <c r="G222" s="186"/>
      <c r="H222" s="190">
        <v>380.08</v>
      </c>
      <c r="I222" s="191"/>
      <c r="J222" s="186"/>
      <c r="K222" s="186"/>
      <c r="L222" s="192"/>
      <c r="M222" s="193"/>
      <c r="N222" s="194"/>
      <c r="O222" s="194"/>
      <c r="P222" s="194"/>
      <c r="Q222" s="194"/>
      <c r="R222" s="194"/>
      <c r="S222" s="194"/>
      <c r="T222" s="195"/>
      <c r="AT222" s="196" t="s">
        <v>142</v>
      </c>
      <c r="AU222" s="196" t="s">
        <v>87</v>
      </c>
      <c r="AV222" s="11" t="s">
        <v>87</v>
      </c>
      <c r="AW222" s="11" t="s">
        <v>36</v>
      </c>
      <c r="AX222" s="11" t="s">
        <v>77</v>
      </c>
      <c r="AY222" s="196" t="s">
        <v>133</v>
      </c>
    </row>
    <row r="223" spans="2:51" s="12" customFormat="1" ht="11.25">
      <c r="B223" s="197"/>
      <c r="C223" s="198"/>
      <c r="D223" s="187" t="s">
        <v>142</v>
      </c>
      <c r="E223" s="199" t="s">
        <v>27</v>
      </c>
      <c r="F223" s="200" t="s">
        <v>315</v>
      </c>
      <c r="G223" s="198"/>
      <c r="H223" s="199" t="s">
        <v>27</v>
      </c>
      <c r="I223" s="201"/>
      <c r="J223" s="198"/>
      <c r="K223" s="198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142</v>
      </c>
      <c r="AU223" s="206" t="s">
        <v>87</v>
      </c>
      <c r="AV223" s="12" t="s">
        <v>85</v>
      </c>
      <c r="AW223" s="12" t="s">
        <v>36</v>
      </c>
      <c r="AX223" s="12" t="s">
        <v>77</v>
      </c>
      <c r="AY223" s="206" t="s">
        <v>133</v>
      </c>
    </row>
    <row r="224" spans="2:51" s="13" customFormat="1" ht="11.25">
      <c r="B224" s="207"/>
      <c r="C224" s="208"/>
      <c r="D224" s="187" t="s">
        <v>142</v>
      </c>
      <c r="E224" s="209" t="s">
        <v>27</v>
      </c>
      <c r="F224" s="210" t="s">
        <v>145</v>
      </c>
      <c r="G224" s="208"/>
      <c r="H224" s="211">
        <v>380.08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142</v>
      </c>
      <c r="AU224" s="217" t="s">
        <v>87</v>
      </c>
      <c r="AV224" s="13" t="s">
        <v>140</v>
      </c>
      <c r="AW224" s="13" t="s">
        <v>36</v>
      </c>
      <c r="AX224" s="13" t="s">
        <v>85</v>
      </c>
      <c r="AY224" s="217" t="s">
        <v>133</v>
      </c>
    </row>
    <row r="225" spans="2:65" s="1" customFormat="1" ht="22.5" customHeight="1">
      <c r="B225" s="34"/>
      <c r="C225" s="174" t="s">
        <v>316</v>
      </c>
      <c r="D225" s="174" t="s">
        <v>135</v>
      </c>
      <c r="E225" s="175" t="s">
        <v>317</v>
      </c>
      <c r="F225" s="176" t="s">
        <v>318</v>
      </c>
      <c r="G225" s="177" t="s">
        <v>138</v>
      </c>
      <c r="H225" s="178">
        <v>45.54</v>
      </c>
      <c r="I225" s="179"/>
      <c r="J225" s="178">
        <f>ROUND(I225*H225,2)</f>
        <v>0</v>
      </c>
      <c r="K225" s="176" t="s">
        <v>139</v>
      </c>
      <c r="L225" s="38"/>
      <c r="M225" s="180" t="s">
        <v>27</v>
      </c>
      <c r="N225" s="181" t="s">
        <v>48</v>
      </c>
      <c r="O225" s="60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AR225" s="17" t="s">
        <v>140</v>
      </c>
      <c r="AT225" s="17" t="s">
        <v>135</v>
      </c>
      <c r="AU225" s="17" t="s">
        <v>87</v>
      </c>
      <c r="AY225" s="17" t="s">
        <v>133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7" t="s">
        <v>85</v>
      </c>
      <c r="BK225" s="184">
        <f>ROUND(I225*H225,2)</f>
        <v>0</v>
      </c>
      <c r="BL225" s="17" t="s">
        <v>140</v>
      </c>
      <c r="BM225" s="17" t="s">
        <v>319</v>
      </c>
    </row>
    <row r="226" spans="2:51" s="11" customFormat="1" ht="11.25">
      <c r="B226" s="185"/>
      <c r="C226" s="186"/>
      <c r="D226" s="187" t="s">
        <v>142</v>
      </c>
      <c r="E226" s="188" t="s">
        <v>27</v>
      </c>
      <c r="F226" s="189" t="s">
        <v>304</v>
      </c>
      <c r="G226" s="186"/>
      <c r="H226" s="190">
        <v>45.54</v>
      </c>
      <c r="I226" s="191"/>
      <c r="J226" s="186"/>
      <c r="K226" s="186"/>
      <c r="L226" s="192"/>
      <c r="M226" s="193"/>
      <c r="N226" s="194"/>
      <c r="O226" s="194"/>
      <c r="P226" s="194"/>
      <c r="Q226" s="194"/>
      <c r="R226" s="194"/>
      <c r="S226" s="194"/>
      <c r="T226" s="195"/>
      <c r="AT226" s="196" t="s">
        <v>142</v>
      </c>
      <c r="AU226" s="196" t="s">
        <v>87</v>
      </c>
      <c r="AV226" s="11" t="s">
        <v>87</v>
      </c>
      <c r="AW226" s="11" t="s">
        <v>36</v>
      </c>
      <c r="AX226" s="11" t="s">
        <v>77</v>
      </c>
      <c r="AY226" s="196" t="s">
        <v>133</v>
      </c>
    </row>
    <row r="227" spans="2:51" s="12" customFormat="1" ht="11.25">
      <c r="B227" s="197"/>
      <c r="C227" s="198"/>
      <c r="D227" s="187" t="s">
        <v>142</v>
      </c>
      <c r="E227" s="199" t="s">
        <v>27</v>
      </c>
      <c r="F227" s="200" t="s">
        <v>164</v>
      </c>
      <c r="G227" s="198"/>
      <c r="H227" s="199" t="s">
        <v>27</v>
      </c>
      <c r="I227" s="201"/>
      <c r="J227" s="198"/>
      <c r="K227" s="198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142</v>
      </c>
      <c r="AU227" s="206" t="s">
        <v>87</v>
      </c>
      <c r="AV227" s="12" t="s">
        <v>85</v>
      </c>
      <c r="AW227" s="12" t="s">
        <v>36</v>
      </c>
      <c r="AX227" s="12" t="s">
        <v>77</v>
      </c>
      <c r="AY227" s="206" t="s">
        <v>133</v>
      </c>
    </row>
    <row r="228" spans="2:51" s="13" customFormat="1" ht="11.25">
      <c r="B228" s="207"/>
      <c r="C228" s="208"/>
      <c r="D228" s="187" t="s">
        <v>142</v>
      </c>
      <c r="E228" s="209" t="s">
        <v>27</v>
      </c>
      <c r="F228" s="210" t="s">
        <v>145</v>
      </c>
      <c r="G228" s="208"/>
      <c r="H228" s="211">
        <v>45.54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142</v>
      </c>
      <c r="AU228" s="217" t="s">
        <v>87</v>
      </c>
      <c r="AV228" s="13" t="s">
        <v>140</v>
      </c>
      <c r="AW228" s="13" t="s">
        <v>36</v>
      </c>
      <c r="AX228" s="13" t="s">
        <v>85</v>
      </c>
      <c r="AY228" s="217" t="s">
        <v>133</v>
      </c>
    </row>
    <row r="229" spans="2:63" s="10" customFormat="1" ht="22.9" customHeight="1">
      <c r="B229" s="158"/>
      <c r="C229" s="159"/>
      <c r="D229" s="160" t="s">
        <v>76</v>
      </c>
      <c r="E229" s="172" t="s">
        <v>175</v>
      </c>
      <c r="F229" s="172" t="s">
        <v>320</v>
      </c>
      <c r="G229" s="159"/>
      <c r="H229" s="159"/>
      <c r="I229" s="162"/>
      <c r="J229" s="173">
        <f>BK229</f>
        <v>0</v>
      </c>
      <c r="K229" s="159"/>
      <c r="L229" s="164"/>
      <c r="M229" s="165"/>
      <c r="N229" s="166"/>
      <c r="O229" s="166"/>
      <c r="P229" s="167">
        <f>SUM(P230:P260)</f>
        <v>0</v>
      </c>
      <c r="Q229" s="166"/>
      <c r="R229" s="167">
        <f>SUM(R230:R260)</f>
        <v>3.4835700000000003</v>
      </c>
      <c r="S229" s="166"/>
      <c r="T229" s="168">
        <f>SUM(T230:T260)</f>
        <v>0</v>
      </c>
      <c r="AR229" s="169" t="s">
        <v>85</v>
      </c>
      <c r="AT229" s="170" t="s">
        <v>76</v>
      </c>
      <c r="AU229" s="170" t="s">
        <v>85</v>
      </c>
      <c r="AY229" s="169" t="s">
        <v>133</v>
      </c>
      <c r="BK229" s="171">
        <f>SUM(BK230:BK260)</f>
        <v>0</v>
      </c>
    </row>
    <row r="230" spans="2:65" s="1" customFormat="1" ht="22.5" customHeight="1">
      <c r="B230" s="34"/>
      <c r="C230" s="174" t="s">
        <v>321</v>
      </c>
      <c r="D230" s="174" t="s">
        <v>135</v>
      </c>
      <c r="E230" s="175" t="s">
        <v>322</v>
      </c>
      <c r="F230" s="176" t="s">
        <v>323</v>
      </c>
      <c r="G230" s="177" t="s">
        <v>172</v>
      </c>
      <c r="H230" s="178">
        <v>4</v>
      </c>
      <c r="I230" s="179"/>
      <c r="J230" s="178">
        <f>ROUND(I230*H230,2)</f>
        <v>0</v>
      </c>
      <c r="K230" s="176" t="s">
        <v>139</v>
      </c>
      <c r="L230" s="38"/>
      <c r="M230" s="180" t="s">
        <v>27</v>
      </c>
      <c r="N230" s="181" t="s">
        <v>48</v>
      </c>
      <c r="O230" s="60"/>
      <c r="P230" s="182">
        <f>O230*H230</f>
        <v>0</v>
      </c>
      <c r="Q230" s="182">
        <v>0.00268</v>
      </c>
      <c r="R230" s="182">
        <f>Q230*H230</f>
        <v>0.01072</v>
      </c>
      <c r="S230" s="182">
        <v>0</v>
      </c>
      <c r="T230" s="183">
        <f>S230*H230</f>
        <v>0</v>
      </c>
      <c r="AR230" s="17" t="s">
        <v>140</v>
      </c>
      <c r="AT230" s="17" t="s">
        <v>135</v>
      </c>
      <c r="AU230" s="17" t="s">
        <v>87</v>
      </c>
      <c r="AY230" s="17" t="s">
        <v>133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7" t="s">
        <v>85</v>
      </c>
      <c r="BK230" s="184">
        <f>ROUND(I230*H230,2)</f>
        <v>0</v>
      </c>
      <c r="BL230" s="17" t="s">
        <v>140</v>
      </c>
      <c r="BM230" s="17" t="s">
        <v>324</v>
      </c>
    </row>
    <row r="231" spans="2:51" s="11" customFormat="1" ht="11.25">
      <c r="B231" s="185"/>
      <c r="C231" s="186"/>
      <c r="D231" s="187" t="s">
        <v>142</v>
      </c>
      <c r="E231" s="188" t="s">
        <v>27</v>
      </c>
      <c r="F231" s="189" t="s">
        <v>140</v>
      </c>
      <c r="G231" s="186"/>
      <c r="H231" s="190">
        <v>4</v>
      </c>
      <c r="I231" s="191"/>
      <c r="J231" s="186"/>
      <c r="K231" s="186"/>
      <c r="L231" s="192"/>
      <c r="M231" s="193"/>
      <c r="N231" s="194"/>
      <c r="O231" s="194"/>
      <c r="P231" s="194"/>
      <c r="Q231" s="194"/>
      <c r="R231" s="194"/>
      <c r="S231" s="194"/>
      <c r="T231" s="195"/>
      <c r="AT231" s="196" t="s">
        <v>142</v>
      </c>
      <c r="AU231" s="196" t="s">
        <v>87</v>
      </c>
      <c r="AV231" s="11" t="s">
        <v>87</v>
      </c>
      <c r="AW231" s="11" t="s">
        <v>36</v>
      </c>
      <c r="AX231" s="11" t="s">
        <v>77</v>
      </c>
      <c r="AY231" s="196" t="s">
        <v>133</v>
      </c>
    </row>
    <row r="232" spans="2:51" s="12" customFormat="1" ht="11.25">
      <c r="B232" s="197"/>
      <c r="C232" s="198"/>
      <c r="D232" s="187" t="s">
        <v>142</v>
      </c>
      <c r="E232" s="199" t="s">
        <v>27</v>
      </c>
      <c r="F232" s="200" t="s">
        <v>156</v>
      </c>
      <c r="G232" s="198"/>
      <c r="H232" s="199" t="s">
        <v>27</v>
      </c>
      <c r="I232" s="201"/>
      <c r="J232" s="198"/>
      <c r="K232" s="198"/>
      <c r="L232" s="202"/>
      <c r="M232" s="203"/>
      <c r="N232" s="204"/>
      <c r="O232" s="204"/>
      <c r="P232" s="204"/>
      <c r="Q232" s="204"/>
      <c r="R232" s="204"/>
      <c r="S232" s="204"/>
      <c r="T232" s="205"/>
      <c r="AT232" s="206" t="s">
        <v>142</v>
      </c>
      <c r="AU232" s="206" t="s">
        <v>87</v>
      </c>
      <c r="AV232" s="12" t="s">
        <v>85</v>
      </c>
      <c r="AW232" s="12" t="s">
        <v>36</v>
      </c>
      <c r="AX232" s="12" t="s">
        <v>77</v>
      </c>
      <c r="AY232" s="206" t="s">
        <v>133</v>
      </c>
    </row>
    <row r="233" spans="2:51" s="13" customFormat="1" ht="11.25">
      <c r="B233" s="207"/>
      <c r="C233" s="208"/>
      <c r="D233" s="187" t="s">
        <v>142</v>
      </c>
      <c r="E233" s="209" t="s">
        <v>27</v>
      </c>
      <c r="F233" s="210" t="s">
        <v>145</v>
      </c>
      <c r="G233" s="208"/>
      <c r="H233" s="211">
        <v>4</v>
      </c>
      <c r="I233" s="212"/>
      <c r="J233" s="208"/>
      <c r="K233" s="208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142</v>
      </c>
      <c r="AU233" s="217" t="s">
        <v>87</v>
      </c>
      <c r="AV233" s="13" t="s">
        <v>140</v>
      </c>
      <c r="AW233" s="13" t="s">
        <v>36</v>
      </c>
      <c r="AX233" s="13" t="s">
        <v>85</v>
      </c>
      <c r="AY233" s="217" t="s">
        <v>133</v>
      </c>
    </row>
    <row r="234" spans="2:65" s="1" customFormat="1" ht="16.5" customHeight="1">
      <c r="B234" s="34"/>
      <c r="C234" s="174" t="s">
        <v>325</v>
      </c>
      <c r="D234" s="174" t="s">
        <v>135</v>
      </c>
      <c r="E234" s="175" t="s">
        <v>326</v>
      </c>
      <c r="F234" s="176" t="s">
        <v>327</v>
      </c>
      <c r="G234" s="177" t="s">
        <v>328</v>
      </c>
      <c r="H234" s="178">
        <v>1</v>
      </c>
      <c r="I234" s="179"/>
      <c r="J234" s="178">
        <f>ROUND(I234*H234,2)</f>
        <v>0</v>
      </c>
      <c r="K234" s="176" t="s">
        <v>139</v>
      </c>
      <c r="L234" s="38"/>
      <c r="M234" s="180" t="s">
        <v>27</v>
      </c>
      <c r="N234" s="181" t="s">
        <v>48</v>
      </c>
      <c r="O234" s="60"/>
      <c r="P234" s="182">
        <f>O234*H234</f>
        <v>0</v>
      </c>
      <c r="Q234" s="182">
        <v>0.3409</v>
      </c>
      <c r="R234" s="182">
        <f>Q234*H234</f>
        <v>0.3409</v>
      </c>
      <c r="S234" s="182">
        <v>0</v>
      </c>
      <c r="T234" s="183">
        <f>S234*H234</f>
        <v>0</v>
      </c>
      <c r="AR234" s="17" t="s">
        <v>140</v>
      </c>
      <c r="AT234" s="17" t="s">
        <v>135</v>
      </c>
      <c r="AU234" s="17" t="s">
        <v>87</v>
      </c>
      <c r="AY234" s="17" t="s">
        <v>133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7" t="s">
        <v>85</v>
      </c>
      <c r="BK234" s="184">
        <f>ROUND(I234*H234,2)</f>
        <v>0</v>
      </c>
      <c r="BL234" s="17" t="s">
        <v>140</v>
      </c>
      <c r="BM234" s="17" t="s">
        <v>329</v>
      </c>
    </row>
    <row r="235" spans="2:51" s="11" customFormat="1" ht="11.25">
      <c r="B235" s="185"/>
      <c r="C235" s="186"/>
      <c r="D235" s="187" t="s">
        <v>142</v>
      </c>
      <c r="E235" s="188" t="s">
        <v>27</v>
      </c>
      <c r="F235" s="189" t="s">
        <v>85</v>
      </c>
      <c r="G235" s="186"/>
      <c r="H235" s="190">
        <v>1</v>
      </c>
      <c r="I235" s="191"/>
      <c r="J235" s="186"/>
      <c r="K235" s="186"/>
      <c r="L235" s="192"/>
      <c r="M235" s="193"/>
      <c r="N235" s="194"/>
      <c r="O235" s="194"/>
      <c r="P235" s="194"/>
      <c r="Q235" s="194"/>
      <c r="R235" s="194"/>
      <c r="S235" s="194"/>
      <c r="T235" s="195"/>
      <c r="AT235" s="196" t="s">
        <v>142</v>
      </c>
      <c r="AU235" s="196" t="s">
        <v>87</v>
      </c>
      <c r="AV235" s="11" t="s">
        <v>87</v>
      </c>
      <c r="AW235" s="11" t="s">
        <v>36</v>
      </c>
      <c r="AX235" s="11" t="s">
        <v>77</v>
      </c>
      <c r="AY235" s="196" t="s">
        <v>133</v>
      </c>
    </row>
    <row r="236" spans="2:51" s="12" customFormat="1" ht="11.25">
      <c r="B236" s="197"/>
      <c r="C236" s="198"/>
      <c r="D236" s="187" t="s">
        <v>142</v>
      </c>
      <c r="E236" s="199" t="s">
        <v>27</v>
      </c>
      <c r="F236" s="200" t="s">
        <v>156</v>
      </c>
      <c r="G236" s="198"/>
      <c r="H236" s="199" t="s">
        <v>27</v>
      </c>
      <c r="I236" s="201"/>
      <c r="J236" s="198"/>
      <c r="K236" s="198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142</v>
      </c>
      <c r="AU236" s="206" t="s">
        <v>87</v>
      </c>
      <c r="AV236" s="12" t="s">
        <v>85</v>
      </c>
      <c r="AW236" s="12" t="s">
        <v>36</v>
      </c>
      <c r="AX236" s="12" t="s">
        <v>77</v>
      </c>
      <c r="AY236" s="206" t="s">
        <v>133</v>
      </c>
    </row>
    <row r="237" spans="2:51" s="13" customFormat="1" ht="11.25">
      <c r="B237" s="207"/>
      <c r="C237" s="208"/>
      <c r="D237" s="187" t="s">
        <v>142</v>
      </c>
      <c r="E237" s="209" t="s">
        <v>27</v>
      </c>
      <c r="F237" s="210" t="s">
        <v>145</v>
      </c>
      <c r="G237" s="208"/>
      <c r="H237" s="211">
        <v>1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142</v>
      </c>
      <c r="AU237" s="217" t="s">
        <v>87</v>
      </c>
      <c r="AV237" s="13" t="s">
        <v>140</v>
      </c>
      <c r="AW237" s="13" t="s">
        <v>36</v>
      </c>
      <c r="AX237" s="13" t="s">
        <v>85</v>
      </c>
      <c r="AY237" s="217" t="s">
        <v>133</v>
      </c>
    </row>
    <row r="238" spans="2:65" s="1" customFormat="1" ht="16.5" customHeight="1">
      <c r="B238" s="34"/>
      <c r="C238" s="218" t="s">
        <v>330</v>
      </c>
      <c r="D238" s="218" t="s">
        <v>221</v>
      </c>
      <c r="E238" s="219" t="s">
        <v>331</v>
      </c>
      <c r="F238" s="220" t="s">
        <v>332</v>
      </c>
      <c r="G238" s="221" t="s">
        <v>328</v>
      </c>
      <c r="H238" s="222">
        <v>1</v>
      </c>
      <c r="I238" s="223"/>
      <c r="J238" s="222">
        <f aca="true" t="shared" si="0" ref="J238:J243">ROUND(I238*H238,2)</f>
        <v>0</v>
      </c>
      <c r="K238" s="220" t="s">
        <v>139</v>
      </c>
      <c r="L238" s="224"/>
      <c r="M238" s="225" t="s">
        <v>27</v>
      </c>
      <c r="N238" s="226" t="s">
        <v>48</v>
      </c>
      <c r="O238" s="60"/>
      <c r="P238" s="182">
        <f aca="true" t="shared" si="1" ref="P238:P243">O238*H238</f>
        <v>0</v>
      </c>
      <c r="Q238" s="182">
        <v>0.097</v>
      </c>
      <c r="R238" s="182">
        <f aca="true" t="shared" si="2" ref="R238:R243">Q238*H238</f>
        <v>0.097</v>
      </c>
      <c r="S238" s="182">
        <v>0</v>
      </c>
      <c r="T238" s="183">
        <f aca="true" t="shared" si="3" ref="T238:T243">S238*H238</f>
        <v>0</v>
      </c>
      <c r="AR238" s="17" t="s">
        <v>175</v>
      </c>
      <c r="AT238" s="17" t="s">
        <v>221</v>
      </c>
      <c r="AU238" s="17" t="s">
        <v>87</v>
      </c>
      <c r="AY238" s="17" t="s">
        <v>133</v>
      </c>
      <c r="BE238" s="184">
        <f aca="true" t="shared" si="4" ref="BE238:BE243">IF(N238="základní",J238,0)</f>
        <v>0</v>
      </c>
      <c r="BF238" s="184">
        <f aca="true" t="shared" si="5" ref="BF238:BF243">IF(N238="snížená",J238,0)</f>
        <v>0</v>
      </c>
      <c r="BG238" s="184">
        <f aca="true" t="shared" si="6" ref="BG238:BG243">IF(N238="zákl. přenesená",J238,0)</f>
        <v>0</v>
      </c>
      <c r="BH238" s="184">
        <f aca="true" t="shared" si="7" ref="BH238:BH243">IF(N238="sníž. přenesená",J238,0)</f>
        <v>0</v>
      </c>
      <c r="BI238" s="184">
        <f aca="true" t="shared" si="8" ref="BI238:BI243">IF(N238="nulová",J238,0)</f>
        <v>0</v>
      </c>
      <c r="BJ238" s="17" t="s">
        <v>85</v>
      </c>
      <c r="BK238" s="184">
        <f aca="true" t="shared" si="9" ref="BK238:BK243">ROUND(I238*H238,2)</f>
        <v>0</v>
      </c>
      <c r="BL238" s="17" t="s">
        <v>140</v>
      </c>
      <c r="BM238" s="17" t="s">
        <v>333</v>
      </c>
    </row>
    <row r="239" spans="2:65" s="1" customFormat="1" ht="16.5" customHeight="1">
      <c r="B239" s="34"/>
      <c r="C239" s="218" t="s">
        <v>334</v>
      </c>
      <c r="D239" s="218" t="s">
        <v>221</v>
      </c>
      <c r="E239" s="219" t="s">
        <v>335</v>
      </c>
      <c r="F239" s="220" t="s">
        <v>336</v>
      </c>
      <c r="G239" s="221" t="s">
        <v>328</v>
      </c>
      <c r="H239" s="222">
        <v>1</v>
      </c>
      <c r="I239" s="223"/>
      <c r="J239" s="222">
        <f t="shared" si="0"/>
        <v>0</v>
      </c>
      <c r="K239" s="220" t="s">
        <v>139</v>
      </c>
      <c r="L239" s="224"/>
      <c r="M239" s="225" t="s">
        <v>27</v>
      </c>
      <c r="N239" s="226" t="s">
        <v>48</v>
      </c>
      <c r="O239" s="60"/>
      <c r="P239" s="182">
        <f t="shared" si="1"/>
        <v>0</v>
      </c>
      <c r="Q239" s="182">
        <v>0.08</v>
      </c>
      <c r="R239" s="182">
        <f t="shared" si="2"/>
        <v>0.08</v>
      </c>
      <c r="S239" s="182">
        <v>0</v>
      </c>
      <c r="T239" s="183">
        <f t="shared" si="3"/>
        <v>0</v>
      </c>
      <c r="AR239" s="17" t="s">
        <v>175</v>
      </c>
      <c r="AT239" s="17" t="s">
        <v>221</v>
      </c>
      <c r="AU239" s="17" t="s">
        <v>87</v>
      </c>
      <c r="AY239" s="17" t="s">
        <v>133</v>
      </c>
      <c r="BE239" s="184">
        <f t="shared" si="4"/>
        <v>0</v>
      </c>
      <c r="BF239" s="184">
        <f t="shared" si="5"/>
        <v>0</v>
      </c>
      <c r="BG239" s="184">
        <f t="shared" si="6"/>
        <v>0</v>
      </c>
      <c r="BH239" s="184">
        <f t="shared" si="7"/>
        <v>0</v>
      </c>
      <c r="BI239" s="184">
        <f t="shared" si="8"/>
        <v>0</v>
      </c>
      <c r="BJ239" s="17" t="s">
        <v>85</v>
      </c>
      <c r="BK239" s="184">
        <f t="shared" si="9"/>
        <v>0</v>
      </c>
      <c r="BL239" s="17" t="s">
        <v>140</v>
      </c>
      <c r="BM239" s="17" t="s">
        <v>337</v>
      </c>
    </row>
    <row r="240" spans="2:65" s="1" customFormat="1" ht="16.5" customHeight="1">
      <c r="B240" s="34"/>
      <c r="C240" s="218" t="s">
        <v>338</v>
      </c>
      <c r="D240" s="218" t="s">
        <v>221</v>
      </c>
      <c r="E240" s="219" t="s">
        <v>339</v>
      </c>
      <c r="F240" s="220" t="s">
        <v>340</v>
      </c>
      <c r="G240" s="221" t="s">
        <v>328</v>
      </c>
      <c r="H240" s="222">
        <v>1</v>
      </c>
      <c r="I240" s="223"/>
      <c r="J240" s="222">
        <f t="shared" si="0"/>
        <v>0</v>
      </c>
      <c r="K240" s="220" t="s">
        <v>139</v>
      </c>
      <c r="L240" s="224"/>
      <c r="M240" s="225" t="s">
        <v>27</v>
      </c>
      <c r="N240" s="226" t="s">
        <v>48</v>
      </c>
      <c r="O240" s="60"/>
      <c r="P240" s="182">
        <f t="shared" si="1"/>
        <v>0</v>
      </c>
      <c r="Q240" s="182">
        <v>0.058</v>
      </c>
      <c r="R240" s="182">
        <f t="shared" si="2"/>
        <v>0.058</v>
      </c>
      <c r="S240" s="182">
        <v>0</v>
      </c>
      <c r="T240" s="183">
        <f t="shared" si="3"/>
        <v>0</v>
      </c>
      <c r="AR240" s="17" t="s">
        <v>175</v>
      </c>
      <c r="AT240" s="17" t="s">
        <v>221</v>
      </c>
      <c r="AU240" s="17" t="s">
        <v>87</v>
      </c>
      <c r="AY240" s="17" t="s">
        <v>133</v>
      </c>
      <c r="BE240" s="184">
        <f t="shared" si="4"/>
        <v>0</v>
      </c>
      <c r="BF240" s="184">
        <f t="shared" si="5"/>
        <v>0</v>
      </c>
      <c r="BG240" s="184">
        <f t="shared" si="6"/>
        <v>0</v>
      </c>
      <c r="BH240" s="184">
        <f t="shared" si="7"/>
        <v>0</v>
      </c>
      <c r="BI240" s="184">
        <f t="shared" si="8"/>
        <v>0</v>
      </c>
      <c r="BJ240" s="17" t="s">
        <v>85</v>
      </c>
      <c r="BK240" s="184">
        <f t="shared" si="9"/>
        <v>0</v>
      </c>
      <c r="BL240" s="17" t="s">
        <v>140</v>
      </c>
      <c r="BM240" s="17" t="s">
        <v>341</v>
      </c>
    </row>
    <row r="241" spans="2:65" s="1" customFormat="1" ht="16.5" customHeight="1">
      <c r="B241" s="34"/>
      <c r="C241" s="218" t="s">
        <v>342</v>
      </c>
      <c r="D241" s="218" t="s">
        <v>221</v>
      </c>
      <c r="E241" s="219" t="s">
        <v>343</v>
      </c>
      <c r="F241" s="220" t="s">
        <v>344</v>
      </c>
      <c r="G241" s="221" t="s">
        <v>328</v>
      </c>
      <c r="H241" s="222">
        <v>1</v>
      </c>
      <c r="I241" s="223"/>
      <c r="J241" s="222">
        <f t="shared" si="0"/>
        <v>0</v>
      </c>
      <c r="K241" s="220" t="s">
        <v>139</v>
      </c>
      <c r="L241" s="224"/>
      <c r="M241" s="225" t="s">
        <v>27</v>
      </c>
      <c r="N241" s="226" t="s">
        <v>48</v>
      </c>
      <c r="O241" s="60"/>
      <c r="P241" s="182">
        <f t="shared" si="1"/>
        <v>0</v>
      </c>
      <c r="Q241" s="182">
        <v>0.04</v>
      </c>
      <c r="R241" s="182">
        <f t="shared" si="2"/>
        <v>0.04</v>
      </c>
      <c r="S241" s="182">
        <v>0</v>
      </c>
      <c r="T241" s="183">
        <f t="shared" si="3"/>
        <v>0</v>
      </c>
      <c r="AR241" s="17" t="s">
        <v>175</v>
      </c>
      <c r="AT241" s="17" t="s">
        <v>221</v>
      </c>
      <c r="AU241" s="17" t="s">
        <v>87</v>
      </c>
      <c r="AY241" s="17" t="s">
        <v>133</v>
      </c>
      <c r="BE241" s="184">
        <f t="shared" si="4"/>
        <v>0</v>
      </c>
      <c r="BF241" s="184">
        <f t="shared" si="5"/>
        <v>0</v>
      </c>
      <c r="BG241" s="184">
        <f t="shared" si="6"/>
        <v>0</v>
      </c>
      <c r="BH241" s="184">
        <f t="shared" si="7"/>
        <v>0</v>
      </c>
      <c r="BI241" s="184">
        <f t="shared" si="8"/>
        <v>0</v>
      </c>
      <c r="BJ241" s="17" t="s">
        <v>85</v>
      </c>
      <c r="BK241" s="184">
        <f t="shared" si="9"/>
        <v>0</v>
      </c>
      <c r="BL241" s="17" t="s">
        <v>140</v>
      </c>
      <c r="BM241" s="17" t="s">
        <v>345</v>
      </c>
    </row>
    <row r="242" spans="2:65" s="1" customFormat="1" ht="16.5" customHeight="1">
      <c r="B242" s="34"/>
      <c r="C242" s="218" t="s">
        <v>346</v>
      </c>
      <c r="D242" s="218" t="s">
        <v>221</v>
      </c>
      <c r="E242" s="219" t="s">
        <v>347</v>
      </c>
      <c r="F242" s="220" t="s">
        <v>348</v>
      </c>
      <c r="G242" s="221" t="s">
        <v>328</v>
      </c>
      <c r="H242" s="222">
        <v>1</v>
      </c>
      <c r="I242" s="223"/>
      <c r="J242" s="222">
        <f t="shared" si="0"/>
        <v>0</v>
      </c>
      <c r="K242" s="220" t="s">
        <v>139</v>
      </c>
      <c r="L242" s="224"/>
      <c r="M242" s="225" t="s">
        <v>27</v>
      </c>
      <c r="N242" s="226" t="s">
        <v>48</v>
      </c>
      <c r="O242" s="60"/>
      <c r="P242" s="182">
        <f t="shared" si="1"/>
        <v>0</v>
      </c>
      <c r="Q242" s="182">
        <v>0.027</v>
      </c>
      <c r="R242" s="182">
        <f t="shared" si="2"/>
        <v>0.027</v>
      </c>
      <c r="S242" s="182">
        <v>0</v>
      </c>
      <c r="T242" s="183">
        <f t="shared" si="3"/>
        <v>0</v>
      </c>
      <c r="AR242" s="17" t="s">
        <v>175</v>
      </c>
      <c r="AT242" s="17" t="s">
        <v>221</v>
      </c>
      <c r="AU242" s="17" t="s">
        <v>87</v>
      </c>
      <c r="AY242" s="17" t="s">
        <v>133</v>
      </c>
      <c r="BE242" s="184">
        <f t="shared" si="4"/>
        <v>0</v>
      </c>
      <c r="BF242" s="184">
        <f t="shared" si="5"/>
        <v>0</v>
      </c>
      <c r="BG242" s="184">
        <f t="shared" si="6"/>
        <v>0</v>
      </c>
      <c r="BH242" s="184">
        <f t="shared" si="7"/>
        <v>0</v>
      </c>
      <c r="BI242" s="184">
        <f t="shared" si="8"/>
        <v>0</v>
      </c>
      <c r="BJ242" s="17" t="s">
        <v>85</v>
      </c>
      <c r="BK242" s="184">
        <f t="shared" si="9"/>
        <v>0</v>
      </c>
      <c r="BL242" s="17" t="s">
        <v>140</v>
      </c>
      <c r="BM242" s="17" t="s">
        <v>349</v>
      </c>
    </row>
    <row r="243" spans="2:65" s="1" customFormat="1" ht="16.5" customHeight="1">
      <c r="B243" s="34"/>
      <c r="C243" s="174" t="s">
        <v>350</v>
      </c>
      <c r="D243" s="174" t="s">
        <v>135</v>
      </c>
      <c r="E243" s="175" t="s">
        <v>351</v>
      </c>
      <c r="F243" s="176" t="s">
        <v>352</v>
      </c>
      <c r="G243" s="177" t="s">
        <v>328</v>
      </c>
      <c r="H243" s="178">
        <v>1</v>
      </c>
      <c r="I243" s="179"/>
      <c r="J243" s="178">
        <f t="shared" si="0"/>
        <v>0</v>
      </c>
      <c r="K243" s="176" t="s">
        <v>27</v>
      </c>
      <c r="L243" s="38"/>
      <c r="M243" s="180" t="s">
        <v>27</v>
      </c>
      <c r="N243" s="181" t="s">
        <v>48</v>
      </c>
      <c r="O243" s="60"/>
      <c r="P243" s="182">
        <f t="shared" si="1"/>
        <v>0</v>
      </c>
      <c r="Q243" s="182">
        <v>0.07489</v>
      </c>
      <c r="R243" s="182">
        <f t="shared" si="2"/>
        <v>0.07489</v>
      </c>
      <c r="S243" s="182">
        <v>0</v>
      </c>
      <c r="T243" s="183">
        <f t="shared" si="3"/>
        <v>0</v>
      </c>
      <c r="AR243" s="17" t="s">
        <v>140</v>
      </c>
      <c r="AT243" s="17" t="s">
        <v>135</v>
      </c>
      <c r="AU243" s="17" t="s">
        <v>87</v>
      </c>
      <c r="AY243" s="17" t="s">
        <v>133</v>
      </c>
      <c r="BE243" s="184">
        <f t="shared" si="4"/>
        <v>0</v>
      </c>
      <c r="BF243" s="184">
        <f t="shared" si="5"/>
        <v>0</v>
      </c>
      <c r="BG243" s="184">
        <f t="shared" si="6"/>
        <v>0</v>
      </c>
      <c r="BH243" s="184">
        <f t="shared" si="7"/>
        <v>0</v>
      </c>
      <c r="BI243" s="184">
        <f t="shared" si="8"/>
        <v>0</v>
      </c>
      <c r="BJ243" s="17" t="s">
        <v>85</v>
      </c>
      <c r="BK243" s="184">
        <f t="shared" si="9"/>
        <v>0</v>
      </c>
      <c r="BL243" s="17" t="s">
        <v>140</v>
      </c>
      <c r="BM243" s="17" t="s">
        <v>353</v>
      </c>
    </row>
    <row r="244" spans="2:51" s="11" customFormat="1" ht="11.25">
      <c r="B244" s="185"/>
      <c r="C244" s="186"/>
      <c r="D244" s="187" t="s">
        <v>142</v>
      </c>
      <c r="E244" s="188" t="s">
        <v>27</v>
      </c>
      <c r="F244" s="189" t="s">
        <v>85</v>
      </c>
      <c r="G244" s="186"/>
      <c r="H244" s="190">
        <v>1</v>
      </c>
      <c r="I244" s="191"/>
      <c r="J244" s="186"/>
      <c r="K244" s="186"/>
      <c r="L244" s="192"/>
      <c r="M244" s="193"/>
      <c r="N244" s="194"/>
      <c r="O244" s="194"/>
      <c r="P244" s="194"/>
      <c r="Q244" s="194"/>
      <c r="R244" s="194"/>
      <c r="S244" s="194"/>
      <c r="T244" s="195"/>
      <c r="AT244" s="196" t="s">
        <v>142</v>
      </c>
      <c r="AU244" s="196" t="s">
        <v>87</v>
      </c>
      <c r="AV244" s="11" t="s">
        <v>87</v>
      </c>
      <c r="AW244" s="11" t="s">
        <v>36</v>
      </c>
      <c r="AX244" s="11" t="s">
        <v>77</v>
      </c>
      <c r="AY244" s="196" t="s">
        <v>133</v>
      </c>
    </row>
    <row r="245" spans="2:51" s="12" customFormat="1" ht="11.25">
      <c r="B245" s="197"/>
      <c r="C245" s="198"/>
      <c r="D245" s="187" t="s">
        <v>142</v>
      </c>
      <c r="E245" s="199" t="s">
        <v>27</v>
      </c>
      <c r="F245" s="200" t="s">
        <v>156</v>
      </c>
      <c r="G245" s="198"/>
      <c r="H245" s="199" t="s">
        <v>27</v>
      </c>
      <c r="I245" s="201"/>
      <c r="J245" s="198"/>
      <c r="K245" s="198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142</v>
      </c>
      <c r="AU245" s="206" t="s">
        <v>87</v>
      </c>
      <c r="AV245" s="12" t="s">
        <v>85</v>
      </c>
      <c r="AW245" s="12" t="s">
        <v>36</v>
      </c>
      <c r="AX245" s="12" t="s">
        <v>77</v>
      </c>
      <c r="AY245" s="206" t="s">
        <v>133</v>
      </c>
    </row>
    <row r="246" spans="2:51" s="13" customFormat="1" ht="11.25">
      <c r="B246" s="207"/>
      <c r="C246" s="208"/>
      <c r="D246" s="187" t="s">
        <v>142</v>
      </c>
      <c r="E246" s="209" t="s">
        <v>27</v>
      </c>
      <c r="F246" s="210" t="s">
        <v>145</v>
      </c>
      <c r="G246" s="208"/>
      <c r="H246" s="211">
        <v>1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142</v>
      </c>
      <c r="AU246" s="217" t="s">
        <v>87</v>
      </c>
      <c r="AV246" s="13" t="s">
        <v>140</v>
      </c>
      <c r="AW246" s="13" t="s">
        <v>36</v>
      </c>
      <c r="AX246" s="13" t="s">
        <v>85</v>
      </c>
      <c r="AY246" s="217" t="s">
        <v>133</v>
      </c>
    </row>
    <row r="247" spans="2:65" s="1" customFormat="1" ht="16.5" customHeight="1">
      <c r="B247" s="34"/>
      <c r="C247" s="174" t="s">
        <v>354</v>
      </c>
      <c r="D247" s="174" t="s">
        <v>135</v>
      </c>
      <c r="E247" s="175" t="s">
        <v>355</v>
      </c>
      <c r="F247" s="176" t="s">
        <v>356</v>
      </c>
      <c r="G247" s="177" t="s">
        <v>328</v>
      </c>
      <c r="H247" s="178">
        <v>1</v>
      </c>
      <c r="I247" s="179"/>
      <c r="J247" s="178">
        <f>ROUND(I247*H247,2)</f>
        <v>0</v>
      </c>
      <c r="K247" s="176" t="s">
        <v>139</v>
      </c>
      <c r="L247" s="38"/>
      <c r="M247" s="180" t="s">
        <v>27</v>
      </c>
      <c r="N247" s="181" t="s">
        <v>48</v>
      </c>
      <c r="O247" s="60"/>
      <c r="P247" s="182">
        <f>O247*H247</f>
        <v>0</v>
      </c>
      <c r="Q247" s="182">
        <v>0.21734</v>
      </c>
      <c r="R247" s="182">
        <f>Q247*H247</f>
        <v>0.21734</v>
      </c>
      <c r="S247" s="182">
        <v>0</v>
      </c>
      <c r="T247" s="183">
        <f>S247*H247</f>
        <v>0</v>
      </c>
      <c r="AR247" s="17" t="s">
        <v>140</v>
      </c>
      <c r="AT247" s="17" t="s">
        <v>135</v>
      </c>
      <c r="AU247" s="17" t="s">
        <v>87</v>
      </c>
      <c r="AY247" s="17" t="s">
        <v>133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7" t="s">
        <v>85</v>
      </c>
      <c r="BK247" s="184">
        <f>ROUND(I247*H247,2)</f>
        <v>0</v>
      </c>
      <c r="BL247" s="17" t="s">
        <v>140</v>
      </c>
      <c r="BM247" s="17" t="s">
        <v>357</v>
      </c>
    </row>
    <row r="248" spans="2:51" s="11" customFormat="1" ht="11.25">
      <c r="B248" s="185"/>
      <c r="C248" s="186"/>
      <c r="D248" s="187" t="s">
        <v>142</v>
      </c>
      <c r="E248" s="188" t="s">
        <v>27</v>
      </c>
      <c r="F248" s="189" t="s">
        <v>85</v>
      </c>
      <c r="G248" s="186"/>
      <c r="H248" s="190">
        <v>1</v>
      </c>
      <c r="I248" s="191"/>
      <c r="J248" s="186"/>
      <c r="K248" s="186"/>
      <c r="L248" s="192"/>
      <c r="M248" s="193"/>
      <c r="N248" s="194"/>
      <c r="O248" s="194"/>
      <c r="P248" s="194"/>
      <c r="Q248" s="194"/>
      <c r="R248" s="194"/>
      <c r="S248" s="194"/>
      <c r="T248" s="195"/>
      <c r="AT248" s="196" t="s">
        <v>142</v>
      </c>
      <c r="AU248" s="196" t="s">
        <v>87</v>
      </c>
      <c r="AV248" s="11" t="s">
        <v>87</v>
      </c>
      <c r="AW248" s="11" t="s">
        <v>36</v>
      </c>
      <c r="AX248" s="11" t="s">
        <v>77</v>
      </c>
      <c r="AY248" s="196" t="s">
        <v>133</v>
      </c>
    </row>
    <row r="249" spans="2:51" s="12" customFormat="1" ht="11.25">
      <c r="B249" s="197"/>
      <c r="C249" s="198"/>
      <c r="D249" s="187" t="s">
        <v>142</v>
      </c>
      <c r="E249" s="199" t="s">
        <v>27</v>
      </c>
      <c r="F249" s="200" t="s">
        <v>156</v>
      </c>
      <c r="G249" s="198"/>
      <c r="H249" s="199" t="s">
        <v>27</v>
      </c>
      <c r="I249" s="201"/>
      <c r="J249" s="198"/>
      <c r="K249" s="198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142</v>
      </c>
      <c r="AU249" s="206" t="s">
        <v>87</v>
      </c>
      <c r="AV249" s="12" t="s">
        <v>85</v>
      </c>
      <c r="AW249" s="12" t="s">
        <v>36</v>
      </c>
      <c r="AX249" s="12" t="s">
        <v>77</v>
      </c>
      <c r="AY249" s="206" t="s">
        <v>133</v>
      </c>
    </row>
    <row r="250" spans="2:51" s="13" customFormat="1" ht="11.25">
      <c r="B250" s="207"/>
      <c r="C250" s="208"/>
      <c r="D250" s="187" t="s">
        <v>142</v>
      </c>
      <c r="E250" s="209" t="s">
        <v>27</v>
      </c>
      <c r="F250" s="210" t="s">
        <v>145</v>
      </c>
      <c r="G250" s="208"/>
      <c r="H250" s="211">
        <v>1</v>
      </c>
      <c r="I250" s="212"/>
      <c r="J250" s="208"/>
      <c r="K250" s="208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142</v>
      </c>
      <c r="AU250" s="217" t="s">
        <v>87</v>
      </c>
      <c r="AV250" s="13" t="s">
        <v>140</v>
      </c>
      <c r="AW250" s="13" t="s">
        <v>36</v>
      </c>
      <c r="AX250" s="13" t="s">
        <v>85</v>
      </c>
      <c r="AY250" s="217" t="s">
        <v>133</v>
      </c>
    </row>
    <row r="251" spans="2:65" s="1" customFormat="1" ht="16.5" customHeight="1">
      <c r="B251" s="34"/>
      <c r="C251" s="218" t="s">
        <v>358</v>
      </c>
      <c r="D251" s="218" t="s">
        <v>221</v>
      </c>
      <c r="E251" s="219" t="s">
        <v>359</v>
      </c>
      <c r="F251" s="220" t="s">
        <v>360</v>
      </c>
      <c r="G251" s="221" t="s">
        <v>328</v>
      </c>
      <c r="H251" s="222">
        <v>1</v>
      </c>
      <c r="I251" s="223"/>
      <c r="J251" s="222">
        <f>ROUND(I251*H251,2)</f>
        <v>0</v>
      </c>
      <c r="K251" s="220" t="s">
        <v>139</v>
      </c>
      <c r="L251" s="224"/>
      <c r="M251" s="225" t="s">
        <v>27</v>
      </c>
      <c r="N251" s="226" t="s">
        <v>48</v>
      </c>
      <c r="O251" s="60"/>
      <c r="P251" s="182">
        <f>O251*H251</f>
        <v>0</v>
      </c>
      <c r="Q251" s="182">
        <v>0.006</v>
      </c>
      <c r="R251" s="182">
        <f>Q251*H251</f>
        <v>0.006</v>
      </c>
      <c r="S251" s="182">
        <v>0</v>
      </c>
      <c r="T251" s="183">
        <f>S251*H251</f>
        <v>0</v>
      </c>
      <c r="AR251" s="17" t="s">
        <v>175</v>
      </c>
      <c r="AT251" s="17" t="s">
        <v>221</v>
      </c>
      <c r="AU251" s="17" t="s">
        <v>87</v>
      </c>
      <c r="AY251" s="17" t="s">
        <v>133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7" t="s">
        <v>85</v>
      </c>
      <c r="BK251" s="184">
        <f>ROUND(I251*H251,2)</f>
        <v>0</v>
      </c>
      <c r="BL251" s="17" t="s">
        <v>140</v>
      </c>
      <c r="BM251" s="17" t="s">
        <v>361</v>
      </c>
    </row>
    <row r="252" spans="2:65" s="1" customFormat="1" ht="16.5" customHeight="1">
      <c r="B252" s="34"/>
      <c r="C252" s="218" t="s">
        <v>362</v>
      </c>
      <c r="D252" s="218" t="s">
        <v>221</v>
      </c>
      <c r="E252" s="219" t="s">
        <v>363</v>
      </c>
      <c r="F252" s="220" t="s">
        <v>364</v>
      </c>
      <c r="G252" s="221" t="s">
        <v>328</v>
      </c>
      <c r="H252" s="222">
        <v>1</v>
      </c>
      <c r="I252" s="223"/>
      <c r="J252" s="222">
        <f>ROUND(I252*H252,2)</f>
        <v>0</v>
      </c>
      <c r="K252" s="220" t="s">
        <v>139</v>
      </c>
      <c r="L252" s="224"/>
      <c r="M252" s="225" t="s">
        <v>27</v>
      </c>
      <c r="N252" s="226" t="s">
        <v>48</v>
      </c>
      <c r="O252" s="60"/>
      <c r="P252" s="182">
        <f>O252*H252</f>
        <v>0</v>
      </c>
      <c r="Q252" s="182">
        <v>0.025</v>
      </c>
      <c r="R252" s="182">
        <f>Q252*H252</f>
        <v>0.025</v>
      </c>
      <c r="S252" s="182">
        <v>0</v>
      </c>
      <c r="T252" s="183">
        <f>S252*H252</f>
        <v>0</v>
      </c>
      <c r="AR252" s="17" t="s">
        <v>175</v>
      </c>
      <c r="AT252" s="17" t="s">
        <v>221</v>
      </c>
      <c r="AU252" s="17" t="s">
        <v>87</v>
      </c>
      <c r="AY252" s="17" t="s">
        <v>133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7" t="s">
        <v>85</v>
      </c>
      <c r="BK252" s="184">
        <f>ROUND(I252*H252,2)</f>
        <v>0</v>
      </c>
      <c r="BL252" s="17" t="s">
        <v>140</v>
      </c>
      <c r="BM252" s="17" t="s">
        <v>365</v>
      </c>
    </row>
    <row r="253" spans="2:65" s="1" customFormat="1" ht="16.5" customHeight="1">
      <c r="B253" s="34"/>
      <c r="C253" s="174" t="s">
        <v>366</v>
      </c>
      <c r="D253" s="174" t="s">
        <v>135</v>
      </c>
      <c r="E253" s="175" t="s">
        <v>367</v>
      </c>
      <c r="F253" s="176" t="s">
        <v>368</v>
      </c>
      <c r="G253" s="177" t="s">
        <v>328</v>
      </c>
      <c r="H253" s="178">
        <v>3</v>
      </c>
      <c r="I253" s="179"/>
      <c r="J253" s="178">
        <f>ROUND(I253*H253,2)</f>
        <v>0</v>
      </c>
      <c r="K253" s="176" t="s">
        <v>139</v>
      </c>
      <c r="L253" s="38"/>
      <c r="M253" s="180" t="s">
        <v>27</v>
      </c>
      <c r="N253" s="181" t="s">
        <v>48</v>
      </c>
      <c r="O253" s="60"/>
      <c r="P253" s="182">
        <f>O253*H253</f>
        <v>0</v>
      </c>
      <c r="Q253" s="182">
        <v>0.4208</v>
      </c>
      <c r="R253" s="182">
        <f>Q253*H253</f>
        <v>1.2624</v>
      </c>
      <c r="S253" s="182">
        <v>0</v>
      </c>
      <c r="T253" s="183">
        <f>S253*H253</f>
        <v>0</v>
      </c>
      <c r="AR253" s="17" t="s">
        <v>140</v>
      </c>
      <c r="AT253" s="17" t="s">
        <v>135</v>
      </c>
      <c r="AU253" s="17" t="s">
        <v>87</v>
      </c>
      <c r="AY253" s="17" t="s">
        <v>133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7" t="s">
        <v>85</v>
      </c>
      <c r="BK253" s="184">
        <f>ROUND(I253*H253,2)</f>
        <v>0</v>
      </c>
      <c r="BL253" s="17" t="s">
        <v>140</v>
      </c>
      <c r="BM253" s="17" t="s">
        <v>369</v>
      </c>
    </row>
    <row r="254" spans="2:51" s="11" customFormat="1" ht="11.25">
      <c r="B254" s="185"/>
      <c r="C254" s="186"/>
      <c r="D254" s="187" t="s">
        <v>142</v>
      </c>
      <c r="E254" s="188" t="s">
        <v>27</v>
      </c>
      <c r="F254" s="189" t="s">
        <v>151</v>
      </c>
      <c r="G254" s="186"/>
      <c r="H254" s="190">
        <v>3</v>
      </c>
      <c r="I254" s="191"/>
      <c r="J254" s="186"/>
      <c r="K254" s="186"/>
      <c r="L254" s="192"/>
      <c r="M254" s="193"/>
      <c r="N254" s="194"/>
      <c r="O254" s="194"/>
      <c r="P254" s="194"/>
      <c r="Q254" s="194"/>
      <c r="R254" s="194"/>
      <c r="S254" s="194"/>
      <c r="T254" s="195"/>
      <c r="AT254" s="196" t="s">
        <v>142</v>
      </c>
      <c r="AU254" s="196" t="s">
        <v>87</v>
      </c>
      <c r="AV254" s="11" t="s">
        <v>87</v>
      </c>
      <c r="AW254" s="11" t="s">
        <v>36</v>
      </c>
      <c r="AX254" s="11" t="s">
        <v>77</v>
      </c>
      <c r="AY254" s="196" t="s">
        <v>133</v>
      </c>
    </row>
    <row r="255" spans="2:51" s="12" customFormat="1" ht="11.25">
      <c r="B255" s="197"/>
      <c r="C255" s="198"/>
      <c r="D255" s="187" t="s">
        <v>142</v>
      </c>
      <c r="E255" s="199" t="s">
        <v>27</v>
      </c>
      <c r="F255" s="200" t="s">
        <v>156</v>
      </c>
      <c r="G255" s="198"/>
      <c r="H255" s="199" t="s">
        <v>27</v>
      </c>
      <c r="I255" s="201"/>
      <c r="J255" s="198"/>
      <c r="K255" s="198"/>
      <c r="L255" s="202"/>
      <c r="M255" s="203"/>
      <c r="N255" s="204"/>
      <c r="O255" s="204"/>
      <c r="P255" s="204"/>
      <c r="Q255" s="204"/>
      <c r="R255" s="204"/>
      <c r="S255" s="204"/>
      <c r="T255" s="205"/>
      <c r="AT255" s="206" t="s">
        <v>142</v>
      </c>
      <c r="AU255" s="206" t="s">
        <v>87</v>
      </c>
      <c r="AV255" s="12" t="s">
        <v>85</v>
      </c>
      <c r="AW255" s="12" t="s">
        <v>36</v>
      </c>
      <c r="AX255" s="12" t="s">
        <v>77</v>
      </c>
      <c r="AY255" s="206" t="s">
        <v>133</v>
      </c>
    </row>
    <row r="256" spans="2:51" s="13" customFormat="1" ht="11.25">
      <c r="B256" s="207"/>
      <c r="C256" s="208"/>
      <c r="D256" s="187" t="s">
        <v>142</v>
      </c>
      <c r="E256" s="209" t="s">
        <v>27</v>
      </c>
      <c r="F256" s="210" t="s">
        <v>145</v>
      </c>
      <c r="G256" s="208"/>
      <c r="H256" s="211">
        <v>3</v>
      </c>
      <c r="I256" s="212"/>
      <c r="J256" s="208"/>
      <c r="K256" s="208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142</v>
      </c>
      <c r="AU256" s="217" t="s">
        <v>87</v>
      </c>
      <c r="AV256" s="13" t="s">
        <v>140</v>
      </c>
      <c r="AW256" s="13" t="s">
        <v>36</v>
      </c>
      <c r="AX256" s="13" t="s">
        <v>85</v>
      </c>
      <c r="AY256" s="217" t="s">
        <v>133</v>
      </c>
    </row>
    <row r="257" spans="2:65" s="1" customFormat="1" ht="22.5" customHeight="1">
      <c r="B257" s="34"/>
      <c r="C257" s="174" t="s">
        <v>370</v>
      </c>
      <c r="D257" s="174" t="s">
        <v>135</v>
      </c>
      <c r="E257" s="175" t="s">
        <v>371</v>
      </c>
      <c r="F257" s="176" t="s">
        <v>372</v>
      </c>
      <c r="G257" s="177" t="s">
        <v>328</v>
      </c>
      <c r="H257" s="178">
        <v>4</v>
      </c>
      <c r="I257" s="179"/>
      <c r="J257" s="178">
        <f>ROUND(I257*H257,2)</f>
        <v>0</v>
      </c>
      <c r="K257" s="176" t="s">
        <v>139</v>
      </c>
      <c r="L257" s="38"/>
      <c r="M257" s="180" t="s">
        <v>27</v>
      </c>
      <c r="N257" s="181" t="s">
        <v>48</v>
      </c>
      <c r="O257" s="60"/>
      <c r="P257" s="182">
        <f>O257*H257</f>
        <v>0</v>
      </c>
      <c r="Q257" s="182">
        <v>0.31108</v>
      </c>
      <c r="R257" s="182">
        <f>Q257*H257</f>
        <v>1.24432</v>
      </c>
      <c r="S257" s="182">
        <v>0</v>
      </c>
      <c r="T257" s="183">
        <f>S257*H257</f>
        <v>0</v>
      </c>
      <c r="AR257" s="17" t="s">
        <v>140</v>
      </c>
      <c r="AT257" s="17" t="s">
        <v>135</v>
      </c>
      <c r="AU257" s="17" t="s">
        <v>87</v>
      </c>
      <c r="AY257" s="17" t="s">
        <v>133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7" t="s">
        <v>85</v>
      </c>
      <c r="BK257" s="184">
        <f>ROUND(I257*H257,2)</f>
        <v>0</v>
      </c>
      <c r="BL257" s="17" t="s">
        <v>140</v>
      </c>
      <c r="BM257" s="17" t="s">
        <v>373</v>
      </c>
    </row>
    <row r="258" spans="2:51" s="11" customFormat="1" ht="11.25">
      <c r="B258" s="185"/>
      <c r="C258" s="186"/>
      <c r="D258" s="187" t="s">
        <v>142</v>
      </c>
      <c r="E258" s="188" t="s">
        <v>27</v>
      </c>
      <c r="F258" s="189" t="s">
        <v>140</v>
      </c>
      <c r="G258" s="186"/>
      <c r="H258" s="190">
        <v>4</v>
      </c>
      <c r="I258" s="191"/>
      <c r="J258" s="186"/>
      <c r="K258" s="186"/>
      <c r="L258" s="192"/>
      <c r="M258" s="193"/>
      <c r="N258" s="194"/>
      <c r="O258" s="194"/>
      <c r="P258" s="194"/>
      <c r="Q258" s="194"/>
      <c r="R258" s="194"/>
      <c r="S258" s="194"/>
      <c r="T258" s="195"/>
      <c r="AT258" s="196" t="s">
        <v>142</v>
      </c>
      <c r="AU258" s="196" t="s">
        <v>87</v>
      </c>
      <c r="AV258" s="11" t="s">
        <v>87</v>
      </c>
      <c r="AW258" s="11" t="s">
        <v>36</v>
      </c>
      <c r="AX258" s="11" t="s">
        <v>77</v>
      </c>
      <c r="AY258" s="196" t="s">
        <v>133</v>
      </c>
    </row>
    <row r="259" spans="2:51" s="12" customFormat="1" ht="11.25">
      <c r="B259" s="197"/>
      <c r="C259" s="198"/>
      <c r="D259" s="187" t="s">
        <v>142</v>
      </c>
      <c r="E259" s="199" t="s">
        <v>27</v>
      </c>
      <c r="F259" s="200" t="s">
        <v>156</v>
      </c>
      <c r="G259" s="198"/>
      <c r="H259" s="199" t="s">
        <v>27</v>
      </c>
      <c r="I259" s="201"/>
      <c r="J259" s="198"/>
      <c r="K259" s="198"/>
      <c r="L259" s="202"/>
      <c r="M259" s="203"/>
      <c r="N259" s="204"/>
      <c r="O259" s="204"/>
      <c r="P259" s="204"/>
      <c r="Q259" s="204"/>
      <c r="R259" s="204"/>
      <c r="S259" s="204"/>
      <c r="T259" s="205"/>
      <c r="AT259" s="206" t="s">
        <v>142</v>
      </c>
      <c r="AU259" s="206" t="s">
        <v>87</v>
      </c>
      <c r="AV259" s="12" t="s">
        <v>85</v>
      </c>
      <c r="AW259" s="12" t="s">
        <v>36</v>
      </c>
      <c r="AX259" s="12" t="s">
        <v>77</v>
      </c>
      <c r="AY259" s="206" t="s">
        <v>133</v>
      </c>
    </row>
    <row r="260" spans="2:51" s="13" customFormat="1" ht="11.25">
      <c r="B260" s="207"/>
      <c r="C260" s="208"/>
      <c r="D260" s="187" t="s">
        <v>142</v>
      </c>
      <c r="E260" s="209" t="s">
        <v>27</v>
      </c>
      <c r="F260" s="210" t="s">
        <v>145</v>
      </c>
      <c r="G260" s="208"/>
      <c r="H260" s="211">
        <v>4</v>
      </c>
      <c r="I260" s="212"/>
      <c r="J260" s="208"/>
      <c r="K260" s="208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142</v>
      </c>
      <c r="AU260" s="217" t="s">
        <v>87</v>
      </c>
      <c r="AV260" s="13" t="s">
        <v>140</v>
      </c>
      <c r="AW260" s="13" t="s">
        <v>36</v>
      </c>
      <c r="AX260" s="13" t="s">
        <v>85</v>
      </c>
      <c r="AY260" s="217" t="s">
        <v>133</v>
      </c>
    </row>
    <row r="261" spans="2:63" s="10" customFormat="1" ht="22.9" customHeight="1">
      <c r="B261" s="158"/>
      <c r="C261" s="159"/>
      <c r="D261" s="160" t="s">
        <v>76</v>
      </c>
      <c r="E261" s="172" t="s">
        <v>179</v>
      </c>
      <c r="F261" s="172" t="s">
        <v>374</v>
      </c>
      <c r="G261" s="159"/>
      <c r="H261" s="159"/>
      <c r="I261" s="162"/>
      <c r="J261" s="173">
        <f>BK261</f>
        <v>0</v>
      </c>
      <c r="K261" s="159"/>
      <c r="L261" s="164"/>
      <c r="M261" s="165"/>
      <c r="N261" s="166"/>
      <c r="O261" s="166"/>
      <c r="P261" s="167">
        <f>SUM(P262:P309)</f>
        <v>0</v>
      </c>
      <c r="Q261" s="166"/>
      <c r="R261" s="167">
        <f>SUM(R262:R309)</f>
        <v>45.3223938</v>
      </c>
      <c r="S261" s="166"/>
      <c r="T261" s="168">
        <f>SUM(T262:T309)</f>
        <v>14.155999999999999</v>
      </c>
      <c r="AR261" s="169" t="s">
        <v>85</v>
      </c>
      <c r="AT261" s="170" t="s">
        <v>76</v>
      </c>
      <c r="AU261" s="170" t="s">
        <v>85</v>
      </c>
      <c r="AY261" s="169" t="s">
        <v>133</v>
      </c>
      <c r="BK261" s="171">
        <f>SUM(BK262:BK309)</f>
        <v>0</v>
      </c>
    </row>
    <row r="262" spans="2:65" s="1" customFormat="1" ht="22.5" customHeight="1">
      <c r="B262" s="34"/>
      <c r="C262" s="174" t="s">
        <v>375</v>
      </c>
      <c r="D262" s="174" t="s">
        <v>135</v>
      </c>
      <c r="E262" s="175" t="s">
        <v>376</v>
      </c>
      <c r="F262" s="176" t="s">
        <v>377</v>
      </c>
      <c r="G262" s="177" t="s">
        <v>172</v>
      </c>
      <c r="H262" s="178">
        <v>7</v>
      </c>
      <c r="I262" s="179"/>
      <c r="J262" s="178">
        <f>ROUND(I262*H262,2)</f>
        <v>0</v>
      </c>
      <c r="K262" s="176" t="s">
        <v>139</v>
      </c>
      <c r="L262" s="38"/>
      <c r="M262" s="180" t="s">
        <v>27</v>
      </c>
      <c r="N262" s="181" t="s">
        <v>48</v>
      </c>
      <c r="O262" s="60"/>
      <c r="P262" s="182">
        <f>O262*H262</f>
        <v>0</v>
      </c>
      <c r="Q262" s="182">
        <v>0</v>
      </c>
      <c r="R262" s="182">
        <f>Q262*H262</f>
        <v>0</v>
      </c>
      <c r="S262" s="182">
        <v>0.878</v>
      </c>
      <c r="T262" s="183">
        <f>S262*H262</f>
        <v>6.146</v>
      </c>
      <c r="AR262" s="17" t="s">
        <v>140</v>
      </c>
      <c r="AT262" s="17" t="s">
        <v>135</v>
      </c>
      <c r="AU262" s="17" t="s">
        <v>87</v>
      </c>
      <c r="AY262" s="17" t="s">
        <v>133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7" t="s">
        <v>85</v>
      </c>
      <c r="BK262" s="184">
        <f>ROUND(I262*H262,2)</f>
        <v>0</v>
      </c>
      <c r="BL262" s="17" t="s">
        <v>140</v>
      </c>
      <c r="BM262" s="17" t="s">
        <v>378</v>
      </c>
    </row>
    <row r="263" spans="2:51" s="11" customFormat="1" ht="11.25">
      <c r="B263" s="185"/>
      <c r="C263" s="186"/>
      <c r="D263" s="187" t="s">
        <v>142</v>
      </c>
      <c r="E263" s="188" t="s">
        <v>27</v>
      </c>
      <c r="F263" s="189" t="s">
        <v>169</v>
      </c>
      <c r="G263" s="186"/>
      <c r="H263" s="190">
        <v>7</v>
      </c>
      <c r="I263" s="191"/>
      <c r="J263" s="186"/>
      <c r="K263" s="186"/>
      <c r="L263" s="192"/>
      <c r="M263" s="193"/>
      <c r="N263" s="194"/>
      <c r="O263" s="194"/>
      <c r="P263" s="194"/>
      <c r="Q263" s="194"/>
      <c r="R263" s="194"/>
      <c r="S263" s="194"/>
      <c r="T263" s="195"/>
      <c r="AT263" s="196" t="s">
        <v>142</v>
      </c>
      <c r="AU263" s="196" t="s">
        <v>87</v>
      </c>
      <c r="AV263" s="11" t="s">
        <v>87</v>
      </c>
      <c r="AW263" s="11" t="s">
        <v>36</v>
      </c>
      <c r="AX263" s="11" t="s">
        <v>77</v>
      </c>
      <c r="AY263" s="196" t="s">
        <v>133</v>
      </c>
    </row>
    <row r="264" spans="2:51" s="12" customFormat="1" ht="11.25">
      <c r="B264" s="197"/>
      <c r="C264" s="198"/>
      <c r="D264" s="187" t="s">
        <v>142</v>
      </c>
      <c r="E264" s="199" t="s">
        <v>27</v>
      </c>
      <c r="F264" s="200" t="s">
        <v>156</v>
      </c>
      <c r="G264" s="198"/>
      <c r="H264" s="199" t="s">
        <v>27</v>
      </c>
      <c r="I264" s="201"/>
      <c r="J264" s="198"/>
      <c r="K264" s="198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142</v>
      </c>
      <c r="AU264" s="206" t="s">
        <v>87</v>
      </c>
      <c r="AV264" s="12" t="s">
        <v>85</v>
      </c>
      <c r="AW264" s="12" t="s">
        <v>36</v>
      </c>
      <c r="AX264" s="12" t="s">
        <v>77</v>
      </c>
      <c r="AY264" s="206" t="s">
        <v>133</v>
      </c>
    </row>
    <row r="265" spans="2:51" s="13" customFormat="1" ht="11.25">
      <c r="B265" s="207"/>
      <c r="C265" s="208"/>
      <c r="D265" s="187" t="s">
        <v>142</v>
      </c>
      <c r="E265" s="209" t="s">
        <v>27</v>
      </c>
      <c r="F265" s="210" t="s">
        <v>145</v>
      </c>
      <c r="G265" s="208"/>
      <c r="H265" s="211">
        <v>7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142</v>
      </c>
      <c r="AU265" s="217" t="s">
        <v>87</v>
      </c>
      <c r="AV265" s="13" t="s">
        <v>140</v>
      </c>
      <c r="AW265" s="13" t="s">
        <v>36</v>
      </c>
      <c r="AX265" s="13" t="s">
        <v>85</v>
      </c>
      <c r="AY265" s="217" t="s">
        <v>133</v>
      </c>
    </row>
    <row r="266" spans="2:65" s="1" customFormat="1" ht="16.5" customHeight="1">
      <c r="B266" s="34"/>
      <c r="C266" s="174" t="s">
        <v>379</v>
      </c>
      <c r="D266" s="174" t="s">
        <v>135</v>
      </c>
      <c r="E266" s="175" t="s">
        <v>380</v>
      </c>
      <c r="F266" s="176" t="s">
        <v>381</v>
      </c>
      <c r="G266" s="177" t="s">
        <v>172</v>
      </c>
      <c r="H266" s="178">
        <v>76</v>
      </c>
      <c r="I266" s="179"/>
      <c r="J266" s="178">
        <f>ROUND(I266*H266,2)</f>
        <v>0</v>
      </c>
      <c r="K266" s="176" t="s">
        <v>139</v>
      </c>
      <c r="L266" s="38"/>
      <c r="M266" s="180" t="s">
        <v>27</v>
      </c>
      <c r="N266" s="181" t="s">
        <v>48</v>
      </c>
      <c r="O266" s="60"/>
      <c r="P266" s="182">
        <f>O266*H266</f>
        <v>0</v>
      </c>
      <c r="Q266" s="182">
        <v>0.00033</v>
      </c>
      <c r="R266" s="182">
        <f>Q266*H266</f>
        <v>0.025079999999999998</v>
      </c>
      <c r="S266" s="182">
        <v>0</v>
      </c>
      <c r="T266" s="183">
        <f>S266*H266</f>
        <v>0</v>
      </c>
      <c r="AR266" s="17" t="s">
        <v>140</v>
      </c>
      <c r="AT266" s="17" t="s">
        <v>135</v>
      </c>
      <c r="AU266" s="17" t="s">
        <v>87</v>
      </c>
      <c r="AY266" s="17" t="s">
        <v>133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7" t="s">
        <v>85</v>
      </c>
      <c r="BK266" s="184">
        <f>ROUND(I266*H266,2)</f>
        <v>0</v>
      </c>
      <c r="BL266" s="17" t="s">
        <v>140</v>
      </c>
      <c r="BM266" s="17" t="s">
        <v>382</v>
      </c>
    </row>
    <row r="267" spans="2:51" s="11" customFormat="1" ht="11.25">
      <c r="B267" s="185"/>
      <c r="C267" s="186"/>
      <c r="D267" s="187" t="s">
        <v>142</v>
      </c>
      <c r="E267" s="188" t="s">
        <v>27</v>
      </c>
      <c r="F267" s="189" t="s">
        <v>383</v>
      </c>
      <c r="G267" s="186"/>
      <c r="H267" s="190">
        <v>76</v>
      </c>
      <c r="I267" s="191"/>
      <c r="J267" s="186"/>
      <c r="K267" s="186"/>
      <c r="L267" s="192"/>
      <c r="M267" s="193"/>
      <c r="N267" s="194"/>
      <c r="O267" s="194"/>
      <c r="P267" s="194"/>
      <c r="Q267" s="194"/>
      <c r="R267" s="194"/>
      <c r="S267" s="194"/>
      <c r="T267" s="195"/>
      <c r="AT267" s="196" t="s">
        <v>142</v>
      </c>
      <c r="AU267" s="196" t="s">
        <v>87</v>
      </c>
      <c r="AV267" s="11" t="s">
        <v>87</v>
      </c>
      <c r="AW267" s="11" t="s">
        <v>36</v>
      </c>
      <c r="AX267" s="11" t="s">
        <v>77</v>
      </c>
      <c r="AY267" s="196" t="s">
        <v>133</v>
      </c>
    </row>
    <row r="268" spans="2:51" s="12" customFormat="1" ht="11.25">
      <c r="B268" s="197"/>
      <c r="C268" s="198"/>
      <c r="D268" s="187" t="s">
        <v>142</v>
      </c>
      <c r="E268" s="199" t="s">
        <v>27</v>
      </c>
      <c r="F268" s="200" t="s">
        <v>384</v>
      </c>
      <c r="G268" s="198"/>
      <c r="H268" s="199" t="s">
        <v>27</v>
      </c>
      <c r="I268" s="201"/>
      <c r="J268" s="198"/>
      <c r="K268" s="198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142</v>
      </c>
      <c r="AU268" s="206" t="s">
        <v>87</v>
      </c>
      <c r="AV268" s="12" t="s">
        <v>85</v>
      </c>
      <c r="AW268" s="12" t="s">
        <v>36</v>
      </c>
      <c r="AX268" s="12" t="s">
        <v>77</v>
      </c>
      <c r="AY268" s="206" t="s">
        <v>133</v>
      </c>
    </row>
    <row r="269" spans="2:51" s="13" customFormat="1" ht="11.25">
      <c r="B269" s="207"/>
      <c r="C269" s="208"/>
      <c r="D269" s="187" t="s">
        <v>142</v>
      </c>
      <c r="E269" s="209" t="s">
        <v>27</v>
      </c>
      <c r="F269" s="210" t="s">
        <v>145</v>
      </c>
      <c r="G269" s="208"/>
      <c r="H269" s="211">
        <v>76</v>
      </c>
      <c r="I269" s="212"/>
      <c r="J269" s="208"/>
      <c r="K269" s="208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142</v>
      </c>
      <c r="AU269" s="217" t="s">
        <v>87</v>
      </c>
      <c r="AV269" s="13" t="s">
        <v>140</v>
      </c>
      <c r="AW269" s="13" t="s">
        <v>36</v>
      </c>
      <c r="AX269" s="13" t="s">
        <v>85</v>
      </c>
      <c r="AY269" s="217" t="s">
        <v>133</v>
      </c>
    </row>
    <row r="270" spans="2:65" s="1" customFormat="1" ht="16.5" customHeight="1">
      <c r="B270" s="34"/>
      <c r="C270" s="174" t="s">
        <v>385</v>
      </c>
      <c r="D270" s="174" t="s">
        <v>135</v>
      </c>
      <c r="E270" s="175" t="s">
        <v>386</v>
      </c>
      <c r="F270" s="176" t="s">
        <v>387</v>
      </c>
      <c r="G270" s="177" t="s">
        <v>172</v>
      </c>
      <c r="H270" s="178">
        <v>20</v>
      </c>
      <c r="I270" s="179"/>
      <c r="J270" s="178">
        <f>ROUND(I270*H270,2)</f>
        <v>0</v>
      </c>
      <c r="K270" s="176" t="s">
        <v>139</v>
      </c>
      <c r="L270" s="38"/>
      <c r="M270" s="180" t="s">
        <v>27</v>
      </c>
      <c r="N270" s="181" t="s">
        <v>48</v>
      </c>
      <c r="O270" s="60"/>
      <c r="P270" s="182">
        <f>O270*H270</f>
        <v>0</v>
      </c>
      <c r="Q270" s="182">
        <v>0.00065</v>
      </c>
      <c r="R270" s="182">
        <f>Q270*H270</f>
        <v>0.013</v>
      </c>
      <c r="S270" s="182">
        <v>0</v>
      </c>
      <c r="T270" s="183">
        <f>S270*H270</f>
        <v>0</v>
      </c>
      <c r="AR270" s="17" t="s">
        <v>140</v>
      </c>
      <c r="AT270" s="17" t="s">
        <v>135</v>
      </c>
      <c r="AU270" s="17" t="s">
        <v>87</v>
      </c>
      <c r="AY270" s="17" t="s">
        <v>133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7" t="s">
        <v>85</v>
      </c>
      <c r="BK270" s="184">
        <f>ROUND(I270*H270,2)</f>
        <v>0</v>
      </c>
      <c r="BL270" s="17" t="s">
        <v>140</v>
      </c>
      <c r="BM270" s="17" t="s">
        <v>388</v>
      </c>
    </row>
    <row r="271" spans="2:51" s="11" customFormat="1" ht="11.25">
      <c r="B271" s="185"/>
      <c r="C271" s="186"/>
      <c r="D271" s="187" t="s">
        <v>142</v>
      </c>
      <c r="E271" s="188" t="s">
        <v>27</v>
      </c>
      <c r="F271" s="189" t="s">
        <v>236</v>
      </c>
      <c r="G271" s="186"/>
      <c r="H271" s="190">
        <v>20</v>
      </c>
      <c r="I271" s="191"/>
      <c r="J271" s="186"/>
      <c r="K271" s="186"/>
      <c r="L271" s="192"/>
      <c r="M271" s="193"/>
      <c r="N271" s="194"/>
      <c r="O271" s="194"/>
      <c r="P271" s="194"/>
      <c r="Q271" s="194"/>
      <c r="R271" s="194"/>
      <c r="S271" s="194"/>
      <c r="T271" s="195"/>
      <c r="AT271" s="196" t="s">
        <v>142</v>
      </c>
      <c r="AU271" s="196" t="s">
        <v>87</v>
      </c>
      <c r="AV271" s="11" t="s">
        <v>87</v>
      </c>
      <c r="AW271" s="11" t="s">
        <v>36</v>
      </c>
      <c r="AX271" s="11" t="s">
        <v>77</v>
      </c>
      <c r="AY271" s="196" t="s">
        <v>133</v>
      </c>
    </row>
    <row r="272" spans="2:51" s="12" customFormat="1" ht="11.25">
      <c r="B272" s="197"/>
      <c r="C272" s="198"/>
      <c r="D272" s="187" t="s">
        <v>142</v>
      </c>
      <c r="E272" s="199" t="s">
        <v>27</v>
      </c>
      <c r="F272" s="200" t="s">
        <v>389</v>
      </c>
      <c r="G272" s="198"/>
      <c r="H272" s="199" t="s">
        <v>27</v>
      </c>
      <c r="I272" s="201"/>
      <c r="J272" s="198"/>
      <c r="K272" s="198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142</v>
      </c>
      <c r="AU272" s="206" t="s">
        <v>87</v>
      </c>
      <c r="AV272" s="12" t="s">
        <v>85</v>
      </c>
      <c r="AW272" s="12" t="s">
        <v>36</v>
      </c>
      <c r="AX272" s="12" t="s">
        <v>77</v>
      </c>
      <c r="AY272" s="206" t="s">
        <v>133</v>
      </c>
    </row>
    <row r="273" spans="2:51" s="13" customFormat="1" ht="11.25">
      <c r="B273" s="207"/>
      <c r="C273" s="208"/>
      <c r="D273" s="187" t="s">
        <v>142</v>
      </c>
      <c r="E273" s="209" t="s">
        <v>27</v>
      </c>
      <c r="F273" s="210" t="s">
        <v>145</v>
      </c>
      <c r="G273" s="208"/>
      <c r="H273" s="211">
        <v>20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142</v>
      </c>
      <c r="AU273" s="217" t="s">
        <v>87</v>
      </c>
      <c r="AV273" s="13" t="s">
        <v>140</v>
      </c>
      <c r="AW273" s="13" t="s">
        <v>36</v>
      </c>
      <c r="AX273" s="13" t="s">
        <v>85</v>
      </c>
      <c r="AY273" s="217" t="s">
        <v>133</v>
      </c>
    </row>
    <row r="274" spans="2:65" s="1" customFormat="1" ht="22.5" customHeight="1">
      <c r="B274" s="34"/>
      <c r="C274" s="174" t="s">
        <v>390</v>
      </c>
      <c r="D274" s="174" t="s">
        <v>135</v>
      </c>
      <c r="E274" s="175" t="s">
        <v>391</v>
      </c>
      <c r="F274" s="176" t="s">
        <v>392</v>
      </c>
      <c r="G274" s="177" t="s">
        <v>172</v>
      </c>
      <c r="H274" s="178">
        <v>123.7</v>
      </c>
      <c r="I274" s="179"/>
      <c r="J274" s="178">
        <f>ROUND(I274*H274,2)</f>
        <v>0</v>
      </c>
      <c r="K274" s="176" t="s">
        <v>139</v>
      </c>
      <c r="L274" s="38"/>
      <c r="M274" s="180" t="s">
        <v>27</v>
      </c>
      <c r="N274" s="181" t="s">
        <v>48</v>
      </c>
      <c r="O274" s="60"/>
      <c r="P274" s="182">
        <f>O274*H274</f>
        <v>0</v>
      </c>
      <c r="Q274" s="182">
        <v>0.1554</v>
      </c>
      <c r="R274" s="182">
        <f>Q274*H274</f>
        <v>19.222980000000003</v>
      </c>
      <c r="S274" s="182">
        <v>0</v>
      </c>
      <c r="T274" s="183">
        <f>S274*H274</f>
        <v>0</v>
      </c>
      <c r="AR274" s="17" t="s">
        <v>140</v>
      </c>
      <c r="AT274" s="17" t="s">
        <v>135</v>
      </c>
      <c r="AU274" s="17" t="s">
        <v>87</v>
      </c>
      <c r="AY274" s="17" t="s">
        <v>133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7" t="s">
        <v>85</v>
      </c>
      <c r="BK274" s="184">
        <f>ROUND(I274*H274,2)</f>
        <v>0</v>
      </c>
      <c r="BL274" s="17" t="s">
        <v>140</v>
      </c>
      <c r="BM274" s="17" t="s">
        <v>393</v>
      </c>
    </row>
    <row r="275" spans="2:51" s="11" customFormat="1" ht="11.25">
      <c r="B275" s="185"/>
      <c r="C275" s="186"/>
      <c r="D275" s="187" t="s">
        <v>142</v>
      </c>
      <c r="E275" s="188" t="s">
        <v>27</v>
      </c>
      <c r="F275" s="189" t="s">
        <v>394</v>
      </c>
      <c r="G275" s="186"/>
      <c r="H275" s="190">
        <v>123.7</v>
      </c>
      <c r="I275" s="191"/>
      <c r="J275" s="186"/>
      <c r="K275" s="186"/>
      <c r="L275" s="192"/>
      <c r="M275" s="193"/>
      <c r="N275" s="194"/>
      <c r="O275" s="194"/>
      <c r="P275" s="194"/>
      <c r="Q275" s="194"/>
      <c r="R275" s="194"/>
      <c r="S275" s="194"/>
      <c r="T275" s="195"/>
      <c r="AT275" s="196" t="s">
        <v>142</v>
      </c>
      <c r="AU275" s="196" t="s">
        <v>87</v>
      </c>
      <c r="AV275" s="11" t="s">
        <v>87</v>
      </c>
      <c r="AW275" s="11" t="s">
        <v>36</v>
      </c>
      <c r="AX275" s="11" t="s">
        <v>77</v>
      </c>
      <c r="AY275" s="196" t="s">
        <v>133</v>
      </c>
    </row>
    <row r="276" spans="2:51" s="12" customFormat="1" ht="11.25">
      <c r="B276" s="197"/>
      <c r="C276" s="198"/>
      <c r="D276" s="187" t="s">
        <v>142</v>
      </c>
      <c r="E276" s="199" t="s">
        <v>27</v>
      </c>
      <c r="F276" s="200" t="s">
        <v>156</v>
      </c>
      <c r="G276" s="198"/>
      <c r="H276" s="199" t="s">
        <v>27</v>
      </c>
      <c r="I276" s="201"/>
      <c r="J276" s="198"/>
      <c r="K276" s="198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142</v>
      </c>
      <c r="AU276" s="206" t="s">
        <v>87</v>
      </c>
      <c r="AV276" s="12" t="s">
        <v>85</v>
      </c>
      <c r="AW276" s="12" t="s">
        <v>36</v>
      </c>
      <c r="AX276" s="12" t="s">
        <v>77</v>
      </c>
      <c r="AY276" s="206" t="s">
        <v>133</v>
      </c>
    </row>
    <row r="277" spans="2:51" s="13" customFormat="1" ht="11.25">
      <c r="B277" s="207"/>
      <c r="C277" s="208"/>
      <c r="D277" s="187" t="s">
        <v>142</v>
      </c>
      <c r="E277" s="209" t="s">
        <v>27</v>
      </c>
      <c r="F277" s="210" t="s">
        <v>145</v>
      </c>
      <c r="G277" s="208"/>
      <c r="H277" s="211">
        <v>123.7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142</v>
      </c>
      <c r="AU277" s="217" t="s">
        <v>87</v>
      </c>
      <c r="AV277" s="13" t="s">
        <v>140</v>
      </c>
      <c r="AW277" s="13" t="s">
        <v>36</v>
      </c>
      <c r="AX277" s="13" t="s">
        <v>85</v>
      </c>
      <c r="AY277" s="217" t="s">
        <v>133</v>
      </c>
    </row>
    <row r="278" spans="2:65" s="1" customFormat="1" ht="16.5" customHeight="1">
      <c r="B278" s="34"/>
      <c r="C278" s="218" t="s">
        <v>395</v>
      </c>
      <c r="D278" s="218" t="s">
        <v>221</v>
      </c>
      <c r="E278" s="219" t="s">
        <v>396</v>
      </c>
      <c r="F278" s="220" t="s">
        <v>397</v>
      </c>
      <c r="G278" s="221" t="s">
        <v>172</v>
      </c>
      <c r="H278" s="222">
        <v>124.94</v>
      </c>
      <c r="I278" s="223"/>
      <c r="J278" s="222">
        <f>ROUND(I278*H278,2)</f>
        <v>0</v>
      </c>
      <c r="K278" s="220" t="s">
        <v>139</v>
      </c>
      <c r="L278" s="224"/>
      <c r="M278" s="225" t="s">
        <v>27</v>
      </c>
      <c r="N278" s="226" t="s">
        <v>48</v>
      </c>
      <c r="O278" s="60"/>
      <c r="P278" s="182">
        <f>O278*H278</f>
        <v>0</v>
      </c>
      <c r="Q278" s="182">
        <v>0.108</v>
      </c>
      <c r="R278" s="182">
        <f>Q278*H278</f>
        <v>13.49352</v>
      </c>
      <c r="S278" s="182">
        <v>0</v>
      </c>
      <c r="T278" s="183">
        <f>S278*H278</f>
        <v>0</v>
      </c>
      <c r="AR278" s="17" t="s">
        <v>175</v>
      </c>
      <c r="AT278" s="17" t="s">
        <v>221</v>
      </c>
      <c r="AU278" s="17" t="s">
        <v>87</v>
      </c>
      <c r="AY278" s="17" t="s">
        <v>133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17" t="s">
        <v>85</v>
      </c>
      <c r="BK278" s="184">
        <f>ROUND(I278*H278,2)</f>
        <v>0</v>
      </c>
      <c r="BL278" s="17" t="s">
        <v>140</v>
      </c>
      <c r="BM278" s="17" t="s">
        <v>398</v>
      </c>
    </row>
    <row r="279" spans="2:51" s="11" customFormat="1" ht="11.25">
      <c r="B279" s="185"/>
      <c r="C279" s="186"/>
      <c r="D279" s="187" t="s">
        <v>142</v>
      </c>
      <c r="E279" s="186"/>
      <c r="F279" s="189" t="s">
        <v>399</v>
      </c>
      <c r="G279" s="186"/>
      <c r="H279" s="190">
        <v>124.94</v>
      </c>
      <c r="I279" s="191"/>
      <c r="J279" s="186"/>
      <c r="K279" s="186"/>
      <c r="L279" s="192"/>
      <c r="M279" s="193"/>
      <c r="N279" s="194"/>
      <c r="O279" s="194"/>
      <c r="P279" s="194"/>
      <c r="Q279" s="194"/>
      <c r="R279" s="194"/>
      <c r="S279" s="194"/>
      <c r="T279" s="195"/>
      <c r="AT279" s="196" t="s">
        <v>142</v>
      </c>
      <c r="AU279" s="196" t="s">
        <v>87</v>
      </c>
      <c r="AV279" s="11" t="s">
        <v>87</v>
      </c>
      <c r="AW279" s="11" t="s">
        <v>4</v>
      </c>
      <c r="AX279" s="11" t="s">
        <v>85</v>
      </c>
      <c r="AY279" s="196" t="s">
        <v>133</v>
      </c>
    </row>
    <row r="280" spans="2:65" s="1" customFormat="1" ht="16.5" customHeight="1">
      <c r="B280" s="34"/>
      <c r="C280" s="174" t="s">
        <v>400</v>
      </c>
      <c r="D280" s="174" t="s">
        <v>135</v>
      </c>
      <c r="E280" s="175" t="s">
        <v>401</v>
      </c>
      <c r="F280" s="176" t="s">
        <v>402</v>
      </c>
      <c r="G280" s="177" t="s">
        <v>186</v>
      </c>
      <c r="H280" s="178">
        <v>5.57</v>
      </c>
      <c r="I280" s="179"/>
      <c r="J280" s="178">
        <f>ROUND(I280*H280,2)</f>
        <v>0</v>
      </c>
      <c r="K280" s="176" t="s">
        <v>139</v>
      </c>
      <c r="L280" s="38"/>
      <c r="M280" s="180" t="s">
        <v>27</v>
      </c>
      <c r="N280" s="181" t="s">
        <v>48</v>
      </c>
      <c r="O280" s="60"/>
      <c r="P280" s="182">
        <f>O280*H280</f>
        <v>0</v>
      </c>
      <c r="Q280" s="182">
        <v>2.25634</v>
      </c>
      <c r="R280" s="182">
        <f>Q280*H280</f>
        <v>12.5678138</v>
      </c>
      <c r="S280" s="182">
        <v>0</v>
      </c>
      <c r="T280" s="183">
        <f>S280*H280</f>
        <v>0</v>
      </c>
      <c r="AR280" s="17" t="s">
        <v>140</v>
      </c>
      <c r="AT280" s="17" t="s">
        <v>135</v>
      </c>
      <c r="AU280" s="17" t="s">
        <v>87</v>
      </c>
      <c r="AY280" s="17" t="s">
        <v>133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7" t="s">
        <v>85</v>
      </c>
      <c r="BK280" s="184">
        <f>ROUND(I280*H280,2)</f>
        <v>0</v>
      </c>
      <c r="BL280" s="17" t="s">
        <v>140</v>
      </c>
      <c r="BM280" s="17" t="s">
        <v>403</v>
      </c>
    </row>
    <row r="281" spans="2:51" s="11" customFormat="1" ht="11.25">
      <c r="B281" s="185"/>
      <c r="C281" s="186"/>
      <c r="D281" s="187" t="s">
        <v>142</v>
      </c>
      <c r="E281" s="188" t="s">
        <v>27</v>
      </c>
      <c r="F281" s="189" t="s">
        <v>404</v>
      </c>
      <c r="G281" s="186"/>
      <c r="H281" s="190">
        <v>5.57</v>
      </c>
      <c r="I281" s="191"/>
      <c r="J281" s="186"/>
      <c r="K281" s="186"/>
      <c r="L281" s="192"/>
      <c r="M281" s="193"/>
      <c r="N281" s="194"/>
      <c r="O281" s="194"/>
      <c r="P281" s="194"/>
      <c r="Q281" s="194"/>
      <c r="R281" s="194"/>
      <c r="S281" s="194"/>
      <c r="T281" s="195"/>
      <c r="AT281" s="196" t="s">
        <v>142</v>
      </c>
      <c r="AU281" s="196" t="s">
        <v>87</v>
      </c>
      <c r="AV281" s="11" t="s">
        <v>87</v>
      </c>
      <c r="AW281" s="11" t="s">
        <v>36</v>
      </c>
      <c r="AX281" s="11" t="s">
        <v>77</v>
      </c>
      <c r="AY281" s="196" t="s">
        <v>133</v>
      </c>
    </row>
    <row r="282" spans="2:51" s="13" customFormat="1" ht="11.25">
      <c r="B282" s="207"/>
      <c r="C282" s="208"/>
      <c r="D282" s="187" t="s">
        <v>142</v>
      </c>
      <c r="E282" s="209" t="s">
        <v>27</v>
      </c>
      <c r="F282" s="210" t="s">
        <v>145</v>
      </c>
      <c r="G282" s="208"/>
      <c r="H282" s="211">
        <v>5.57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142</v>
      </c>
      <c r="AU282" s="217" t="s">
        <v>87</v>
      </c>
      <c r="AV282" s="13" t="s">
        <v>140</v>
      </c>
      <c r="AW282" s="13" t="s">
        <v>36</v>
      </c>
      <c r="AX282" s="13" t="s">
        <v>85</v>
      </c>
      <c r="AY282" s="217" t="s">
        <v>133</v>
      </c>
    </row>
    <row r="283" spans="2:65" s="1" customFormat="1" ht="22.5" customHeight="1">
      <c r="B283" s="34"/>
      <c r="C283" s="174" t="s">
        <v>405</v>
      </c>
      <c r="D283" s="174" t="s">
        <v>135</v>
      </c>
      <c r="E283" s="175" t="s">
        <v>406</v>
      </c>
      <c r="F283" s="176" t="s">
        <v>407</v>
      </c>
      <c r="G283" s="177" t="s">
        <v>172</v>
      </c>
      <c r="H283" s="178">
        <v>12.36</v>
      </c>
      <c r="I283" s="179"/>
      <c r="J283" s="178">
        <f>ROUND(I283*H283,2)</f>
        <v>0</v>
      </c>
      <c r="K283" s="176" t="s">
        <v>139</v>
      </c>
      <c r="L283" s="38"/>
      <c r="M283" s="180" t="s">
        <v>27</v>
      </c>
      <c r="N283" s="181" t="s">
        <v>48</v>
      </c>
      <c r="O283" s="60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AR283" s="17" t="s">
        <v>140</v>
      </c>
      <c r="AT283" s="17" t="s">
        <v>135</v>
      </c>
      <c r="AU283" s="17" t="s">
        <v>87</v>
      </c>
      <c r="AY283" s="17" t="s">
        <v>133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7" t="s">
        <v>85</v>
      </c>
      <c r="BK283" s="184">
        <f>ROUND(I283*H283,2)</f>
        <v>0</v>
      </c>
      <c r="BL283" s="17" t="s">
        <v>140</v>
      </c>
      <c r="BM283" s="17" t="s">
        <v>408</v>
      </c>
    </row>
    <row r="284" spans="2:51" s="11" customFormat="1" ht="11.25">
      <c r="B284" s="185"/>
      <c r="C284" s="186"/>
      <c r="D284" s="187" t="s">
        <v>142</v>
      </c>
      <c r="E284" s="188" t="s">
        <v>27</v>
      </c>
      <c r="F284" s="189" t="s">
        <v>409</v>
      </c>
      <c r="G284" s="186"/>
      <c r="H284" s="190">
        <v>12.36</v>
      </c>
      <c r="I284" s="191"/>
      <c r="J284" s="186"/>
      <c r="K284" s="186"/>
      <c r="L284" s="192"/>
      <c r="M284" s="193"/>
      <c r="N284" s="194"/>
      <c r="O284" s="194"/>
      <c r="P284" s="194"/>
      <c r="Q284" s="194"/>
      <c r="R284" s="194"/>
      <c r="S284" s="194"/>
      <c r="T284" s="195"/>
      <c r="AT284" s="196" t="s">
        <v>142</v>
      </c>
      <c r="AU284" s="196" t="s">
        <v>87</v>
      </c>
      <c r="AV284" s="11" t="s">
        <v>87</v>
      </c>
      <c r="AW284" s="11" t="s">
        <v>36</v>
      </c>
      <c r="AX284" s="11" t="s">
        <v>77</v>
      </c>
      <c r="AY284" s="196" t="s">
        <v>133</v>
      </c>
    </row>
    <row r="285" spans="2:51" s="12" customFormat="1" ht="11.25">
      <c r="B285" s="197"/>
      <c r="C285" s="198"/>
      <c r="D285" s="187" t="s">
        <v>142</v>
      </c>
      <c r="E285" s="199" t="s">
        <v>27</v>
      </c>
      <c r="F285" s="200" t="s">
        <v>156</v>
      </c>
      <c r="G285" s="198"/>
      <c r="H285" s="199" t="s">
        <v>27</v>
      </c>
      <c r="I285" s="201"/>
      <c r="J285" s="198"/>
      <c r="K285" s="198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142</v>
      </c>
      <c r="AU285" s="206" t="s">
        <v>87</v>
      </c>
      <c r="AV285" s="12" t="s">
        <v>85</v>
      </c>
      <c r="AW285" s="12" t="s">
        <v>36</v>
      </c>
      <c r="AX285" s="12" t="s">
        <v>77</v>
      </c>
      <c r="AY285" s="206" t="s">
        <v>133</v>
      </c>
    </row>
    <row r="286" spans="2:51" s="13" customFormat="1" ht="11.25">
      <c r="B286" s="207"/>
      <c r="C286" s="208"/>
      <c r="D286" s="187" t="s">
        <v>142</v>
      </c>
      <c r="E286" s="209" t="s">
        <v>27</v>
      </c>
      <c r="F286" s="210" t="s">
        <v>145</v>
      </c>
      <c r="G286" s="208"/>
      <c r="H286" s="211">
        <v>12.36</v>
      </c>
      <c r="I286" s="212"/>
      <c r="J286" s="208"/>
      <c r="K286" s="208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142</v>
      </c>
      <c r="AU286" s="217" t="s">
        <v>87</v>
      </c>
      <c r="AV286" s="13" t="s">
        <v>140</v>
      </c>
      <c r="AW286" s="13" t="s">
        <v>36</v>
      </c>
      <c r="AX286" s="13" t="s">
        <v>85</v>
      </c>
      <c r="AY286" s="217" t="s">
        <v>133</v>
      </c>
    </row>
    <row r="287" spans="2:65" s="1" customFormat="1" ht="16.5" customHeight="1">
      <c r="B287" s="34"/>
      <c r="C287" s="174" t="s">
        <v>410</v>
      </c>
      <c r="D287" s="174" t="s">
        <v>135</v>
      </c>
      <c r="E287" s="175" t="s">
        <v>411</v>
      </c>
      <c r="F287" s="176" t="s">
        <v>412</v>
      </c>
      <c r="G287" s="177" t="s">
        <v>172</v>
      </c>
      <c r="H287" s="178">
        <v>12.36</v>
      </c>
      <c r="I287" s="179"/>
      <c r="J287" s="178">
        <f>ROUND(I287*H287,2)</f>
        <v>0</v>
      </c>
      <c r="K287" s="176" t="s">
        <v>139</v>
      </c>
      <c r="L287" s="38"/>
      <c r="M287" s="180" t="s">
        <v>27</v>
      </c>
      <c r="N287" s="181" t="s">
        <v>48</v>
      </c>
      <c r="O287" s="60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AR287" s="17" t="s">
        <v>140</v>
      </c>
      <c r="AT287" s="17" t="s">
        <v>135</v>
      </c>
      <c r="AU287" s="17" t="s">
        <v>87</v>
      </c>
      <c r="AY287" s="17" t="s">
        <v>133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17" t="s">
        <v>85</v>
      </c>
      <c r="BK287" s="184">
        <f>ROUND(I287*H287,2)</f>
        <v>0</v>
      </c>
      <c r="BL287" s="17" t="s">
        <v>140</v>
      </c>
      <c r="BM287" s="17" t="s">
        <v>413</v>
      </c>
    </row>
    <row r="288" spans="2:51" s="11" customFormat="1" ht="11.25">
      <c r="B288" s="185"/>
      <c r="C288" s="186"/>
      <c r="D288" s="187" t="s">
        <v>142</v>
      </c>
      <c r="E288" s="188" t="s">
        <v>27</v>
      </c>
      <c r="F288" s="189" t="s">
        <v>409</v>
      </c>
      <c r="G288" s="186"/>
      <c r="H288" s="190">
        <v>12.36</v>
      </c>
      <c r="I288" s="191"/>
      <c r="J288" s="186"/>
      <c r="K288" s="186"/>
      <c r="L288" s="192"/>
      <c r="M288" s="193"/>
      <c r="N288" s="194"/>
      <c r="O288" s="194"/>
      <c r="P288" s="194"/>
      <c r="Q288" s="194"/>
      <c r="R288" s="194"/>
      <c r="S288" s="194"/>
      <c r="T288" s="195"/>
      <c r="AT288" s="196" t="s">
        <v>142</v>
      </c>
      <c r="AU288" s="196" t="s">
        <v>87</v>
      </c>
      <c r="AV288" s="11" t="s">
        <v>87</v>
      </c>
      <c r="AW288" s="11" t="s">
        <v>36</v>
      </c>
      <c r="AX288" s="11" t="s">
        <v>77</v>
      </c>
      <c r="AY288" s="196" t="s">
        <v>133</v>
      </c>
    </row>
    <row r="289" spans="2:51" s="12" customFormat="1" ht="11.25">
      <c r="B289" s="197"/>
      <c r="C289" s="198"/>
      <c r="D289" s="187" t="s">
        <v>142</v>
      </c>
      <c r="E289" s="199" t="s">
        <v>27</v>
      </c>
      <c r="F289" s="200" t="s">
        <v>156</v>
      </c>
      <c r="G289" s="198"/>
      <c r="H289" s="199" t="s">
        <v>27</v>
      </c>
      <c r="I289" s="201"/>
      <c r="J289" s="198"/>
      <c r="K289" s="198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142</v>
      </c>
      <c r="AU289" s="206" t="s">
        <v>87</v>
      </c>
      <c r="AV289" s="12" t="s">
        <v>85</v>
      </c>
      <c r="AW289" s="12" t="s">
        <v>36</v>
      </c>
      <c r="AX289" s="12" t="s">
        <v>77</v>
      </c>
      <c r="AY289" s="206" t="s">
        <v>133</v>
      </c>
    </row>
    <row r="290" spans="2:51" s="13" customFormat="1" ht="11.25">
      <c r="B290" s="207"/>
      <c r="C290" s="208"/>
      <c r="D290" s="187" t="s">
        <v>142</v>
      </c>
      <c r="E290" s="209" t="s">
        <v>27</v>
      </c>
      <c r="F290" s="210" t="s">
        <v>145</v>
      </c>
      <c r="G290" s="208"/>
      <c r="H290" s="211">
        <v>12.36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142</v>
      </c>
      <c r="AU290" s="217" t="s">
        <v>87</v>
      </c>
      <c r="AV290" s="13" t="s">
        <v>140</v>
      </c>
      <c r="AW290" s="13" t="s">
        <v>36</v>
      </c>
      <c r="AX290" s="13" t="s">
        <v>85</v>
      </c>
      <c r="AY290" s="217" t="s">
        <v>133</v>
      </c>
    </row>
    <row r="291" spans="2:65" s="1" customFormat="1" ht="33.75" customHeight="1">
      <c r="B291" s="34"/>
      <c r="C291" s="174" t="s">
        <v>414</v>
      </c>
      <c r="D291" s="174" t="s">
        <v>135</v>
      </c>
      <c r="E291" s="175" t="s">
        <v>415</v>
      </c>
      <c r="F291" s="176" t="s">
        <v>416</v>
      </c>
      <c r="G291" s="177" t="s">
        <v>172</v>
      </c>
      <c r="H291" s="178">
        <v>80</v>
      </c>
      <c r="I291" s="179"/>
      <c r="J291" s="178">
        <f>ROUND(I291*H291,2)</f>
        <v>0</v>
      </c>
      <c r="K291" s="176" t="s">
        <v>139</v>
      </c>
      <c r="L291" s="38"/>
      <c r="M291" s="180" t="s">
        <v>27</v>
      </c>
      <c r="N291" s="181" t="s">
        <v>48</v>
      </c>
      <c r="O291" s="60"/>
      <c r="P291" s="182">
        <f>O291*H291</f>
        <v>0</v>
      </c>
      <c r="Q291" s="182">
        <v>0</v>
      </c>
      <c r="R291" s="182">
        <f>Q291*H291</f>
        <v>0</v>
      </c>
      <c r="S291" s="182">
        <v>0.097</v>
      </c>
      <c r="T291" s="183">
        <f>S291*H291</f>
        <v>7.76</v>
      </c>
      <c r="AR291" s="17" t="s">
        <v>140</v>
      </c>
      <c r="AT291" s="17" t="s">
        <v>135</v>
      </c>
      <c r="AU291" s="17" t="s">
        <v>87</v>
      </c>
      <c r="AY291" s="17" t="s">
        <v>133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7" t="s">
        <v>85</v>
      </c>
      <c r="BK291" s="184">
        <f>ROUND(I291*H291,2)</f>
        <v>0</v>
      </c>
      <c r="BL291" s="17" t="s">
        <v>140</v>
      </c>
      <c r="BM291" s="17" t="s">
        <v>417</v>
      </c>
    </row>
    <row r="292" spans="2:51" s="11" customFormat="1" ht="11.25">
      <c r="B292" s="185"/>
      <c r="C292" s="186"/>
      <c r="D292" s="187" t="s">
        <v>142</v>
      </c>
      <c r="E292" s="188" t="s">
        <v>27</v>
      </c>
      <c r="F292" s="189" t="s">
        <v>418</v>
      </c>
      <c r="G292" s="186"/>
      <c r="H292" s="190">
        <v>80</v>
      </c>
      <c r="I292" s="191"/>
      <c r="J292" s="186"/>
      <c r="K292" s="186"/>
      <c r="L292" s="192"/>
      <c r="M292" s="193"/>
      <c r="N292" s="194"/>
      <c r="O292" s="194"/>
      <c r="P292" s="194"/>
      <c r="Q292" s="194"/>
      <c r="R292" s="194"/>
      <c r="S292" s="194"/>
      <c r="T292" s="195"/>
      <c r="AT292" s="196" t="s">
        <v>142</v>
      </c>
      <c r="AU292" s="196" t="s">
        <v>87</v>
      </c>
      <c r="AV292" s="11" t="s">
        <v>87</v>
      </c>
      <c r="AW292" s="11" t="s">
        <v>36</v>
      </c>
      <c r="AX292" s="11" t="s">
        <v>77</v>
      </c>
      <c r="AY292" s="196" t="s">
        <v>133</v>
      </c>
    </row>
    <row r="293" spans="2:51" s="12" customFormat="1" ht="11.25">
      <c r="B293" s="197"/>
      <c r="C293" s="198"/>
      <c r="D293" s="187" t="s">
        <v>142</v>
      </c>
      <c r="E293" s="199" t="s">
        <v>27</v>
      </c>
      <c r="F293" s="200" t="s">
        <v>156</v>
      </c>
      <c r="G293" s="198"/>
      <c r="H293" s="199" t="s">
        <v>27</v>
      </c>
      <c r="I293" s="201"/>
      <c r="J293" s="198"/>
      <c r="K293" s="198"/>
      <c r="L293" s="202"/>
      <c r="M293" s="203"/>
      <c r="N293" s="204"/>
      <c r="O293" s="204"/>
      <c r="P293" s="204"/>
      <c r="Q293" s="204"/>
      <c r="R293" s="204"/>
      <c r="S293" s="204"/>
      <c r="T293" s="205"/>
      <c r="AT293" s="206" t="s">
        <v>142</v>
      </c>
      <c r="AU293" s="206" t="s">
        <v>87</v>
      </c>
      <c r="AV293" s="12" t="s">
        <v>85</v>
      </c>
      <c r="AW293" s="12" t="s">
        <v>36</v>
      </c>
      <c r="AX293" s="12" t="s">
        <v>77</v>
      </c>
      <c r="AY293" s="206" t="s">
        <v>133</v>
      </c>
    </row>
    <row r="294" spans="2:51" s="13" customFormat="1" ht="11.25">
      <c r="B294" s="207"/>
      <c r="C294" s="208"/>
      <c r="D294" s="187" t="s">
        <v>142</v>
      </c>
      <c r="E294" s="209" t="s">
        <v>27</v>
      </c>
      <c r="F294" s="210" t="s">
        <v>145</v>
      </c>
      <c r="G294" s="208"/>
      <c r="H294" s="211">
        <v>80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142</v>
      </c>
      <c r="AU294" s="217" t="s">
        <v>87</v>
      </c>
      <c r="AV294" s="13" t="s">
        <v>140</v>
      </c>
      <c r="AW294" s="13" t="s">
        <v>36</v>
      </c>
      <c r="AX294" s="13" t="s">
        <v>85</v>
      </c>
      <c r="AY294" s="217" t="s">
        <v>133</v>
      </c>
    </row>
    <row r="295" spans="2:65" s="1" customFormat="1" ht="22.5" customHeight="1">
      <c r="B295" s="34"/>
      <c r="C295" s="174" t="s">
        <v>419</v>
      </c>
      <c r="D295" s="174" t="s">
        <v>135</v>
      </c>
      <c r="E295" s="175" t="s">
        <v>420</v>
      </c>
      <c r="F295" s="176" t="s">
        <v>421</v>
      </c>
      <c r="G295" s="177" t="s">
        <v>328</v>
      </c>
      <c r="H295" s="178">
        <v>2</v>
      </c>
      <c r="I295" s="179"/>
      <c r="J295" s="178">
        <f>ROUND(I295*H295,2)</f>
        <v>0</v>
      </c>
      <c r="K295" s="176" t="s">
        <v>139</v>
      </c>
      <c r="L295" s="38"/>
      <c r="M295" s="180" t="s">
        <v>27</v>
      </c>
      <c r="N295" s="181" t="s">
        <v>48</v>
      </c>
      <c r="O295" s="60"/>
      <c r="P295" s="182">
        <f>O295*H295</f>
        <v>0</v>
      </c>
      <c r="Q295" s="182">
        <v>0</v>
      </c>
      <c r="R295" s="182">
        <f>Q295*H295</f>
        <v>0</v>
      </c>
      <c r="S295" s="182">
        <v>0.082</v>
      </c>
      <c r="T295" s="183">
        <f>S295*H295</f>
        <v>0.164</v>
      </c>
      <c r="AR295" s="17" t="s">
        <v>140</v>
      </c>
      <c r="AT295" s="17" t="s">
        <v>135</v>
      </c>
      <c r="AU295" s="17" t="s">
        <v>87</v>
      </c>
      <c r="AY295" s="17" t="s">
        <v>133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7" t="s">
        <v>85</v>
      </c>
      <c r="BK295" s="184">
        <f>ROUND(I295*H295,2)</f>
        <v>0</v>
      </c>
      <c r="BL295" s="17" t="s">
        <v>140</v>
      </c>
      <c r="BM295" s="17" t="s">
        <v>422</v>
      </c>
    </row>
    <row r="296" spans="2:51" s="11" customFormat="1" ht="11.25">
      <c r="B296" s="185"/>
      <c r="C296" s="186"/>
      <c r="D296" s="187" t="s">
        <v>142</v>
      </c>
      <c r="E296" s="188" t="s">
        <v>27</v>
      </c>
      <c r="F296" s="189" t="s">
        <v>87</v>
      </c>
      <c r="G296" s="186"/>
      <c r="H296" s="190">
        <v>2</v>
      </c>
      <c r="I296" s="191"/>
      <c r="J296" s="186"/>
      <c r="K296" s="186"/>
      <c r="L296" s="192"/>
      <c r="M296" s="193"/>
      <c r="N296" s="194"/>
      <c r="O296" s="194"/>
      <c r="P296" s="194"/>
      <c r="Q296" s="194"/>
      <c r="R296" s="194"/>
      <c r="S296" s="194"/>
      <c r="T296" s="195"/>
      <c r="AT296" s="196" t="s">
        <v>142</v>
      </c>
      <c r="AU296" s="196" t="s">
        <v>87</v>
      </c>
      <c r="AV296" s="11" t="s">
        <v>87</v>
      </c>
      <c r="AW296" s="11" t="s">
        <v>36</v>
      </c>
      <c r="AX296" s="11" t="s">
        <v>77</v>
      </c>
      <c r="AY296" s="196" t="s">
        <v>133</v>
      </c>
    </row>
    <row r="297" spans="2:51" s="12" customFormat="1" ht="11.25">
      <c r="B297" s="197"/>
      <c r="C297" s="198"/>
      <c r="D297" s="187" t="s">
        <v>142</v>
      </c>
      <c r="E297" s="199" t="s">
        <v>27</v>
      </c>
      <c r="F297" s="200" t="s">
        <v>156</v>
      </c>
      <c r="G297" s="198"/>
      <c r="H297" s="199" t="s">
        <v>27</v>
      </c>
      <c r="I297" s="201"/>
      <c r="J297" s="198"/>
      <c r="K297" s="198"/>
      <c r="L297" s="202"/>
      <c r="M297" s="203"/>
      <c r="N297" s="204"/>
      <c r="O297" s="204"/>
      <c r="P297" s="204"/>
      <c r="Q297" s="204"/>
      <c r="R297" s="204"/>
      <c r="S297" s="204"/>
      <c r="T297" s="205"/>
      <c r="AT297" s="206" t="s">
        <v>142</v>
      </c>
      <c r="AU297" s="206" t="s">
        <v>87</v>
      </c>
      <c r="AV297" s="12" t="s">
        <v>85</v>
      </c>
      <c r="AW297" s="12" t="s">
        <v>36</v>
      </c>
      <c r="AX297" s="12" t="s">
        <v>77</v>
      </c>
      <c r="AY297" s="206" t="s">
        <v>133</v>
      </c>
    </row>
    <row r="298" spans="2:51" s="13" customFormat="1" ht="11.25">
      <c r="B298" s="207"/>
      <c r="C298" s="208"/>
      <c r="D298" s="187" t="s">
        <v>142</v>
      </c>
      <c r="E298" s="209" t="s">
        <v>27</v>
      </c>
      <c r="F298" s="210" t="s">
        <v>145</v>
      </c>
      <c r="G298" s="208"/>
      <c r="H298" s="211">
        <v>2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142</v>
      </c>
      <c r="AU298" s="217" t="s">
        <v>87</v>
      </c>
      <c r="AV298" s="13" t="s">
        <v>140</v>
      </c>
      <c r="AW298" s="13" t="s">
        <v>36</v>
      </c>
      <c r="AX298" s="13" t="s">
        <v>85</v>
      </c>
      <c r="AY298" s="217" t="s">
        <v>133</v>
      </c>
    </row>
    <row r="299" spans="2:65" s="1" customFormat="1" ht="33.75" customHeight="1">
      <c r="B299" s="34"/>
      <c r="C299" s="174" t="s">
        <v>423</v>
      </c>
      <c r="D299" s="174" t="s">
        <v>135</v>
      </c>
      <c r="E299" s="175" t="s">
        <v>424</v>
      </c>
      <c r="F299" s="176" t="s">
        <v>425</v>
      </c>
      <c r="G299" s="177" t="s">
        <v>328</v>
      </c>
      <c r="H299" s="178">
        <v>2</v>
      </c>
      <c r="I299" s="179"/>
      <c r="J299" s="178">
        <f>ROUND(I299*H299,2)</f>
        <v>0</v>
      </c>
      <c r="K299" s="176" t="s">
        <v>139</v>
      </c>
      <c r="L299" s="38"/>
      <c r="M299" s="180" t="s">
        <v>27</v>
      </c>
      <c r="N299" s="181" t="s">
        <v>48</v>
      </c>
      <c r="O299" s="60"/>
      <c r="P299" s="182">
        <f>O299*H299</f>
        <v>0</v>
      </c>
      <c r="Q299" s="182">
        <v>0</v>
      </c>
      <c r="R299" s="182">
        <f>Q299*H299</f>
        <v>0</v>
      </c>
      <c r="S299" s="182">
        <v>0.037</v>
      </c>
      <c r="T299" s="183">
        <f>S299*H299</f>
        <v>0.074</v>
      </c>
      <c r="AR299" s="17" t="s">
        <v>140</v>
      </c>
      <c r="AT299" s="17" t="s">
        <v>135</v>
      </c>
      <c r="AU299" s="17" t="s">
        <v>87</v>
      </c>
      <c r="AY299" s="17" t="s">
        <v>133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7" t="s">
        <v>85</v>
      </c>
      <c r="BK299" s="184">
        <f>ROUND(I299*H299,2)</f>
        <v>0</v>
      </c>
      <c r="BL299" s="17" t="s">
        <v>140</v>
      </c>
      <c r="BM299" s="17" t="s">
        <v>426</v>
      </c>
    </row>
    <row r="300" spans="2:51" s="11" customFormat="1" ht="11.25">
      <c r="B300" s="185"/>
      <c r="C300" s="186"/>
      <c r="D300" s="187" t="s">
        <v>142</v>
      </c>
      <c r="E300" s="188" t="s">
        <v>27</v>
      </c>
      <c r="F300" s="189" t="s">
        <v>87</v>
      </c>
      <c r="G300" s="186"/>
      <c r="H300" s="190">
        <v>2</v>
      </c>
      <c r="I300" s="191"/>
      <c r="J300" s="186"/>
      <c r="K300" s="186"/>
      <c r="L300" s="192"/>
      <c r="M300" s="193"/>
      <c r="N300" s="194"/>
      <c r="O300" s="194"/>
      <c r="P300" s="194"/>
      <c r="Q300" s="194"/>
      <c r="R300" s="194"/>
      <c r="S300" s="194"/>
      <c r="T300" s="195"/>
      <c r="AT300" s="196" t="s">
        <v>142</v>
      </c>
      <c r="AU300" s="196" t="s">
        <v>87</v>
      </c>
      <c r="AV300" s="11" t="s">
        <v>87</v>
      </c>
      <c r="AW300" s="11" t="s">
        <v>36</v>
      </c>
      <c r="AX300" s="11" t="s">
        <v>77</v>
      </c>
      <c r="AY300" s="196" t="s">
        <v>133</v>
      </c>
    </row>
    <row r="301" spans="2:51" s="12" customFormat="1" ht="11.25">
      <c r="B301" s="197"/>
      <c r="C301" s="198"/>
      <c r="D301" s="187" t="s">
        <v>142</v>
      </c>
      <c r="E301" s="199" t="s">
        <v>27</v>
      </c>
      <c r="F301" s="200" t="s">
        <v>156</v>
      </c>
      <c r="G301" s="198"/>
      <c r="H301" s="199" t="s">
        <v>27</v>
      </c>
      <c r="I301" s="201"/>
      <c r="J301" s="198"/>
      <c r="K301" s="198"/>
      <c r="L301" s="202"/>
      <c r="M301" s="203"/>
      <c r="N301" s="204"/>
      <c r="O301" s="204"/>
      <c r="P301" s="204"/>
      <c r="Q301" s="204"/>
      <c r="R301" s="204"/>
      <c r="S301" s="204"/>
      <c r="T301" s="205"/>
      <c r="AT301" s="206" t="s">
        <v>142</v>
      </c>
      <c r="AU301" s="206" t="s">
        <v>87</v>
      </c>
      <c r="AV301" s="12" t="s">
        <v>85</v>
      </c>
      <c r="AW301" s="12" t="s">
        <v>36</v>
      </c>
      <c r="AX301" s="12" t="s">
        <v>77</v>
      </c>
      <c r="AY301" s="206" t="s">
        <v>133</v>
      </c>
    </row>
    <row r="302" spans="2:51" s="13" customFormat="1" ht="11.25">
      <c r="B302" s="207"/>
      <c r="C302" s="208"/>
      <c r="D302" s="187" t="s">
        <v>142</v>
      </c>
      <c r="E302" s="209" t="s">
        <v>27</v>
      </c>
      <c r="F302" s="210" t="s">
        <v>145</v>
      </c>
      <c r="G302" s="208"/>
      <c r="H302" s="211">
        <v>2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142</v>
      </c>
      <c r="AU302" s="217" t="s">
        <v>87</v>
      </c>
      <c r="AV302" s="13" t="s">
        <v>140</v>
      </c>
      <c r="AW302" s="13" t="s">
        <v>36</v>
      </c>
      <c r="AX302" s="13" t="s">
        <v>85</v>
      </c>
      <c r="AY302" s="217" t="s">
        <v>133</v>
      </c>
    </row>
    <row r="303" spans="2:65" s="1" customFormat="1" ht="22.5" customHeight="1">
      <c r="B303" s="34"/>
      <c r="C303" s="174" t="s">
        <v>427</v>
      </c>
      <c r="D303" s="174" t="s">
        <v>135</v>
      </c>
      <c r="E303" s="175" t="s">
        <v>428</v>
      </c>
      <c r="F303" s="176" t="s">
        <v>429</v>
      </c>
      <c r="G303" s="177" t="s">
        <v>328</v>
      </c>
      <c r="H303" s="178">
        <v>3</v>
      </c>
      <c r="I303" s="179"/>
      <c r="J303" s="178">
        <f>ROUND(I303*H303,2)</f>
        <v>0</v>
      </c>
      <c r="K303" s="176" t="s">
        <v>139</v>
      </c>
      <c r="L303" s="38"/>
      <c r="M303" s="180" t="s">
        <v>27</v>
      </c>
      <c r="N303" s="181" t="s">
        <v>48</v>
      </c>
      <c r="O303" s="60"/>
      <c r="P303" s="182">
        <f>O303*H303</f>
        <v>0</v>
      </c>
      <c r="Q303" s="182">
        <v>0</v>
      </c>
      <c r="R303" s="182">
        <f>Q303*H303</f>
        <v>0</v>
      </c>
      <c r="S303" s="182">
        <v>0.004</v>
      </c>
      <c r="T303" s="183">
        <f>S303*H303</f>
        <v>0.012</v>
      </c>
      <c r="AR303" s="17" t="s">
        <v>140</v>
      </c>
      <c r="AT303" s="17" t="s">
        <v>135</v>
      </c>
      <c r="AU303" s="17" t="s">
        <v>87</v>
      </c>
      <c r="AY303" s="17" t="s">
        <v>133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17" t="s">
        <v>85</v>
      </c>
      <c r="BK303" s="184">
        <f>ROUND(I303*H303,2)</f>
        <v>0</v>
      </c>
      <c r="BL303" s="17" t="s">
        <v>140</v>
      </c>
      <c r="BM303" s="17" t="s">
        <v>430</v>
      </c>
    </row>
    <row r="304" spans="2:51" s="11" customFormat="1" ht="11.25">
      <c r="B304" s="185"/>
      <c r="C304" s="186"/>
      <c r="D304" s="187" t="s">
        <v>142</v>
      </c>
      <c r="E304" s="188" t="s">
        <v>27</v>
      </c>
      <c r="F304" s="189" t="s">
        <v>151</v>
      </c>
      <c r="G304" s="186"/>
      <c r="H304" s="190">
        <v>3</v>
      </c>
      <c r="I304" s="191"/>
      <c r="J304" s="186"/>
      <c r="K304" s="186"/>
      <c r="L304" s="192"/>
      <c r="M304" s="193"/>
      <c r="N304" s="194"/>
      <c r="O304" s="194"/>
      <c r="P304" s="194"/>
      <c r="Q304" s="194"/>
      <c r="R304" s="194"/>
      <c r="S304" s="194"/>
      <c r="T304" s="195"/>
      <c r="AT304" s="196" t="s">
        <v>142</v>
      </c>
      <c r="AU304" s="196" t="s">
        <v>87</v>
      </c>
      <c r="AV304" s="11" t="s">
        <v>87</v>
      </c>
      <c r="AW304" s="11" t="s">
        <v>36</v>
      </c>
      <c r="AX304" s="11" t="s">
        <v>77</v>
      </c>
      <c r="AY304" s="196" t="s">
        <v>133</v>
      </c>
    </row>
    <row r="305" spans="2:51" s="12" customFormat="1" ht="11.25">
      <c r="B305" s="197"/>
      <c r="C305" s="198"/>
      <c r="D305" s="187" t="s">
        <v>142</v>
      </c>
      <c r="E305" s="199" t="s">
        <v>27</v>
      </c>
      <c r="F305" s="200" t="s">
        <v>156</v>
      </c>
      <c r="G305" s="198"/>
      <c r="H305" s="199" t="s">
        <v>27</v>
      </c>
      <c r="I305" s="201"/>
      <c r="J305" s="198"/>
      <c r="K305" s="198"/>
      <c r="L305" s="202"/>
      <c r="M305" s="203"/>
      <c r="N305" s="204"/>
      <c r="O305" s="204"/>
      <c r="P305" s="204"/>
      <c r="Q305" s="204"/>
      <c r="R305" s="204"/>
      <c r="S305" s="204"/>
      <c r="T305" s="205"/>
      <c r="AT305" s="206" t="s">
        <v>142</v>
      </c>
      <c r="AU305" s="206" t="s">
        <v>87</v>
      </c>
      <c r="AV305" s="12" t="s">
        <v>85</v>
      </c>
      <c r="AW305" s="12" t="s">
        <v>36</v>
      </c>
      <c r="AX305" s="12" t="s">
        <v>77</v>
      </c>
      <c r="AY305" s="206" t="s">
        <v>133</v>
      </c>
    </row>
    <row r="306" spans="2:51" s="13" customFormat="1" ht="11.25">
      <c r="B306" s="207"/>
      <c r="C306" s="208"/>
      <c r="D306" s="187" t="s">
        <v>142</v>
      </c>
      <c r="E306" s="209" t="s">
        <v>27</v>
      </c>
      <c r="F306" s="210" t="s">
        <v>145</v>
      </c>
      <c r="G306" s="208"/>
      <c r="H306" s="211">
        <v>3</v>
      </c>
      <c r="I306" s="212"/>
      <c r="J306" s="208"/>
      <c r="K306" s="208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142</v>
      </c>
      <c r="AU306" s="217" t="s">
        <v>87</v>
      </c>
      <c r="AV306" s="13" t="s">
        <v>140</v>
      </c>
      <c r="AW306" s="13" t="s">
        <v>36</v>
      </c>
      <c r="AX306" s="13" t="s">
        <v>85</v>
      </c>
      <c r="AY306" s="217" t="s">
        <v>133</v>
      </c>
    </row>
    <row r="307" spans="2:65" s="1" customFormat="1" ht="22.5" customHeight="1">
      <c r="B307" s="34"/>
      <c r="C307" s="174" t="s">
        <v>431</v>
      </c>
      <c r="D307" s="174" t="s">
        <v>135</v>
      </c>
      <c r="E307" s="175" t="s">
        <v>432</v>
      </c>
      <c r="F307" s="176" t="s">
        <v>433</v>
      </c>
      <c r="G307" s="177" t="s">
        <v>138</v>
      </c>
      <c r="H307" s="178">
        <v>34</v>
      </c>
      <c r="I307" s="179"/>
      <c r="J307" s="178">
        <f>ROUND(I307*H307,2)</f>
        <v>0</v>
      </c>
      <c r="K307" s="176" t="s">
        <v>139</v>
      </c>
      <c r="L307" s="38"/>
      <c r="M307" s="180" t="s">
        <v>27</v>
      </c>
      <c r="N307" s="181" t="s">
        <v>48</v>
      </c>
      <c r="O307" s="60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AR307" s="17" t="s">
        <v>140</v>
      </c>
      <c r="AT307" s="17" t="s">
        <v>135</v>
      </c>
      <c r="AU307" s="17" t="s">
        <v>87</v>
      </c>
      <c r="AY307" s="17" t="s">
        <v>133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7" t="s">
        <v>85</v>
      </c>
      <c r="BK307" s="184">
        <f>ROUND(I307*H307,2)</f>
        <v>0</v>
      </c>
      <c r="BL307" s="17" t="s">
        <v>140</v>
      </c>
      <c r="BM307" s="17" t="s">
        <v>434</v>
      </c>
    </row>
    <row r="308" spans="2:51" s="11" customFormat="1" ht="11.25">
      <c r="B308" s="185"/>
      <c r="C308" s="186"/>
      <c r="D308" s="187" t="s">
        <v>142</v>
      </c>
      <c r="E308" s="188" t="s">
        <v>27</v>
      </c>
      <c r="F308" s="189" t="s">
        <v>435</v>
      </c>
      <c r="G308" s="186"/>
      <c r="H308" s="190">
        <v>34</v>
      </c>
      <c r="I308" s="191"/>
      <c r="J308" s="186"/>
      <c r="K308" s="186"/>
      <c r="L308" s="192"/>
      <c r="M308" s="193"/>
      <c r="N308" s="194"/>
      <c r="O308" s="194"/>
      <c r="P308" s="194"/>
      <c r="Q308" s="194"/>
      <c r="R308" s="194"/>
      <c r="S308" s="194"/>
      <c r="T308" s="195"/>
      <c r="AT308" s="196" t="s">
        <v>142</v>
      </c>
      <c r="AU308" s="196" t="s">
        <v>87</v>
      </c>
      <c r="AV308" s="11" t="s">
        <v>87</v>
      </c>
      <c r="AW308" s="11" t="s">
        <v>36</v>
      </c>
      <c r="AX308" s="11" t="s">
        <v>77</v>
      </c>
      <c r="AY308" s="196" t="s">
        <v>133</v>
      </c>
    </row>
    <row r="309" spans="2:51" s="13" customFormat="1" ht="11.25">
      <c r="B309" s="207"/>
      <c r="C309" s="208"/>
      <c r="D309" s="187" t="s">
        <v>142</v>
      </c>
      <c r="E309" s="209" t="s">
        <v>27</v>
      </c>
      <c r="F309" s="210" t="s">
        <v>145</v>
      </c>
      <c r="G309" s="208"/>
      <c r="H309" s="211">
        <v>34</v>
      </c>
      <c r="I309" s="212"/>
      <c r="J309" s="208"/>
      <c r="K309" s="208"/>
      <c r="L309" s="213"/>
      <c r="M309" s="214"/>
      <c r="N309" s="215"/>
      <c r="O309" s="215"/>
      <c r="P309" s="215"/>
      <c r="Q309" s="215"/>
      <c r="R309" s="215"/>
      <c r="S309" s="215"/>
      <c r="T309" s="216"/>
      <c r="AT309" s="217" t="s">
        <v>142</v>
      </c>
      <c r="AU309" s="217" t="s">
        <v>87</v>
      </c>
      <c r="AV309" s="13" t="s">
        <v>140</v>
      </c>
      <c r="AW309" s="13" t="s">
        <v>36</v>
      </c>
      <c r="AX309" s="13" t="s">
        <v>85</v>
      </c>
      <c r="AY309" s="217" t="s">
        <v>133</v>
      </c>
    </row>
    <row r="310" spans="2:63" s="10" customFormat="1" ht="22.9" customHeight="1">
      <c r="B310" s="158"/>
      <c r="C310" s="159"/>
      <c r="D310" s="160" t="s">
        <v>76</v>
      </c>
      <c r="E310" s="172" t="s">
        <v>436</v>
      </c>
      <c r="F310" s="172" t="s">
        <v>437</v>
      </c>
      <c r="G310" s="159"/>
      <c r="H310" s="159"/>
      <c r="I310" s="162"/>
      <c r="J310" s="173">
        <f>BK310</f>
        <v>0</v>
      </c>
      <c r="K310" s="159"/>
      <c r="L310" s="164"/>
      <c r="M310" s="165"/>
      <c r="N310" s="166"/>
      <c r="O310" s="166"/>
      <c r="P310" s="167">
        <f>SUM(P311:P339)</f>
        <v>0</v>
      </c>
      <c r="Q310" s="166"/>
      <c r="R310" s="167">
        <f>SUM(R311:R339)</f>
        <v>0</v>
      </c>
      <c r="S310" s="166"/>
      <c r="T310" s="168">
        <f>SUM(T311:T339)</f>
        <v>0</v>
      </c>
      <c r="AR310" s="169" t="s">
        <v>85</v>
      </c>
      <c r="AT310" s="170" t="s">
        <v>76</v>
      </c>
      <c r="AU310" s="170" t="s">
        <v>85</v>
      </c>
      <c r="AY310" s="169" t="s">
        <v>133</v>
      </c>
      <c r="BK310" s="171">
        <f>SUM(BK311:BK339)</f>
        <v>0</v>
      </c>
    </row>
    <row r="311" spans="2:65" s="1" customFormat="1" ht="16.5" customHeight="1">
      <c r="B311" s="34"/>
      <c r="C311" s="174" t="s">
        <v>438</v>
      </c>
      <c r="D311" s="174" t="s">
        <v>135</v>
      </c>
      <c r="E311" s="175" t="s">
        <v>439</v>
      </c>
      <c r="F311" s="176" t="s">
        <v>440</v>
      </c>
      <c r="G311" s="177" t="s">
        <v>224</v>
      </c>
      <c r="H311" s="178">
        <v>237.93</v>
      </c>
      <c r="I311" s="179"/>
      <c r="J311" s="178">
        <f>ROUND(I311*H311,2)</f>
        <v>0</v>
      </c>
      <c r="K311" s="176" t="s">
        <v>139</v>
      </c>
      <c r="L311" s="38"/>
      <c r="M311" s="180" t="s">
        <v>27</v>
      </c>
      <c r="N311" s="181" t="s">
        <v>48</v>
      </c>
      <c r="O311" s="60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AR311" s="17" t="s">
        <v>140</v>
      </c>
      <c r="AT311" s="17" t="s">
        <v>135</v>
      </c>
      <c r="AU311" s="17" t="s">
        <v>87</v>
      </c>
      <c r="AY311" s="17" t="s">
        <v>133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7" t="s">
        <v>85</v>
      </c>
      <c r="BK311" s="184">
        <f>ROUND(I311*H311,2)</f>
        <v>0</v>
      </c>
      <c r="BL311" s="17" t="s">
        <v>140</v>
      </c>
      <c r="BM311" s="17" t="s">
        <v>441</v>
      </c>
    </row>
    <row r="312" spans="2:51" s="11" customFormat="1" ht="11.25">
      <c r="B312" s="185"/>
      <c r="C312" s="186"/>
      <c r="D312" s="187" t="s">
        <v>142</v>
      </c>
      <c r="E312" s="188" t="s">
        <v>27</v>
      </c>
      <c r="F312" s="189" t="s">
        <v>442</v>
      </c>
      <c r="G312" s="186"/>
      <c r="H312" s="190">
        <v>237.93</v>
      </c>
      <c r="I312" s="191"/>
      <c r="J312" s="186"/>
      <c r="K312" s="186"/>
      <c r="L312" s="192"/>
      <c r="M312" s="193"/>
      <c r="N312" s="194"/>
      <c r="O312" s="194"/>
      <c r="P312" s="194"/>
      <c r="Q312" s="194"/>
      <c r="R312" s="194"/>
      <c r="S312" s="194"/>
      <c r="T312" s="195"/>
      <c r="AT312" s="196" t="s">
        <v>142</v>
      </c>
      <c r="AU312" s="196" t="s">
        <v>87</v>
      </c>
      <c r="AV312" s="11" t="s">
        <v>87</v>
      </c>
      <c r="AW312" s="11" t="s">
        <v>36</v>
      </c>
      <c r="AX312" s="11" t="s">
        <v>77</v>
      </c>
      <c r="AY312" s="196" t="s">
        <v>133</v>
      </c>
    </row>
    <row r="313" spans="2:51" s="12" customFormat="1" ht="11.25">
      <c r="B313" s="197"/>
      <c r="C313" s="198"/>
      <c r="D313" s="187" t="s">
        <v>142</v>
      </c>
      <c r="E313" s="199" t="s">
        <v>27</v>
      </c>
      <c r="F313" s="200" t="s">
        <v>443</v>
      </c>
      <c r="G313" s="198"/>
      <c r="H313" s="199" t="s">
        <v>27</v>
      </c>
      <c r="I313" s="201"/>
      <c r="J313" s="198"/>
      <c r="K313" s="198"/>
      <c r="L313" s="202"/>
      <c r="M313" s="203"/>
      <c r="N313" s="204"/>
      <c r="O313" s="204"/>
      <c r="P313" s="204"/>
      <c r="Q313" s="204"/>
      <c r="R313" s="204"/>
      <c r="S313" s="204"/>
      <c r="T313" s="205"/>
      <c r="AT313" s="206" t="s">
        <v>142</v>
      </c>
      <c r="AU313" s="206" t="s">
        <v>87</v>
      </c>
      <c r="AV313" s="12" t="s">
        <v>85</v>
      </c>
      <c r="AW313" s="12" t="s">
        <v>36</v>
      </c>
      <c r="AX313" s="12" t="s">
        <v>77</v>
      </c>
      <c r="AY313" s="206" t="s">
        <v>133</v>
      </c>
    </row>
    <row r="314" spans="2:51" s="13" customFormat="1" ht="11.25">
      <c r="B314" s="207"/>
      <c r="C314" s="208"/>
      <c r="D314" s="187" t="s">
        <v>142</v>
      </c>
      <c r="E314" s="209" t="s">
        <v>27</v>
      </c>
      <c r="F314" s="210" t="s">
        <v>145</v>
      </c>
      <c r="G314" s="208"/>
      <c r="H314" s="211">
        <v>237.93</v>
      </c>
      <c r="I314" s="212"/>
      <c r="J314" s="208"/>
      <c r="K314" s="208"/>
      <c r="L314" s="213"/>
      <c r="M314" s="214"/>
      <c r="N314" s="215"/>
      <c r="O314" s="215"/>
      <c r="P314" s="215"/>
      <c r="Q314" s="215"/>
      <c r="R314" s="215"/>
      <c r="S314" s="215"/>
      <c r="T314" s="216"/>
      <c r="AT314" s="217" t="s">
        <v>142</v>
      </c>
      <c r="AU314" s="217" t="s">
        <v>87</v>
      </c>
      <c r="AV314" s="13" t="s">
        <v>140</v>
      </c>
      <c r="AW314" s="13" t="s">
        <v>36</v>
      </c>
      <c r="AX314" s="13" t="s">
        <v>85</v>
      </c>
      <c r="AY314" s="217" t="s">
        <v>133</v>
      </c>
    </row>
    <row r="315" spans="2:65" s="1" customFormat="1" ht="22.5" customHeight="1">
      <c r="B315" s="34"/>
      <c r="C315" s="174" t="s">
        <v>444</v>
      </c>
      <c r="D315" s="174" t="s">
        <v>135</v>
      </c>
      <c r="E315" s="175" t="s">
        <v>445</v>
      </c>
      <c r="F315" s="176" t="s">
        <v>446</v>
      </c>
      <c r="G315" s="177" t="s">
        <v>224</v>
      </c>
      <c r="H315" s="178">
        <v>3331.02</v>
      </c>
      <c r="I315" s="179"/>
      <c r="J315" s="178">
        <f>ROUND(I315*H315,2)</f>
        <v>0</v>
      </c>
      <c r="K315" s="176" t="s">
        <v>139</v>
      </c>
      <c r="L315" s="38"/>
      <c r="M315" s="180" t="s">
        <v>27</v>
      </c>
      <c r="N315" s="181" t="s">
        <v>48</v>
      </c>
      <c r="O315" s="60"/>
      <c r="P315" s="182">
        <f>O315*H315</f>
        <v>0</v>
      </c>
      <c r="Q315" s="182">
        <v>0</v>
      </c>
      <c r="R315" s="182">
        <f>Q315*H315</f>
        <v>0</v>
      </c>
      <c r="S315" s="182">
        <v>0</v>
      </c>
      <c r="T315" s="183">
        <f>S315*H315</f>
        <v>0</v>
      </c>
      <c r="AR315" s="17" t="s">
        <v>140</v>
      </c>
      <c r="AT315" s="17" t="s">
        <v>135</v>
      </c>
      <c r="AU315" s="17" t="s">
        <v>87</v>
      </c>
      <c r="AY315" s="17" t="s">
        <v>133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17" t="s">
        <v>85</v>
      </c>
      <c r="BK315" s="184">
        <f>ROUND(I315*H315,2)</f>
        <v>0</v>
      </c>
      <c r="BL315" s="17" t="s">
        <v>140</v>
      </c>
      <c r="BM315" s="17" t="s">
        <v>447</v>
      </c>
    </row>
    <row r="316" spans="2:51" s="11" customFormat="1" ht="11.25">
      <c r="B316" s="185"/>
      <c r="C316" s="186"/>
      <c r="D316" s="187" t="s">
        <v>142</v>
      </c>
      <c r="E316" s="188" t="s">
        <v>27</v>
      </c>
      <c r="F316" s="189" t="s">
        <v>448</v>
      </c>
      <c r="G316" s="186"/>
      <c r="H316" s="190">
        <v>3331.02</v>
      </c>
      <c r="I316" s="191"/>
      <c r="J316" s="186"/>
      <c r="K316" s="186"/>
      <c r="L316" s="192"/>
      <c r="M316" s="193"/>
      <c r="N316" s="194"/>
      <c r="O316" s="194"/>
      <c r="P316" s="194"/>
      <c r="Q316" s="194"/>
      <c r="R316" s="194"/>
      <c r="S316" s="194"/>
      <c r="T316" s="195"/>
      <c r="AT316" s="196" t="s">
        <v>142</v>
      </c>
      <c r="AU316" s="196" t="s">
        <v>87</v>
      </c>
      <c r="AV316" s="11" t="s">
        <v>87</v>
      </c>
      <c r="AW316" s="11" t="s">
        <v>36</v>
      </c>
      <c r="AX316" s="11" t="s">
        <v>77</v>
      </c>
      <c r="AY316" s="196" t="s">
        <v>133</v>
      </c>
    </row>
    <row r="317" spans="2:51" s="13" customFormat="1" ht="11.25">
      <c r="B317" s="207"/>
      <c r="C317" s="208"/>
      <c r="D317" s="187" t="s">
        <v>142</v>
      </c>
      <c r="E317" s="209" t="s">
        <v>27</v>
      </c>
      <c r="F317" s="210" t="s">
        <v>145</v>
      </c>
      <c r="G317" s="208"/>
      <c r="H317" s="211">
        <v>3331.02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142</v>
      </c>
      <c r="AU317" s="217" t="s">
        <v>87</v>
      </c>
      <c r="AV317" s="13" t="s">
        <v>140</v>
      </c>
      <c r="AW317" s="13" t="s">
        <v>36</v>
      </c>
      <c r="AX317" s="13" t="s">
        <v>85</v>
      </c>
      <c r="AY317" s="217" t="s">
        <v>133</v>
      </c>
    </row>
    <row r="318" spans="2:65" s="1" customFormat="1" ht="16.5" customHeight="1">
      <c r="B318" s="34"/>
      <c r="C318" s="174" t="s">
        <v>449</v>
      </c>
      <c r="D318" s="174" t="s">
        <v>135</v>
      </c>
      <c r="E318" s="175" t="s">
        <v>450</v>
      </c>
      <c r="F318" s="176" t="s">
        <v>451</v>
      </c>
      <c r="G318" s="177" t="s">
        <v>224</v>
      </c>
      <c r="H318" s="178">
        <v>5.4</v>
      </c>
      <c r="I318" s="179"/>
      <c r="J318" s="178">
        <f>ROUND(I318*H318,2)</f>
        <v>0</v>
      </c>
      <c r="K318" s="176" t="s">
        <v>139</v>
      </c>
      <c r="L318" s="38"/>
      <c r="M318" s="180" t="s">
        <v>27</v>
      </c>
      <c r="N318" s="181" t="s">
        <v>48</v>
      </c>
      <c r="O318" s="60"/>
      <c r="P318" s="182">
        <f>O318*H318</f>
        <v>0</v>
      </c>
      <c r="Q318" s="182">
        <v>0</v>
      </c>
      <c r="R318" s="182">
        <f>Q318*H318</f>
        <v>0</v>
      </c>
      <c r="S318" s="182">
        <v>0</v>
      </c>
      <c r="T318" s="183">
        <f>S318*H318</f>
        <v>0</v>
      </c>
      <c r="AR318" s="17" t="s">
        <v>140</v>
      </c>
      <c r="AT318" s="17" t="s">
        <v>135</v>
      </c>
      <c r="AU318" s="17" t="s">
        <v>87</v>
      </c>
      <c r="AY318" s="17" t="s">
        <v>133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17" t="s">
        <v>85</v>
      </c>
      <c r="BK318" s="184">
        <f>ROUND(I318*H318,2)</f>
        <v>0</v>
      </c>
      <c r="BL318" s="17" t="s">
        <v>140</v>
      </c>
      <c r="BM318" s="17" t="s">
        <v>452</v>
      </c>
    </row>
    <row r="319" spans="2:51" s="11" customFormat="1" ht="11.25">
      <c r="B319" s="185"/>
      <c r="C319" s="186"/>
      <c r="D319" s="187" t="s">
        <v>142</v>
      </c>
      <c r="E319" s="188" t="s">
        <v>27</v>
      </c>
      <c r="F319" s="189" t="s">
        <v>453</v>
      </c>
      <c r="G319" s="186"/>
      <c r="H319" s="190">
        <v>0.32</v>
      </c>
      <c r="I319" s="191"/>
      <c r="J319" s="186"/>
      <c r="K319" s="186"/>
      <c r="L319" s="192"/>
      <c r="M319" s="193"/>
      <c r="N319" s="194"/>
      <c r="O319" s="194"/>
      <c r="P319" s="194"/>
      <c r="Q319" s="194"/>
      <c r="R319" s="194"/>
      <c r="S319" s="194"/>
      <c r="T319" s="195"/>
      <c r="AT319" s="196" t="s">
        <v>142</v>
      </c>
      <c r="AU319" s="196" t="s">
        <v>87</v>
      </c>
      <c r="AV319" s="11" t="s">
        <v>87</v>
      </c>
      <c r="AW319" s="11" t="s">
        <v>36</v>
      </c>
      <c r="AX319" s="11" t="s">
        <v>77</v>
      </c>
      <c r="AY319" s="196" t="s">
        <v>133</v>
      </c>
    </row>
    <row r="320" spans="2:51" s="11" customFormat="1" ht="11.25">
      <c r="B320" s="185"/>
      <c r="C320" s="186"/>
      <c r="D320" s="187" t="s">
        <v>142</v>
      </c>
      <c r="E320" s="188" t="s">
        <v>27</v>
      </c>
      <c r="F320" s="189" t="s">
        <v>454</v>
      </c>
      <c r="G320" s="186"/>
      <c r="H320" s="190">
        <v>2.54</v>
      </c>
      <c r="I320" s="191"/>
      <c r="J320" s="186"/>
      <c r="K320" s="186"/>
      <c r="L320" s="192"/>
      <c r="M320" s="193"/>
      <c r="N320" s="194"/>
      <c r="O320" s="194"/>
      <c r="P320" s="194"/>
      <c r="Q320" s="194"/>
      <c r="R320" s="194"/>
      <c r="S320" s="194"/>
      <c r="T320" s="195"/>
      <c r="AT320" s="196" t="s">
        <v>142</v>
      </c>
      <c r="AU320" s="196" t="s">
        <v>87</v>
      </c>
      <c r="AV320" s="11" t="s">
        <v>87</v>
      </c>
      <c r="AW320" s="11" t="s">
        <v>36</v>
      </c>
      <c r="AX320" s="11" t="s">
        <v>77</v>
      </c>
      <c r="AY320" s="196" t="s">
        <v>133</v>
      </c>
    </row>
    <row r="321" spans="2:51" s="11" customFormat="1" ht="11.25">
      <c r="B321" s="185"/>
      <c r="C321" s="186"/>
      <c r="D321" s="187" t="s">
        <v>142</v>
      </c>
      <c r="E321" s="188" t="s">
        <v>27</v>
      </c>
      <c r="F321" s="189" t="s">
        <v>454</v>
      </c>
      <c r="G321" s="186"/>
      <c r="H321" s="190">
        <v>2.54</v>
      </c>
      <c r="I321" s="191"/>
      <c r="J321" s="186"/>
      <c r="K321" s="186"/>
      <c r="L321" s="192"/>
      <c r="M321" s="193"/>
      <c r="N321" s="194"/>
      <c r="O321" s="194"/>
      <c r="P321" s="194"/>
      <c r="Q321" s="194"/>
      <c r="R321" s="194"/>
      <c r="S321" s="194"/>
      <c r="T321" s="195"/>
      <c r="AT321" s="196" t="s">
        <v>142</v>
      </c>
      <c r="AU321" s="196" t="s">
        <v>87</v>
      </c>
      <c r="AV321" s="11" t="s">
        <v>87</v>
      </c>
      <c r="AW321" s="11" t="s">
        <v>36</v>
      </c>
      <c r="AX321" s="11" t="s">
        <v>77</v>
      </c>
      <c r="AY321" s="196" t="s">
        <v>133</v>
      </c>
    </row>
    <row r="322" spans="2:51" s="12" customFormat="1" ht="11.25">
      <c r="B322" s="197"/>
      <c r="C322" s="198"/>
      <c r="D322" s="187" t="s">
        <v>142</v>
      </c>
      <c r="E322" s="199" t="s">
        <v>27</v>
      </c>
      <c r="F322" s="200" t="s">
        <v>455</v>
      </c>
      <c r="G322" s="198"/>
      <c r="H322" s="199" t="s">
        <v>27</v>
      </c>
      <c r="I322" s="201"/>
      <c r="J322" s="198"/>
      <c r="K322" s="198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142</v>
      </c>
      <c r="AU322" s="206" t="s">
        <v>87</v>
      </c>
      <c r="AV322" s="12" t="s">
        <v>85</v>
      </c>
      <c r="AW322" s="12" t="s">
        <v>36</v>
      </c>
      <c r="AX322" s="12" t="s">
        <v>77</v>
      </c>
      <c r="AY322" s="206" t="s">
        <v>133</v>
      </c>
    </row>
    <row r="323" spans="2:51" s="13" customFormat="1" ht="11.25">
      <c r="B323" s="207"/>
      <c r="C323" s="208"/>
      <c r="D323" s="187" t="s">
        <v>142</v>
      </c>
      <c r="E323" s="209" t="s">
        <v>27</v>
      </c>
      <c r="F323" s="210" t="s">
        <v>145</v>
      </c>
      <c r="G323" s="208"/>
      <c r="H323" s="211">
        <v>5.4</v>
      </c>
      <c r="I323" s="212"/>
      <c r="J323" s="208"/>
      <c r="K323" s="208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142</v>
      </c>
      <c r="AU323" s="217" t="s">
        <v>87</v>
      </c>
      <c r="AV323" s="13" t="s">
        <v>140</v>
      </c>
      <c r="AW323" s="13" t="s">
        <v>36</v>
      </c>
      <c r="AX323" s="13" t="s">
        <v>85</v>
      </c>
      <c r="AY323" s="217" t="s">
        <v>133</v>
      </c>
    </row>
    <row r="324" spans="2:65" s="1" customFormat="1" ht="22.5" customHeight="1">
      <c r="B324" s="34"/>
      <c r="C324" s="174" t="s">
        <v>456</v>
      </c>
      <c r="D324" s="174" t="s">
        <v>135</v>
      </c>
      <c r="E324" s="175" t="s">
        <v>457</v>
      </c>
      <c r="F324" s="176" t="s">
        <v>446</v>
      </c>
      <c r="G324" s="177" t="s">
        <v>224</v>
      </c>
      <c r="H324" s="178">
        <v>75.6</v>
      </c>
      <c r="I324" s="179"/>
      <c r="J324" s="178">
        <f>ROUND(I324*H324,2)</f>
        <v>0</v>
      </c>
      <c r="K324" s="176" t="s">
        <v>139</v>
      </c>
      <c r="L324" s="38"/>
      <c r="M324" s="180" t="s">
        <v>27</v>
      </c>
      <c r="N324" s="181" t="s">
        <v>48</v>
      </c>
      <c r="O324" s="60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AR324" s="17" t="s">
        <v>140</v>
      </c>
      <c r="AT324" s="17" t="s">
        <v>135</v>
      </c>
      <c r="AU324" s="17" t="s">
        <v>87</v>
      </c>
      <c r="AY324" s="17" t="s">
        <v>133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7" t="s">
        <v>85</v>
      </c>
      <c r="BK324" s="184">
        <f>ROUND(I324*H324,2)</f>
        <v>0</v>
      </c>
      <c r="BL324" s="17" t="s">
        <v>140</v>
      </c>
      <c r="BM324" s="17" t="s">
        <v>458</v>
      </c>
    </row>
    <row r="325" spans="2:51" s="11" customFormat="1" ht="11.25">
      <c r="B325" s="185"/>
      <c r="C325" s="186"/>
      <c r="D325" s="187" t="s">
        <v>142</v>
      </c>
      <c r="E325" s="188" t="s">
        <v>27</v>
      </c>
      <c r="F325" s="189" t="s">
        <v>459</v>
      </c>
      <c r="G325" s="186"/>
      <c r="H325" s="190">
        <v>75.6</v>
      </c>
      <c r="I325" s="191"/>
      <c r="J325" s="186"/>
      <c r="K325" s="186"/>
      <c r="L325" s="192"/>
      <c r="M325" s="193"/>
      <c r="N325" s="194"/>
      <c r="O325" s="194"/>
      <c r="P325" s="194"/>
      <c r="Q325" s="194"/>
      <c r="R325" s="194"/>
      <c r="S325" s="194"/>
      <c r="T325" s="195"/>
      <c r="AT325" s="196" t="s">
        <v>142</v>
      </c>
      <c r="AU325" s="196" t="s">
        <v>87</v>
      </c>
      <c r="AV325" s="11" t="s">
        <v>87</v>
      </c>
      <c r="AW325" s="11" t="s">
        <v>36</v>
      </c>
      <c r="AX325" s="11" t="s">
        <v>77</v>
      </c>
      <c r="AY325" s="196" t="s">
        <v>133</v>
      </c>
    </row>
    <row r="326" spans="2:51" s="13" customFormat="1" ht="11.25">
      <c r="B326" s="207"/>
      <c r="C326" s="208"/>
      <c r="D326" s="187" t="s">
        <v>142</v>
      </c>
      <c r="E326" s="209" t="s">
        <v>27</v>
      </c>
      <c r="F326" s="210" t="s">
        <v>145</v>
      </c>
      <c r="G326" s="208"/>
      <c r="H326" s="211">
        <v>75.6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142</v>
      </c>
      <c r="AU326" s="217" t="s">
        <v>87</v>
      </c>
      <c r="AV326" s="13" t="s">
        <v>140</v>
      </c>
      <c r="AW326" s="13" t="s">
        <v>36</v>
      </c>
      <c r="AX326" s="13" t="s">
        <v>85</v>
      </c>
      <c r="AY326" s="217" t="s">
        <v>133</v>
      </c>
    </row>
    <row r="327" spans="2:65" s="1" customFormat="1" ht="16.5" customHeight="1">
      <c r="B327" s="34"/>
      <c r="C327" s="174" t="s">
        <v>460</v>
      </c>
      <c r="D327" s="174" t="s">
        <v>135</v>
      </c>
      <c r="E327" s="175" t="s">
        <v>461</v>
      </c>
      <c r="F327" s="176" t="s">
        <v>462</v>
      </c>
      <c r="G327" s="177" t="s">
        <v>224</v>
      </c>
      <c r="H327" s="178">
        <v>237.93</v>
      </c>
      <c r="I327" s="179"/>
      <c r="J327" s="178">
        <f>ROUND(I327*H327,2)</f>
        <v>0</v>
      </c>
      <c r="K327" s="176" t="s">
        <v>139</v>
      </c>
      <c r="L327" s="38"/>
      <c r="M327" s="180" t="s">
        <v>27</v>
      </c>
      <c r="N327" s="181" t="s">
        <v>48</v>
      </c>
      <c r="O327" s="60"/>
      <c r="P327" s="182">
        <f>O327*H327</f>
        <v>0</v>
      </c>
      <c r="Q327" s="182">
        <v>0</v>
      </c>
      <c r="R327" s="182">
        <f>Q327*H327</f>
        <v>0</v>
      </c>
      <c r="S327" s="182">
        <v>0</v>
      </c>
      <c r="T327" s="183">
        <f>S327*H327</f>
        <v>0</v>
      </c>
      <c r="AR327" s="17" t="s">
        <v>140</v>
      </c>
      <c r="AT327" s="17" t="s">
        <v>135</v>
      </c>
      <c r="AU327" s="17" t="s">
        <v>87</v>
      </c>
      <c r="AY327" s="17" t="s">
        <v>133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7" t="s">
        <v>85</v>
      </c>
      <c r="BK327" s="184">
        <f>ROUND(I327*H327,2)</f>
        <v>0</v>
      </c>
      <c r="BL327" s="17" t="s">
        <v>140</v>
      </c>
      <c r="BM327" s="17" t="s">
        <v>463</v>
      </c>
    </row>
    <row r="328" spans="2:51" s="11" customFormat="1" ht="11.25">
      <c r="B328" s="185"/>
      <c r="C328" s="186"/>
      <c r="D328" s="187" t="s">
        <v>142</v>
      </c>
      <c r="E328" s="188" t="s">
        <v>27</v>
      </c>
      <c r="F328" s="189" t="s">
        <v>464</v>
      </c>
      <c r="G328" s="186"/>
      <c r="H328" s="190">
        <v>237.93</v>
      </c>
      <c r="I328" s="191"/>
      <c r="J328" s="186"/>
      <c r="K328" s="186"/>
      <c r="L328" s="192"/>
      <c r="M328" s="193"/>
      <c r="N328" s="194"/>
      <c r="O328" s="194"/>
      <c r="P328" s="194"/>
      <c r="Q328" s="194"/>
      <c r="R328" s="194"/>
      <c r="S328" s="194"/>
      <c r="T328" s="195"/>
      <c r="AT328" s="196" t="s">
        <v>142</v>
      </c>
      <c r="AU328" s="196" t="s">
        <v>87</v>
      </c>
      <c r="AV328" s="11" t="s">
        <v>87</v>
      </c>
      <c r="AW328" s="11" t="s">
        <v>36</v>
      </c>
      <c r="AX328" s="11" t="s">
        <v>77</v>
      </c>
      <c r="AY328" s="196" t="s">
        <v>133</v>
      </c>
    </row>
    <row r="329" spans="2:51" s="13" customFormat="1" ht="11.25">
      <c r="B329" s="207"/>
      <c r="C329" s="208"/>
      <c r="D329" s="187" t="s">
        <v>142</v>
      </c>
      <c r="E329" s="209" t="s">
        <v>27</v>
      </c>
      <c r="F329" s="210" t="s">
        <v>145</v>
      </c>
      <c r="G329" s="208"/>
      <c r="H329" s="211">
        <v>237.93</v>
      </c>
      <c r="I329" s="212"/>
      <c r="J329" s="208"/>
      <c r="K329" s="208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142</v>
      </c>
      <c r="AU329" s="217" t="s">
        <v>87</v>
      </c>
      <c r="AV329" s="13" t="s">
        <v>140</v>
      </c>
      <c r="AW329" s="13" t="s">
        <v>36</v>
      </c>
      <c r="AX329" s="13" t="s">
        <v>85</v>
      </c>
      <c r="AY329" s="217" t="s">
        <v>133</v>
      </c>
    </row>
    <row r="330" spans="2:65" s="1" customFormat="1" ht="16.5" customHeight="1">
      <c r="B330" s="34"/>
      <c r="C330" s="174" t="s">
        <v>465</v>
      </c>
      <c r="D330" s="174" t="s">
        <v>135</v>
      </c>
      <c r="E330" s="175" t="s">
        <v>466</v>
      </c>
      <c r="F330" s="176" t="s">
        <v>467</v>
      </c>
      <c r="G330" s="177" t="s">
        <v>224</v>
      </c>
      <c r="H330" s="178">
        <v>5.4</v>
      </c>
      <c r="I330" s="179"/>
      <c r="J330" s="178">
        <f>ROUND(I330*H330,2)</f>
        <v>0</v>
      </c>
      <c r="K330" s="176" t="s">
        <v>139</v>
      </c>
      <c r="L330" s="38"/>
      <c r="M330" s="180" t="s">
        <v>27</v>
      </c>
      <c r="N330" s="181" t="s">
        <v>48</v>
      </c>
      <c r="O330" s="60"/>
      <c r="P330" s="182">
        <f>O330*H330</f>
        <v>0</v>
      </c>
      <c r="Q330" s="182">
        <v>0</v>
      </c>
      <c r="R330" s="182">
        <f>Q330*H330</f>
        <v>0</v>
      </c>
      <c r="S330" s="182">
        <v>0</v>
      </c>
      <c r="T330" s="183">
        <f>S330*H330</f>
        <v>0</v>
      </c>
      <c r="AR330" s="17" t="s">
        <v>140</v>
      </c>
      <c r="AT330" s="17" t="s">
        <v>135</v>
      </c>
      <c r="AU330" s="17" t="s">
        <v>87</v>
      </c>
      <c r="AY330" s="17" t="s">
        <v>133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7" t="s">
        <v>85</v>
      </c>
      <c r="BK330" s="184">
        <f>ROUND(I330*H330,2)</f>
        <v>0</v>
      </c>
      <c r="BL330" s="17" t="s">
        <v>140</v>
      </c>
      <c r="BM330" s="17" t="s">
        <v>468</v>
      </c>
    </row>
    <row r="331" spans="2:51" s="11" customFormat="1" ht="11.25">
      <c r="B331" s="185"/>
      <c r="C331" s="186"/>
      <c r="D331" s="187" t="s">
        <v>142</v>
      </c>
      <c r="E331" s="188" t="s">
        <v>27</v>
      </c>
      <c r="F331" s="189" t="s">
        <v>469</v>
      </c>
      <c r="G331" s="186"/>
      <c r="H331" s="190">
        <v>5.4</v>
      </c>
      <c r="I331" s="191"/>
      <c r="J331" s="186"/>
      <c r="K331" s="186"/>
      <c r="L331" s="192"/>
      <c r="M331" s="193"/>
      <c r="N331" s="194"/>
      <c r="O331" s="194"/>
      <c r="P331" s="194"/>
      <c r="Q331" s="194"/>
      <c r="R331" s="194"/>
      <c r="S331" s="194"/>
      <c r="T331" s="195"/>
      <c r="AT331" s="196" t="s">
        <v>142</v>
      </c>
      <c r="AU331" s="196" t="s">
        <v>87</v>
      </c>
      <c r="AV331" s="11" t="s">
        <v>87</v>
      </c>
      <c r="AW331" s="11" t="s">
        <v>36</v>
      </c>
      <c r="AX331" s="11" t="s">
        <v>77</v>
      </c>
      <c r="AY331" s="196" t="s">
        <v>133</v>
      </c>
    </row>
    <row r="332" spans="2:51" s="13" customFormat="1" ht="11.25">
      <c r="B332" s="207"/>
      <c r="C332" s="208"/>
      <c r="D332" s="187" t="s">
        <v>142</v>
      </c>
      <c r="E332" s="209" t="s">
        <v>27</v>
      </c>
      <c r="F332" s="210" t="s">
        <v>145</v>
      </c>
      <c r="G332" s="208"/>
      <c r="H332" s="211">
        <v>5.4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142</v>
      </c>
      <c r="AU332" s="217" t="s">
        <v>87</v>
      </c>
      <c r="AV332" s="13" t="s">
        <v>140</v>
      </c>
      <c r="AW332" s="13" t="s">
        <v>36</v>
      </c>
      <c r="AX332" s="13" t="s">
        <v>85</v>
      </c>
      <c r="AY332" s="217" t="s">
        <v>133</v>
      </c>
    </row>
    <row r="333" spans="2:65" s="1" customFormat="1" ht="22.5" customHeight="1">
      <c r="B333" s="34"/>
      <c r="C333" s="174" t="s">
        <v>470</v>
      </c>
      <c r="D333" s="174" t="s">
        <v>135</v>
      </c>
      <c r="E333" s="175" t="s">
        <v>471</v>
      </c>
      <c r="F333" s="176" t="s">
        <v>472</v>
      </c>
      <c r="G333" s="177" t="s">
        <v>224</v>
      </c>
      <c r="H333" s="178">
        <v>5.4</v>
      </c>
      <c r="I333" s="179"/>
      <c r="J333" s="178">
        <f>ROUND(I333*H333,2)</f>
        <v>0</v>
      </c>
      <c r="K333" s="176" t="s">
        <v>139</v>
      </c>
      <c r="L333" s="38"/>
      <c r="M333" s="180" t="s">
        <v>27</v>
      </c>
      <c r="N333" s="181" t="s">
        <v>48</v>
      </c>
      <c r="O333" s="60"/>
      <c r="P333" s="182">
        <f>O333*H333</f>
        <v>0</v>
      </c>
      <c r="Q333" s="182">
        <v>0</v>
      </c>
      <c r="R333" s="182">
        <f>Q333*H333</f>
        <v>0</v>
      </c>
      <c r="S333" s="182">
        <v>0</v>
      </c>
      <c r="T333" s="183">
        <f>S333*H333</f>
        <v>0</v>
      </c>
      <c r="AR333" s="17" t="s">
        <v>140</v>
      </c>
      <c r="AT333" s="17" t="s">
        <v>135</v>
      </c>
      <c r="AU333" s="17" t="s">
        <v>87</v>
      </c>
      <c r="AY333" s="17" t="s">
        <v>133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17" t="s">
        <v>85</v>
      </c>
      <c r="BK333" s="184">
        <f>ROUND(I333*H333,2)</f>
        <v>0</v>
      </c>
      <c r="BL333" s="17" t="s">
        <v>140</v>
      </c>
      <c r="BM333" s="17" t="s">
        <v>473</v>
      </c>
    </row>
    <row r="334" spans="2:51" s="11" customFormat="1" ht="11.25">
      <c r="B334" s="185"/>
      <c r="C334" s="186"/>
      <c r="D334" s="187" t="s">
        <v>142</v>
      </c>
      <c r="E334" s="188" t="s">
        <v>27</v>
      </c>
      <c r="F334" s="189" t="s">
        <v>469</v>
      </c>
      <c r="G334" s="186"/>
      <c r="H334" s="190">
        <v>5.4</v>
      </c>
      <c r="I334" s="191"/>
      <c r="J334" s="186"/>
      <c r="K334" s="186"/>
      <c r="L334" s="192"/>
      <c r="M334" s="193"/>
      <c r="N334" s="194"/>
      <c r="O334" s="194"/>
      <c r="P334" s="194"/>
      <c r="Q334" s="194"/>
      <c r="R334" s="194"/>
      <c r="S334" s="194"/>
      <c r="T334" s="195"/>
      <c r="AT334" s="196" t="s">
        <v>142</v>
      </c>
      <c r="AU334" s="196" t="s">
        <v>87</v>
      </c>
      <c r="AV334" s="11" t="s">
        <v>87</v>
      </c>
      <c r="AW334" s="11" t="s">
        <v>36</v>
      </c>
      <c r="AX334" s="11" t="s">
        <v>77</v>
      </c>
      <c r="AY334" s="196" t="s">
        <v>133</v>
      </c>
    </row>
    <row r="335" spans="2:51" s="12" customFormat="1" ht="11.25">
      <c r="B335" s="197"/>
      <c r="C335" s="198"/>
      <c r="D335" s="187" t="s">
        <v>142</v>
      </c>
      <c r="E335" s="199" t="s">
        <v>27</v>
      </c>
      <c r="F335" s="200" t="s">
        <v>455</v>
      </c>
      <c r="G335" s="198"/>
      <c r="H335" s="199" t="s">
        <v>27</v>
      </c>
      <c r="I335" s="201"/>
      <c r="J335" s="198"/>
      <c r="K335" s="198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142</v>
      </c>
      <c r="AU335" s="206" t="s">
        <v>87</v>
      </c>
      <c r="AV335" s="12" t="s">
        <v>85</v>
      </c>
      <c r="AW335" s="12" t="s">
        <v>36</v>
      </c>
      <c r="AX335" s="12" t="s">
        <v>77</v>
      </c>
      <c r="AY335" s="206" t="s">
        <v>133</v>
      </c>
    </row>
    <row r="336" spans="2:51" s="13" customFormat="1" ht="11.25">
      <c r="B336" s="207"/>
      <c r="C336" s="208"/>
      <c r="D336" s="187" t="s">
        <v>142</v>
      </c>
      <c r="E336" s="209" t="s">
        <v>27</v>
      </c>
      <c r="F336" s="210" t="s">
        <v>145</v>
      </c>
      <c r="G336" s="208"/>
      <c r="H336" s="211">
        <v>5.4</v>
      </c>
      <c r="I336" s="212"/>
      <c r="J336" s="208"/>
      <c r="K336" s="208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142</v>
      </c>
      <c r="AU336" s="217" t="s">
        <v>87</v>
      </c>
      <c r="AV336" s="13" t="s">
        <v>140</v>
      </c>
      <c r="AW336" s="13" t="s">
        <v>36</v>
      </c>
      <c r="AX336" s="13" t="s">
        <v>85</v>
      </c>
      <c r="AY336" s="217" t="s">
        <v>133</v>
      </c>
    </row>
    <row r="337" spans="2:65" s="1" customFormat="1" ht="22.5" customHeight="1">
      <c r="B337" s="34"/>
      <c r="C337" s="174" t="s">
        <v>474</v>
      </c>
      <c r="D337" s="174" t="s">
        <v>135</v>
      </c>
      <c r="E337" s="175" t="s">
        <v>475</v>
      </c>
      <c r="F337" s="176" t="s">
        <v>233</v>
      </c>
      <c r="G337" s="177" t="s">
        <v>224</v>
      </c>
      <c r="H337" s="178">
        <v>103.29</v>
      </c>
      <c r="I337" s="179"/>
      <c r="J337" s="178">
        <f>ROUND(I337*H337,2)</f>
        <v>0</v>
      </c>
      <c r="K337" s="176" t="s">
        <v>139</v>
      </c>
      <c r="L337" s="38"/>
      <c r="M337" s="180" t="s">
        <v>27</v>
      </c>
      <c r="N337" s="181" t="s">
        <v>48</v>
      </c>
      <c r="O337" s="60"/>
      <c r="P337" s="182">
        <f>O337*H337</f>
        <v>0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AR337" s="17" t="s">
        <v>140</v>
      </c>
      <c r="AT337" s="17" t="s">
        <v>135</v>
      </c>
      <c r="AU337" s="17" t="s">
        <v>87</v>
      </c>
      <c r="AY337" s="17" t="s">
        <v>133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17" t="s">
        <v>85</v>
      </c>
      <c r="BK337" s="184">
        <f>ROUND(I337*H337,2)</f>
        <v>0</v>
      </c>
      <c r="BL337" s="17" t="s">
        <v>140</v>
      </c>
      <c r="BM337" s="17" t="s">
        <v>476</v>
      </c>
    </row>
    <row r="338" spans="2:51" s="11" customFormat="1" ht="11.25">
      <c r="B338" s="185"/>
      <c r="C338" s="186"/>
      <c r="D338" s="187" t="s">
        <v>142</v>
      </c>
      <c r="E338" s="188" t="s">
        <v>27</v>
      </c>
      <c r="F338" s="189" t="s">
        <v>477</v>
      </c>
      <c r="G338" s="186"/>
      <c r="H338" s="190">
        <v>103.29</v>
      </c>
      <c r="I338" s="191"/>
      <c r="J338" s="186"/>
      <c r="K338" s="186"/>
      <c r="L338" s="192"/>
      <c r="M338" s="193"/>
      <c r="N338" s="194"/>
      <c r="O338" s="194"/>
      <c r="P338" s="194"/>
      <c r="Q338" s="194"/>
      <c r="R338" s="194"/>
      <c r="S338" s="194"/>
      <c r="T338" s="195"/>
      <c r="AT338" s="196" t="s">
        <v>142</v>
      </c>
      <c r="AU338" s="196" t="s">
        <v>87</v>
      </c>
      <c r="AV338" s="11" t="s">
        <v>87</v>
      </c>
      <c r="AW338" s="11" t="s">
        <v>36</v>
      </c>
      <c r="AX338" s="11" t="s">
        <v>77</v>
      </c>
      <c r="AY338" s="196" t="s">
        <v>133</v>
      </c>
    </row>
    <row r="339" spans="2:51" s="13" customFormat="1" ht="11.25">
      <c r="B339" s="207"/>
      <c r="C339" s="208"/>
      <c r="D339" s="187" t="s">
        <v>142</v>
      </c>
      <c r="E339" s="209" t="s">
        <v>27</v>
      </c>
      <c r="F339" s="210" t="s">
        <v>145</v>
      </c>
      <c r="G339" s="208"/>
      <c r="H339" s="211">
        <v>103.29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142</v>
      </c>
      <c r="AU339" s="217" t="s">
        <v>87</v>
      </c>
      <c r="AV339" s="13" t="s">
        <v>140</v>
      </c>
      <c r="AW339" s="13" t="s">
        <v>36</v>
      </c>
      <c r="AX339" s="13" t="s">
        <v>85</v>
      </c>
      <c r="AY339" s="217" t="s">
        <v>133</v>
      </c>
    </row>
    <row r="340" spans="2:63" s="10" customFormat="1" ht="22.9" customHeight="1">
      <c r="B340" s="158"/>
      <c r="C340" s="159"/>
      <c r="D340" s="160" t="s">
        <v>76</v>
      </c>
      <c r="E340" s="172" t="s">
        <v>478</v>
      </c>
      <c r="F340" s="172" t="s">
        <v>479</v>
      </c>
      <c r="G340" s="159"/>
      <c r="H340" s="159"/>
      <c r="I340" s="162"/>
      <c r="J340" s="173">
        <f>BK340</f>
        <v>0</v>
      </c>
      <c r="K340" s="159"/>
      <c r="L340" s="164"/>
      <c r="M340" s="165"/>
      <c r="N340" s="166"/>
      <c r="O340" s="166"/>
      <c r="P340" s="167">
        <f>P341</f>
        <v>0</v>
      </c>
      <c r="Q340" s="166"/>
      <c r="R340" s="167">
        <f>R341</f>
        <v>0</v>
      </c>
      <c r="S340" s="166"/>
      <c r="T340" s="168">
        <f>T341</f>
        <v>0</v>
      </c>
      <c r="AR340" s="169" t="s">
        <v>85</v>
      </c>
      <c r="AT340" s="170" t="s">
        <v>76</v>
      </c>
      <c r="AU340" s="170" t="s">
        <v>85</v>
      </c>
      <c r="AY340" s="169" t="s">
        <v>133</v>
      </c>
      <c r="BK340" s="171">
        <f>BK341</f>
        <v>0</v>
      </c>
    </row>
    <row r="341" spans="2:65" s="1" customFormat="1" ht="22.5" customHeight="1">
      <c r="B341" s="34"/>
      <c r="C341" s="174" t="s">
        <v>480</v>
      </c>
      <c r="D341" s="174" t="s">
        <v>135</v>
      </c>
      <c r="E341" s="175" t="s">
        <v>481</v>
      </c>
      <c r="F341" s="176" t="s">
        <v>482</v>
      </c>
      <c r="G341" s="177" t="s">
        <v>224</v>
      </c>
      <c r="H341" s="178">
        <v>530.78</v>
      </c>
      <c r="I341" s="179"/>
      <c r="J341" s="178">
        <f>ROUND(I341*H341,2)</f>
        <v>0</v>
      </c>
      <c r="K341" s="176" t="s">
        <v>139</v>
      </c>
      <c r="L341" s="38"/>
      <c r="M341" s="227" t="s">
        <v>27</v>
      </c>
      <c r="N341" s="228" t="s">
        <v>48</v>
      </c>
      <c r="O341" s="229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AR341" s="17" t="s">
        <v>140</v>
      </c>
      <c r="AT341" s="17" t="s">
        <v>135</v>
      </c>
      <c r="AU341" s="17" t="s">
        <v>87</v>
      </c>
      <c r="AY341" s="17" t="s">
        <v>133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17" t="s">
        <v>85</v>
      </c>
      <c r="BK341" s="184">
        <f>ROUND(I341*H341,2)</f>
        <v>0</v>
      </c>
      <c r="BL341" s="17" t="s">
        <v>140</v>
      </c>
      <c r="BM341" s="17" t="s">
        <v>483</v>
      </c>
    </row>
    <row r="342" spans="2:12" s="1" customFormat="1" ht="6.95" customHeight="1">
      <c r="B342" s="46"/>
      <c r="C342" s="47"/>
      <c r="D342" s="47"/>
      <c r="E342" s="47"/>
      <c r="F342" s="47"/>
      <c r="G342" s="47"/>
      <c r="H342" s="47"/>
      <c r="I342" s="125"/>
      <c r="J342" s="47"/>
      <c r="K342" s="47"/>
      <c r="L342" s="38"/>
    </row>
  </sheetData>
  <sheetProtection algorithmName="SHA-512" hashValue="TlfbyFjhAgFoY1iv0KX2/nOp7ToJ42uCT9iGhRIG8BxXxfXFm/GOXb110wa0k3YCN2qyv4goeVGYydbGbtuMyg==" saltValue="wAFBUYYbL4CMgl5Eyh74r6tCz0NMIA23NjOEkAbTpos1M+PkNikusytFOtWe4b4eczpg+aNAs6tpXLluwfsJ3g==" spinCount="100000" sheet="1" objects="1" scenarios="1" formatColumns="0" formatRows="0" autoFilter="0"/>
  <autoFilter ref="C86:K34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7" t="s">
        <v>90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87</v>
      </c>
    </row>
    <row r="4" spans="2:46" ht="24.95" customHeight="1">
      <c r="B4" s="20"/>
      <c r="D4" s="10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2" t="s">
        <v>15</v>
      </c>
      <c r="L6" s="20"/>
    </row>
    <row r="7" spans="2:12" ht="16.5" customHeight="1">
      <c r="B7" s="20"/>
      <c r="E7" s="360" t="str">
        <f>'Rekapitulace stavby'!K6</f>
        <v>III-2031 Vejprnice - intravilánová brána</v>
      </c>
      <c r="F7" s="361"/>
      <c r="G7" s="361"/>
      <c r="H7" s="361"/>
      <c r="L7" s="20"/>
    </row>
    <row r="8" spans="2:12" s="1" customFormat="1" ht="12" customHeight="1">
      <c r="B8" s="38"/>
      <c r="D8" s="102" t="s">
        <v>104</v>
      </c>
      <c r="I8" s="103"/>
      <c r="L8" s="38"/>
    </row>
    <row r="9" spans="2:12" s="1" customFormat="1" ht="36.95" customHeight="1">
      <c r="B9" s="38"/>
      <c r="E9" s="362" t="s">
        <v>484</v>
      </c>
      <c r="F9" s="363"/>
      <c r="G9" s="363"/>
      <c r="H9" s="363"/>
      <c r="I9" s="103"/>
      <c r="L9" s="38"/>
    </row>
    <row r="10" spans="2:12" s="1" customFormat="1" ht="11.25">
      <c r="B10" s="38"/>
      <c r="I10" s="103"/>
      <c r="L10" s="38"/>
    </row>
    <row r="11" spans="2:12" s="1" customFormat="1" ht="12" customHeight="1">
      <c r="B11" s="38"/>
      <c r="D11" s="102" t="s">
        <v>17</v>
      </c>
      <c r="F11" s="17" t="s">
        <v>18</v>
      </c>
      <c r="I11" s="104" t="s">
        <v>19</v>
      </c>
      <c r="J11" s="17" t="s">
        <v>27</v>
      </c>
      <c r="L11" s="38"/>
    </row>
    <row r="12" spans="2:12" s="1" customFormat="1" ht="12" customHeight="1">
      <c r="B12" s="38"/>
      <c r="D12" s="102" t="s">
        <v>21</v>
      </c>
      <c r="F12" s="17" t="s">
        <v>22</v>
      </c>
      <c r="I12" s="104" t="s">
        <v>23</v>
      </c>
      <c r="J12" s="105" t="str">
        <f>'Rekapitulace stavby'!AN8</f>
        <v>11. 1. 2019</v>
      </c>
      <c r="L12" s="38"/>
    </row>
    <row r="13" spans="2:12" s="1" customFormat="1" ht="10.9" customHeight="1">
      <c r="B13" s="38"/>
      <c r="I13" s="103"/>
      <c r="L13" s="38"/>
    </row>
    <row r="14" spans="2:12" s="1" customFormat="1" ht="12" customHeight="1">
      <c r="B14" s="38"/>
      <c r="D14" s="102" t="s">
        <v>25</v>
      </c>
      <c r="I14" s="104" t="s">
        <v>26</v>
      </c>
      <c r="J14" s="17" t="s">
        <v>27</v>
      </c>
      <c r="L14" s="38"/>
    </row>
    <row r="15" spans="2:12" s="1" customFormat="1" ht="18" customHeight="1">
      <c r="B15" s="38"/>
      <c r="E15" s="17" t="s">
        <v>28</v>
      </c>
      <c r="I15" s="104" t="s">
        <v>29</v>
      </c>
      <c r="J15" s="17" t="s">
        <v>27</v>
      </c>
      <c r="L15" s="38"/>
    </row>
    <row r="16" spans="2:12" s="1" customFormat="1" ht="6.95" customHeight="1">
      <c r="B16" s="38"/>
      <c r="I16" s="103"/>
      <c r="L16" s="38"/>
    </row>
    <row r="17" spans="2:12" s="1" customFormat="1" ht="12" customHeight="1">
      <c r="B17" s="38"/>
      <c r="D17" s="102" t="s">
        <v>30</v>
      </c>
      <c r="I17" s="104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64" t="str">
        <f>'Rekapitulace stavby'!E14</f>
        <v>Vyplň údaj</v>
      </c>
      <c r="F18" s="365"/>
      <c r="G18" s="365"/>
      <c r="H18" s="365"/>
      <c r="I18" s="104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03"/>
      <c r="L19" s="38"/>
    </row>
    <row r="20" spans="2:12" s="1" customFormat="1" ht="12" customHeight="1">
      <c r="B20" s="38"/>
      <c r="D20" s="102" t="s">
        <v>32</v>
      </c>
      <c r="I20" s="104" t="s">
        <v>26</v>
      </c>
      <c r="J20" s="17" t="s">
        <v>27</v>
      </c>
      <c r="L20" s="38"/>
    </row>
    <row r="21" spans="2:12" s="1" customFormat="1" ht="18" customHeight="1">
      <c r="B21" s="38"/>
      <c r="E21" s="17" t="s">
        <v>34</v>
      </c>
      <c r="I21" s="104" t="s">
        <v>29</v>
      </c>
      <c r="J21" s="17" t="s">
        <v>27</v>
      </c>
      <c r="L21" s="38"/>
    </row>
    <row r="22" spans="2:12" s="1" customFormat="1" ht="6.95" customHeight="1">
      <c r="B22" s="38"/>
      <c r="I22" s="103"/>
      <c r="L22" s="38"/>
    </row>
    <row r="23" spans="2:12" s="1" customFormat="1" ht="12" customHeight="1">
      <c r="B23" s="38"/>
      <c r="D23" s="102" t="s">
        <v>37</v>
      </c>
      <c r="I23" s="104" t="s">
        <v>26</v>
      </c>
      <c r="J23" s="17" t="s">
        <v>38</v>
      </c>
      <c r="L23" s="38"/>
    </row>
    <row r="24" spans="2:12" s="1" customFormat="1" ht="18" customHeight="1">
      <c r="B24" s="38"/>
      <c r="E24" s="17" t="s">
        <v>39</v>
      </c>
      <c r="I24" s="104" t="s">
        <v>29</v>
      </c>
      <c r="J24" s="17" t="s">
        <v>40</v>
      </c>
      <c r="L24" s="38"/>
    </row>
    <row r="25" spans="2:12" s="1" customFormat="1" ht="6.95" customHeight="1">
      <c r="B25" s="38"/>
      <c r="I25" s="103"/>
      <c r="L25" s="38"/>
    </row>
    <row r="26" spans="2:12" s="1" customFormat="1" ht="12" customHeight="1">
      <c r="B26" s="38"/>
      <c r="D26" s="102" t="s">
        <v>41</v>
      </c>
      <c r="I26" s="103"/>
      <c r="L26" s="38"/>
    </row>
    <row r="27" spans="2:12" s="6" customFormat="1" ht="16.5" customHeight="1">
      <c r="B27" s="106"/>
      <c r="E27" s="366" t="s">
        <v>27</v>
      </c>
      <c r="F27" s="366"/>
      <c r="G27" s="366"/>
      <c r="H27" s="366"/>
      <c r="I27" s="107"/>
      <c r="L27" s="106"/>
    </row>
    <row r="28" spans="2:12" s="1" customFormat="1" ht="6.95" customHeight="1">
      <c r="B28" s="38"/>
      <c r="I28" s="103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43</v>
      </c>
      <c r="I30" s="103"/>
      <c r="J30" s="110">
        <f>ROUND(J84,2)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5" customHeight="1">
      <c r="B32" s="38"/>
      <c r="F32" s="111" t="s">
        <v>45</v>
      </c>
      <c r="I32" s="112" t="s">
        <v>44</v>
      </c>
      <c r="J32" s="111" t="s">
        <v>46</v>
      </c>
      <c r="L32" s="38"/>
    </row>
    <row r="33" spans="2:12" s="1" customFormat="1" ht="14.45" customHeight="1">
      <c r="B33" s="38"/>
      <c r="D33" s="102" t="s">
        <v>47</v>
      </c>
      <c r="E33" s="102" t="s">
        <v>48</v>
      </c>
      <c r="F33" s="113">
        <f>ROUND((SUM(BE84:BE183)),2)</f>
        <v>0</v>
      </c>
      <c r="I33" s="114">
        <v>0.21</v>
      </c>
      <c r="J33" s="113">
        <f>ROUND(((SUM(BE84:BE183))*I33),2)</f>
        <v>0</v>
      </c>
      <c r="L33" s="38"/>
    </row>
    <row r="34" spans="2:12" s="1" customFormat="1" ht="14.45" customHeight="1">
      <c r="B34" s="38"/>
      <c r="E34" s="102" t="s">
        <v>49</v>
      </c>
      <c r="F34" s="113">
        <f>ROUND((SUM(BF84:BF183)),2)</f>
        <v>0</v>
      </c>
      <c r="I34" s="114">
        <v>0.15</v>
      </c>
      <c r="J34" s="113">
        <f>ROUND(((SUM(BF84:BF183))*I34),2)</f>
        <v>0</v>
      </c>
      <c r="L34" s="38"/>
    </row>
    <row r="35" spans="2:12" s="1" customFormat="1" ht="14.45" customHeight="1" hidden="1">
      <c r="B35" s="38"/>
      <c r="E35" s="102" t="s">
        <v>50</v>
      </c>
      <c r="F35" s="113">
        <f>ROUND((SUM(BG84:BG183)),2)</f>
        <v>0</v>
      </c>
      <c r="I35" s="114">
        <v>0.21</v>
      </c>
      <c r="J35" s="113">
        <f>0</f>
        <v>0</v>
      </c>
      <c r="L35" s="38"/>
    </row>
    <row r="36" spans="2:12" s="1" customFormat="1" ht="14.45" customHeight="1" hidden="1">
      <c r="B36" s="38"/>
      <c r="E36" s="102" t="s">
        <v>51</v>
      </c>
      <c r="F36" s="113">
        <f>ROUND((SUM(BH84:BH183)),2)</f>
        <v>0</v>
      </c>
      <c r="I36" s="114">
        <v>0.15</v>
      </c>
      <c r="J36" s="113">
        <f>0</f>
        <v>0</v>
      </c>
      <c r="L36" s="38"/>
    </row>
    <row r="37" spans="2:12" s="1" customFormat="1" ht="14.45" customHeight="1" hidden="1">
      <c r="B37" s="38"/>
      <c r="E37" s="102" t="s">
        <v>52</v>
      </c>
      <c r="F37" s="113">
        <f>ROUND((SUM(BI84:BI183)),2)</f>
        <v>0</v>
      </c>
      <c r="I37" s="114">
        <v>0</v>
      </c>
      <c r="J37" s="113">
        <f>0</f>
        <v>0</v>
      </c>
      <c r="L37" s="38"/>
    </row>
    <row r="38" spans="2:12" s="1" customFormat="1" ht="6.95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53</v>
      </c>
      <c r="E39" s="117"/>
      <c r="F39" s="117"/>
      <c r="G39" s="118" t="s">
        <v>54</v>
      </c>
      <c r="H39" s="119" t="s">
        <v>55</v>
      </c>
      <c r="I39" s="120"/>
      <c r="J39" s="121">
        <f>SUM(J30:J37)</f>
        <v>0</v>
      </c>
      <c r="K39" s="122"/>
      <c r="L39" s="38"/>
    </row>
    <row r="40" spans="2:12" s="1" customFormat="1" ht="14.45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5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5" customHeight="1">
      <c r="B45" s="34"/>
      <c r="C45" s="23" t="s">
        <v>106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15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>
      <c r="B48" s="34"/>
      <c r="C48" s="35"/>
      <c r="D48" s="35"/>
      <c r="E48" s="367" t="str">
        <f>E7</f>
        <v>III-2031 Vejprnice - intravilánová brána</v>
      </c>
      <c r="F48" s="368"/>
      <c r="G48" s="368"/>
      <c r="H48" s="368"/>
      <c r="I48" s="103"/>
      <c r="J48" s="35"/>
      <c r="K48" s="35"/>
      <c r="L48" s="38"/>
    </row>
    <row r="49" spans="2:12" s="1" customFormat="1" ht="12" customHeight="1">
      <c r="B49" s="34"/>
      <c r="C49" s="29" t="s">
        <v>104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6.5" customHeight="1">
      <c r="B50" s="34"/>
      <c r="C50" s="35"/>
      <c r="D50" s="35"/>
      <c r="E50" s="340" t="str">
        <f>E9</f>
        <v>SK81H02 - Dělící ostrůvek ,chodník</v>
      </c>
      <c r="F50" s="339"/>
      <c r="G50" s="339"/>
      <c r="H50" s="339"/>
      <c r="I50" s="103"/>
      <c r="J50" s="35"/>
      <c r="K50" s="35"/>
      <c r="L50" s="38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 xml:space="preserve"> </v>
      </c>
      <c r="G52" s="35"/>
      <c r="H52" s="35"/>
      <c r="I52" s="104" t="s">
        <v>23</v>
      </c>
      <c r="J52" s="55" t="str">
        <f>IF(J12="","",J12)</f>
        <v>11. 1. 2019</v>
      </c>
      <c r="K52" s="35"/>
      <c r="L52" s="38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4.95" customHeight="1">
      <c r="B54" s="34"/>
      <c r="C54" s="29" t="s">
        <v>25</v>
      </c>
      <c r="D54" s="35"/>
      <c r="E54" s="35"/>
      <c r="F54" s="27" t="str">
        <f>E15</f>
        <v>SÚS Plzeňského kraje</v>
      </c>
      <c r="G54" s="35"/>
      <c r="H54" s="35"/>
      <c r="I54" s="104" t="s">
        <v>32</v>
      </c>
      <c r="J54" s="32" t="str">
        <f>E21</f>
        <v>Projekční kancelář Ing.Škubalová</v>
      </c>
      <c r="K54" s="35"/>
      <c r="L54" s="38"/>
    </row>
    <row r="55" spans="2:12" s="1" customFormat="1" ht="13.7" customHeight="1">
      <c r="B55" s="34"/>
      <c r="C55" s="29" t="s">
        <v>30</v>
      </c>
      <c r="D55" s="35"/>
      <c r="E55" s="35"/>
      <c r="F55" s="27" t="str">
        <f>IF(E18="","",E18)</f>
        <v>Vyplň údaj</v>
      </c>
      <c r="G55" s="35"/>
      <c r="H55" s="35"/>
      <c r="I55" s="104" t="s">
        <v>37</v>
      </c>
      <c r="J55" s="32" t="str">
        <f>E24</f>
        <v>Straka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107</v>
      </c>
      <c r="D57" s="130"/>
      <c r="E57" s="130"/>
      <c r="F57" s="130"/>
      <c r="G57" s="130"/>
      <c r="H57" s="130"/>
      <c r="I57" s="131"/>
      <c r="J57" s="132" t="s">
        <v>108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9" customHeight="1">
      <c r="B59" s="34"/>
      <c r="C59" s="133" t="s">
        <v>75</v>
      </c>
      <c r="D59" s="35"/>
      <c r="E59" s="35"/>
      <c r="F59" s="35"/>
      <c r="G59" s="35"/>
      <c r="H59" s="35"/>
      <c r="I59" s="103"/>
      <c r="J59" s="73">
        <f>J84</f>
        <v>0</v>
      </c>
      <c r="K59" s="35"/>
      <c r="L59" s="38"/>
      <c r="AU59" s="17" t="s">
        <v>109</v>
      </c>
    </row>
    <row r="60" spans="2:12" s="7" customFormat="1" ht="24.95" customHeight="1">
      <c r="B60" s="134"/>
      <c r="C60" s="135"/>
      <c r="D60" s="136" t="s">
        <v>110</v>
      </c>
      <c r="E60" s="137"/>
      <c r="F60" s="137"/>
      <c r="G60" s="137"/>
      <c r="H60" s="137"/>
      <c r="I60" s="138"/>
      <c r="J60" s="139">
        <f>J85</f>
        <v>0</v>
      </c>
      <c r="K60" s="135"/>
      <c r="L60" s="140"/>
    </row>
    <row r="61" spans="2:12" s="8" customFormat="1" ht="19.9" customHeight="1">
      <c r="B61" s="141"/>
      <c r="C61" s="142"/>
      <c r="D61" s="143" t="s">
        <v>111</v>
      </c>
      <c r="E61" s="144"/>
      <c r="F61" s="144"/>
      <c r="G61" s="144"/>
      <c r="H61" s="144"/>
      <c r="I61" s="145"/>
      <c r="J61" s="146">
        <f>J86</f>
        <v>0</v>
      </c>
      <c r="K61" s="142"/>
      <c r="L61" s="147"/>
    </row>
    <row r="62" spans="2:12" s="8" customFormat="1" ht="19.9" customHeight="1">
      <c r="B62" s="141"/>
      <c r="C62" s="142"/>
      <c r="D62" s="143" t="s">
        <v>113</v>
      </c>
      <c r="E62" s="144"/>
      <c r="F62" s="144"/>
      <c r="G62" s="144"/>
      <c r="H62" s="144"/>
      <c r="I62" s="145"/>
      <c r="J62" s="146">
        <f>J109</f>
        <v>0</v>
      </c>
      <c r="K62" s="142"/>
      <c r="L62" s="147"/>
    </row>
    <row r="63" spans="2:12" s="8" customFormat="1" ht="19.9" customHeight="1">
      <c r="B63" s="141"/>
      <c r="C63" s="142"/>
      <c r="D63" s="143" t="s">
        <v>115</v>
      </c>
      <c r="E63" s="144"/>
      <c r="F63" s="144"/>
      <c r="G63" s="144"/>
      <c r="H63" s="144"/>
      <c r="I63" s="145"/>
      <c r="J63" s="146">
        <f>J148</f>
        <v>0</v>
      </c>
      <c r="K63" s="142"/>
      <c r="L63" s="147"/>
    </row>
    <row r="64" spans="2:12" s="8" customFormat="1" ht="19.9" customHeight="1">
      <c r="B64" s="141"/>
      <c r="C64" s="142"/>
      <c r="D64" s="143" t="s">
        <v>117</v>
      </c>
      <c r="E64" s="144"/>
      <c r="F64" s="144"/>
      <c r="G64" s="144"/>
      <c r="H64" s="144"/>
      <c r="I64" s="145"/>
      <c r="J64" s="146">
        <f>J182</f>
        <v>0</v>
      </c>
      <c r="K64" s="142"/>
      <c r="L64" s="147"/>
    </row>
    <row r="65" spans="2:12" s="1" customFormat="1" ht="21.75" customHeight="1">
      <c r="B65" s="34"/>
      <c r="C65" s="35"/>
      <c r="D65" s="35"/>
      <c r="E65" s="35"/>
      <c r="F65" s="35"/>
      <c r="G65" s="35"/>
      <c r="H65" s="35"/>
      <c r="I65" s="103"/>
      <c r="J65" s="35"/>
      <c r="K65" s="35"/>
      <c r="L65" s="38"/>
    </row>
    <row r="66" spans="2:12" s="1" customFormat="1" ht="6.95" customHeight="1">
      <c r="B66" s="46"/>
      <c r="C66" s="47"/>
      <c r="D66" s="47"/>
      <c r="E66" s="47"/>
      <c r="F66" s="47"/>
      <c r="G66" s="47"/>
      <c r="H66" s="47"/>
      <c r="I66" s="125"/>
      <c r="J66" s="47"/>
      <c r="K66" s="47"/>
      <c r="L66" s="38"/>
    </row>
    <row r="70" spans="2:12" s="1" customFormat="1" ht="6.95" customHeight="1">
      <c r="B70" s="48"/>
      <c r="C70" s="49"/>
      <c r="D70" s="49"/>
      <c r="E70" s="49"/>
      <c r="F70" s="49"/>
      <c r="G70" s="49"/>
      <c r="H70" s="49"/>
      <c r="I70" s="128"/>
      <c r="J70" s="49"/>
      <c r="K70" s="49"/>
      <c r="L70" s="38"/>
    </row>
    <row r="71" spans="2:12" s="1" customFormat="1" ht="24.95" customHeight="1">
      <c r="B71" s="34"/>
      <c r="C71" s="23" t="s">
        <v>118</v>
      </c>
      <c r="D71" s="35"/>
      <c r="E71" s="35"/>
      <c r="F71" s="35"/>
      <c r="G71" s="35"/>
      <c r="H71" s="35"/>
      <c r="I71" s="103"/>
      <c r="J71" s="35"/>
      <c r="K71" s="35"/>
      <c r="L71" s="38"/>
    </row>
    <row r="72" spans="2:12" s="1" customFormat="1" ht="6.95" customHeight="1">
      <c r="B72" s="34"/>
      <c r="C72" s="35"/>
      <c r="D72" s="35"/>
      <c r="E72" s="35"/>
      <c r="F72" s="35"/>
      <c r="G72" s="35"/>
      <c r="H72" s="35"/>
      <c r="I72" s="103"/>
      <c r="J72" s="35"/>
      <c r="K72" s="35"/>
      <c r="L72" s="38"/>
    </row>
    <row r="73" spans="2:12" s="1" customFormat="1" ht="12" customHeight="1">
      <c r="B73" s="34"/>
      <c r="C73" s="29" t="s">
        <v>15</v>
      </c>
      <c r="D73" s="35"/>
      <c r="E73" s="35"/>
      <c r="F73" s="35"/>
      <c r="G73" s="35"/>
      <c r="H73" s="35"/>
      <c r="I73" s="103"/>
      <c r="J73" s="35"/>
      <c r="K73" s="35"/>
      <c r="L73" s="38"/>
    </row>
    <row r="74" spans="2:12" s="1" customFormat="1" ht="16.5" customHeight="1">
      <c r="B74" s="34"/>
      <c r="C74" s="35"/>
      <c r="D74" s="35"/>
      <c r="E74" s="367" t="str">
        <f>E7</f>
        <v>III-2031 Vejprnice - intravilánová brána</v>
      </c>
      <c r="F74" s="368"/>
      <c r="G74" s="368"/>
      <c r="H74" s="368"/>
      <c r="I74" s="103"/>
      <c r="J74" s="35"/>
      <c r="K74" s="35"/>
      <c r="L74" s="38"/>
    </row>
    <row r="75" spans="2:12" s="1" customFormat="1" ht="12" customHeight="1">
      <c r="B75" s="34"/>
      <c r="C75" s="29" t="s">
        <v>104</v>
      </c>
      <c r="D75" s="35"/>
      <c r="E75" s="35"/>
      <c r="F75" s="35"/>
      <c r="G75" s="35"/>
      <c r="H75" s="35"/>
      <c r="I75" s="103"/>
      <c r="J75" s="35"/>
      <c r="K75" s="35"/>
      <c r="L75" s="38"/>
    </row>
    <row r="76" spans="2:12" s="1" customFormat="1" ht="16.5" customHeight="1">
      <c r="B76" s="34"/>
      <c r="C76" s="35"/>
      <c r="D76" s="35"/>
      <c r="E76" s="340" t="str">
        <f>E9</f>
        <v>SK81H02 - Dělící ostrůvek ,chodník</v>
      </c>
      <c r="F76" s="339"/>
      <c r="G76" s="339"/>
      <c r="H76" s="339"/>
      <c r="I76" s="103"/>
      <c r="J76" s="35"/>
      <c r="K76" s="35"/>
      <c r="L76" s="38"/>
    </row>
    <row r="77" spans="2:12" s="1" customFormat="1" ht="6.95" customHeight="1">
      <c r="B77" s="34"/>
      <c r="C77" s="35"/>
      <c r="D77" s="35"/>
      <c r="E77" s="35"/>
      <c r="F77" s="35"/>
      <c r="G77" s="35"/>
      <c r="H77" s="35"/>
      <c r="I77" s="103"/>
      <c r="J77" s="35"/>
      <c r="K77" s="35"/>
      <c r="L77" s="38"/>
    </row>
    <row r="78" spans="2:12" s="1" customFormat="1" ht="12" customHeight="1">
      <c r="B78" s="34"/>
      <c r="C78" s="29" t="s">
        <v>21</v>
      </c>
      <c r="D78" s="35"/>
      <c r="E78" s="35"/>
      <c r="F78" s="27" t="str">
        <f>F12</f>
        <v xml:space="preserve"> </v>
      </c>
      <c r="G78" s="35"/>
      <c r="H78" s="35"/>
      <c r="I78" s="104" t="s">
        <v>23</v>
      </c>
      <c r="J78" s="55" t="str">
        <f>IF(J12="","",J12)</f>
        <v>11. 1. 2019</v>
      </c>
      <c r="K78" s="35"/>
      <c r="L78" s="38"/>
    </row>
    <row r="79" spans="2:12" s="1" customFormat="1" ht="6.95" customHeight="1">
      <c r="B79" s="34"/>
      <c r="C79" s="35"/>
      <c r="D79" s="35"/>
      <c r="E79" s="35"/>
      <c r="F79" s="35"/>
      <c r="G79" s="35"/>
      <c r="H79" s="35"/>
      <c r="I79" s="103"/>
      <c r="J79" s="35"/>
      <c r="K79" s="35"/>
      <c r="L79" s="38"/>
    </row>
    <row r="80" spans="2:12" s="1" customFormat="1" ht="24.95" customHeight="1">
      <c r="B80" s="34"/>
      <c r="C80" s="29" t="s">
        <v>25</v>
      </c>
      <c r="D80" s="35"/>
      <c r="E80" s="35"/>
      <c r="F80" s="27" t="str">
        <f>E15</f>
        <v>SÚS Plzeňského kraje</v>
      </c>
      <c r="G80" s="35"/>
      <c r="H80" s="35"/>
      <c r="I80" s="104" t="s">
        <v>32</v>
      </c>
      <c r="J80" s="32" t="str">
        <f>E21</f>
        <v>Projekční kancelář Ing.Škubalová</v>
      </c>
      <c r="K80" s="35"/>
      <c r="L80" s="38"/>
    </row>
    <row r="81" spans="2:12" s="1" customFormat="1" ht="13.7" customHeight="1">
      <c r="B81" s="34"/>
      <c r="C81" s="29" t="s">
        <v>30</v>
      </c>
      <c r="D81" s="35"/>
      <c r="E81" s="35"/>
      <c r="F81" s="27" t="str">
        <f>IF(E18="","",E18)</f>
        <v>Vyplň údaj</v>
      </c>
      <c r="G81" s="35"/>
      <c r="H81" s="35"/>
      <c r="I81" s="104" t="s">
        <v>37</v>
      </c>
      <c r="J81" s="32" t="str">
        <f>E24</f>
        <v>Straka</v>
      </c>
      <c r="K81" s="35"/>
      <c r="L81" s="38"/>
    </row>
    <row r="82" spans="2:12" s="1" customFormat="1" ht="10.35" customHeight="1">
      <c r="B82" s="34"/>
      <c r="C82" s="35"/>
      <c r="D82" s="35"/>
      <c r="E82" s="35"/>
      <c r="F82" s="35"/>
      <c r="G82" s="35"/>
      <c r="H82" s="35"/>
      <c r="I82" s="103"/>
      <c r="J82" s="35"/>
      <c r="K82" s="35"/>
      <c r="L82" s="38"/>
    </row>
    <row r="83" spans="2:20" s="9" customFormat="1" ht="29.25" customHeight="1">
      <c r="B83" s="148"/>
      <c r="C83" s="149" t="s">
        <v>119</v>
      </c>
      <c r="D83" s="150" t="s">
        <v>62</v>
      </c>
      <c r="E83" s="150" t="s">
        <v>58</v>
      </c>
      <c r="F83" s="150" t="s">
        <v>59</v>
      </c>
      <c r="G83" s="150" t="s">
        <v>120</v>
      </c>
      <c r="H83" s="150" t="s">
        <v>121</v>
      </c>
      <c r="I83" s="151" t="s">
        <v>122</v>
      </c>
      <c r="J83" s="150" t="s">
        <v>108</v>
      </c>
      <c r="K83" s="152" t="s">
        <v>123</v>
      </c>
      <c r="L83" s="153"/>
      <c r="M83" s="64" t="s">
        <v>27</v>
      </c>
      <c r="N83" s="65" t="s">
        <v>47</v>
      </c>
      <c r="O83" s="65" t="s">
        <v>124</v>
      </c>
      <c r="P83" s="65" t="s">
        <v>125</v>
      </c>
      <c r="Q83" s="65" t="s">
        <v>126</v>
      </c>
      <c r="R83" s="65" t="s">
        <v>127</v>
      </c>
      <c r="S83" s="65" t="s">
        <v>128</v>
      </c>
      <c r="T83" s="66" t="s">
        <v>129</v>
      </c>
    </row>
    <row r="84" spans="2:63" s="1" customFormat="1" ht="22.9" customHeight="1">
      <c r="B84" s="34"/>
      <c r="C84" s="71" t="s">
        <v>130</v>
      </c>
      <c r="D84" s="35"/>
      <c r="E84" s="35"/>
      <c r="F84" s="35"/>
      <c r="G84" s="35"/>
      <c r="H84" s="35"/>
      <c r="I84" s="103"/>
      <c r="J84" s="154">
        <f>BK84</f>
        <v>0</v>
      </c>
      <c r="K84" s="35"/>
      <c r="L84" s="38"/>
      <c r="M84" s="67"/>
      <c r="N84" s="68"/>
      <c r="O84" s="68"/>
      <c r="P84" s="155">
        <f>P85</f>
        <v>0</v>
      </c>
      <c r="Q84" s="68"/>
      <c r="R84" s="155">
        <f>R85</f>
        <v>23.451853</v>
      </c>
      <c r="S84" s="68"/>
      <c r="T84" s="156">
        <f>T85</f>
        <v>0</v>
      </c>
      <c r="AT84" s="17" t="s">
        <v>76</v>
      </c>
      <c r="AU84" s="17" t="s">
        <v>109</v>
      </c>
      <c r="BK84" s="157">
        <f>BK85</f>
        <v>0</v>
      </c>
    </row>
    <row r="85" spans="2:63" s="10" customFormat="1" ht="25.9" customHeight="1">
      <c r="B85" s="158"/>
      <c r="C85" s="159"/>
      <c r="D85" s="160" t="s">
        <v>76</v>
      </c>
      <c r="E85" s="161" t="s">
        <v>131</v>
      </c>
      <c r="F85" s="161" t="s">
        <v>132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P86+P109+P148+P182</f>
        <v>0</v>
      </c>
      <c r="Q85" s="166"/>
      <c r="R85" s="167">
        <f>R86+R109+R148+R182</f>
        <v>23.451853</v>
      </c>
      <c r="S85" s="166"/>
      <c r="T85" s="168">
        <f>T86+T109+T148+T182</f>
        <v>0</v>
      </c>
      <c r="AR85" s="169" t="s">
        <v>85</v>
      </c>
      <c r="AT85" s="170" t="s">
        <v>76</v>
      </c>
      <c r="AU85" s="170" t="s">
        <v>77</v>
      </c>
      <c r="AY85" s="169" t="s">
        <v>133</v>
      </c>
      <c r="BK85" s="171">
        <f>BK86+BK109+BK148+BK182</f>
        <v>0</v>
      </c>
    </row>
    <row r="86" spans="2:63" s="10" customFormat="1" ht="22.9" customHeight="1">
      <c r="B86" s="158"/>
      <c r="C86" s="159"/>
      <c r="D86" s="160" t="s">
        <v>76</v>
      </c>
      <c r="E86" s="172" t="s">
        <v>85</v>
      </c>
      <c r="F86" s="172" t="s">
        <v>134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SUM(P87:P108)</f>
        <v>0</v>
      </c>
      <c r="Q86" s="166"/>
      <c r="R86" s="167">
        <f>SUM(R87:R108)</f>
        <v>0</v>
      </c>
      <c r="S86" s="166"/>
      <c r="T86" s="168">
        <f>SUM(T87:T108)</f>
        <v>0</v>
      </c>
      <c r="AR86" s="169" t="s">
        <v>85</v>
      </c>
      <c r="AT86" s="170" t="s">
        <v>76</v>
      </c>
      <c r="AU86" s="170" t="s">
        <v>85</v>
      </c>
      <c r="AY86" s="169" t="s">
        <v>133</v>
      </c>
      <c r="BK86" s="171">
        <f>SUM(BK87:BK108)</f>
        <v>0</v>
      </c>
    </row>
    <row r="87" spans="2:65" s="1" customFormat="1" ht="22.5" customHeight="1">
      <c r="B87" s="34"/>
      <c r="C87" s="174" t="s">
        <v>85</v>
      </c>
      <c r="D87" s="174" t="s">
        <v>135</v>
      </c>
      <c r="E87" s="175" t="s">
        <v>485</v>
      </c>
      <c r="F87" s="176" t="s">
        <v>486</v>
      </c>
      <c r="G87" s="177" t="s">
        <v>186</v>
      </c>
      <c r="H87" s="178">
        <v>9.63</v>
      </c>
      <c r="I87" s="179"/>
      <c r="J87" s="178">
        <f>ROUND(I87*H87,2)</f>
        <v>0</v>
      </c>
      <c r="K87" s="176" t="s">
        <v>139</v>
      </c>
      <c r="L87" s="38"/>
      <c r="M87" s="180" t="s">
        <v>27</v>
      </c>
      <c r="N87" s="181" t="s">
        <v>48</v>
      </c>
      <c r="O87" s="60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17" t="s">
        <v>140</v>
      </c>
      <c r="AT87" s="17" t="s">
        <v>135</v>
      </c>
      <c r="AU87" s="17" t="s">
        <v>87</v>
      </c>
      <c r="AY87" s="17" t="s">
        <v>133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7" t="s">
        <v>85</v>
      </c>
      <c r="BK87" s="184">
        <f>ROUND(I87*H87,2)</f>
        <v>0</v>
      </c>
      <c r="BL87" s="17" t="s">
        <v>140</v>
      </c>
      <c r="BM87" s="17" t="s">
        <v>487</v>
      </c>
    </row>
    <row r="88" spans="2:51" s="11" customFormat="1" ht="11.25">
      <c r="B88" s="185"/>
      <c r="C88" s="186"/>
      <c r="D88" s="187" t="s">
        <v>142</v>
      </c>
      <c r="E88" s="188" t="s">
        <v>27</v>
      </c>
      <c r="F88" s="189" t="s">
        <v>488</v>
      </c>
      <c r="G88" s="186"/>
      <c r="H88" s="190">
        <v>2.21</v>
      </c>
      <c r="I88" s="191"/>
      <c r="J88" s="186"/>
      <c r="K88" s="186"/>
      <c r="L88" s="192"/>
      <c r="M88" s="193"/>
      <c r="N88" s="194"/>
      <c r="O88" s="194"/>
      <c r="P88" s="194"/>
      <c r="Q88" s="194"/>
      <c r="R88" s="194"/>
      <c r="S88" s="194"/>
      <c r="T88" s="195"/>
      <c r="AT88" s="196" t="s">
        <v>142</v>
      </c>
      <c r="AU88" s="196" t="s">
        <v>87</v>
      </c>
      <c r="AV88" s="11" t="s">
        <v>87</v>
      </c>
      <c r="AW88" s="11" t="s">
        <v>36</v>
      </c>
      <c r="AX88" s="11" t="s">
        <v>77</v>
      </c>
      <c r="AY88" s="196" t="s">
        <v>133</v>
      </c>
    </row>
    <row r="89" spans="2:51" s="11" customFormat="1" ht="11.25">
      <c r="B89" s="185"/>
      <c r="C89" s="186"/>
      <c r="D89" s="187" t="s">
        <v>142</v>
      </c>
      <c r="E89" s="188" t="s">
        <v>27</v>
      </c>
      <c r="F89" s="189" t="s">
        <v>489</v>
      </c>
      <c r="G89" s="186"/>
      <c r="H89" s="190">
        <v>7.42</v>
      </c>
      <c r="I89" s="191"/>
      <c r="J89" s="186"/>
      <c r="K89" s="186"/>
      <c r="L89" s="192"/>
      <c r="M89" s="193"/>
      <c r="N89" s="194"/>
      <c r="O89" s="194"/>
      <c r="P89" s="194"/>
      <c r="Q89" s="194"/>
      <c r="R89" s="194"/>
      <c r="S89" s="194"/>
      <c r="T89" s="195"/>
      <c r="AT89" s="196" t="s">
        <v>142</v>
      </c>
      <c r="AU89" s="196" t="s">
        <v>87</v>
      </c>
      <c r="AV89" s="11" t="s">
        <v>87</v>
      </c>
      <c r="AW89" s="11" t="s">
        <v>36</v>
      </c>
      <c r="AX89" s="11" t="s">
        <v>77</v>
      </c>
      <c r="AY89" s="196" t="s">
        <v>133</v>
      </c>
    </row>
    <row r="90" spans="2:51" s="12" customFormat="1" ht="11.25">
      <c r="B90" s="197"/>
      <c r="C90" s="198"/>
      <c r="D90" s="187" t="s">
        <v>142</v>
      </c>
      <c r="E90" s="199" t="s">
        <v>27</v>
      </c>
      <c r="F90" s="200" t="s">
        <v>156</v>
      </c>
      <c r="G90" s="198"/>
      <c r="H90" s="199" t="s">
        <v>27</v>
      </c>
      <c r="I90" s="201"/>
      <c r="J90" s="198"/>
      <c r="K90" s="198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142</v>
      </c>
      <c r="AU90" s="206" t="s">
        <v>87</v>
      </c>
      <c r="AV90" s="12" t="s">
        <v>85</v>
      </c>
      <c r="AW90" s="12" t="s">
        <v>36</v>
      </c>
      <c r="AX90" s="12" t="s">
        <v>77</v>
      </c>
      <c r="AY90" s="206" t="s">
        <v>133</v>
      </c>
    </row>
    <row r="91" spans="2:51" s="13" customFormat="1" ht="11.25">
      <c r="B91" s="207"/>
      <c r="C91" s="208"/>
      <c r="D91" s="187" t="s">
        <v>142</v>
      </c>
      <c r="E91" s="209" t="s">
        <v>27</v>
      </c>
      <c r="F91" s="210" t="s">
        <v>145</v>
      </c>
      <c r="G91" s="208"/>
      <c r="H91" s="211">
        <v>9.629999999999999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142</v>
      </c>
      <c r="AU91" s="217" t="s">
        <v>87</v>
      </c>
      <c r="AV91" s="13" t="s">
        <v>140</v>
      </c>
      <c r="AW91" s="13" t="s">
        <v>36</v>
      </c>
      <c r="AX91" s="13" t="s">
        <v>85</v>
      </c>
      <c r="AY91" s="217" t="s">
        <v>133</v>
      </c>
    </row>
    <row r="92" spans="2:65" s="1" customFormat="1" ht="22.5" customHeight="1">
      <c r="B92" s="34"/>
      <c r="C92" s="174" t="s">
        <v>87</v>
      </c>
      <c r="D92" s="174" t="s">
        <v>135</v>
      </c>
      <c r="E92" s="175" t="s">
        <v>192</v>
      </c>
      <c r="F92" s="176" t="s">
        <v>193</v>
      </c>
      <c r="G92" s="177" t="s">
        <v>186</v>
      </c>
      <c r="H92" s="178">
        <v>4.82</v>
      </c>
      <c r="I92" s="179"/>
      <c r="J92" s="178">
        <f>ROUND(I92*H92,2)</f>
        <v>0</v>
      </c>
      <c r="K92" s="176" t="s">
        <v>139</v>
      </c>
      <c r="L92" s="38"/>
      <c r="M92" s="180" t="s">
        <v>27</v>
      </c>
      <c r="N92" s="181" t="s">
        <v>48</v>
      </c>
      <c r="O92" s="60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17" t="s">
        <v>140</v>
      </c>
      <c r="AT92" s="17" t="s">
        <v>135</v>
      </c>
      <c r="AU92" s="17" t="s">
        <v>87</v>
      </c>
      <c r="AY92" s="17" t="s">
        <v>133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7" t="s">
        <v>85</v>
      </c>
      <c r="BK92" s="184">
        <f>ROUND(I92*H92,2)</f>
        <v>0</v>
      </c>
      <c r="BL92" s="17" t="s">
        <v>140</v>
      </c>
      <c r="BM92" s="17" t="s">
        <v>490</v>
      </c>
    </row>
    <row r="93" spans="2:51" s="11" customFormat="1" ht="11.25">
      <c r="B93" s="185"/>
      <c r="C93" s="186"/>
      <c r="D93" s="187" t="s">
        <v>142</v>
      </c>
      <c r="E93" s="188" t="s">
        <v>27</v>
      </c>
      <c r="F93" s="189" t="s">
        <v>491</v>
      </c>
      <c r="G93" s="186"/>
      <c r="H93" s="190">
        <v>4.82</v>
      </c>
      <c r="I93" s="191"/>
      <c r="J93" s="186"/>
      <c r="K93" s="186"/>
      <c r="L93" s="192"/>
      <c r="M93" s="193"/>
      <c r="N93" s="194"/>
      <c r="O93" s="194"/>
      <c r="P93" s="194"/>
      <c r="Q93" s="194"/>
      <c r="R93" s="194"/>
      <c r="S93" s="194"/>
      <c r="T93" s="195"/>
      <c r="AT93" s="196" t="s">
        <v>142</v>
      </c>
      <c r="AU93" s="196" t="s">
        <v>87</v>
      </c>
      <c r="AV93" s="11" t="s">
        <v>87</v>
      </c>
      <c r="AW93" s="11" t="s">
        <v>36</v>
      </c>
      <c r="AX93" s="11" t="s">
        <v>77</v>
      </c>
      <c r="AY93" s="196" t="s">
        <v>133</v>
      </c>
    </row>
    <row r="94" spans="2:51" s="13" customFormat="1" ht="11.25">
      <c r="B94" s="207"/>
      <c r="C94" s="208"/>
      <c r="D94" s="187" t="s">
        <v>142</v>
      </c>
      <c r="E94" s="209" t="s">
        <v>27</v>
      </c>
      <c r="F94" s="210" t="s">
        <v>145</v>
      </c>
      <c r="G94" s="208"/>
      <c r="H94" s="211">
        <v>4.82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142</v>
      </c>
      <c r="AU94" s="217" t="s">
        <v>87</v>
      </c>
      <c r="AV94" s="13" t="s">
        <v>140</v>
      </c>
      <c r="AW94" s="13" t="s">
        <v>36</v>
      </c>
      <c r="AX94" s="13" t="s">
        <v>85</v>
      </c>
      <c r="AY94" s="217" t="s">
        <v>133</v>
      </c>
    </row>
    <row r="95" spans="2:65" s="1" customFormat="1" ht="22.5" customHeight="1">
      <c r="B95" s="34"/>
      <c r="C95" s="174" t="s">
        <v>151</v>
      </c>
      <c r="D95" s="174" t="s">
        <v>135</v>
      </c>
      <c r="E95" s="175" t="s">
        <v>207</v>
      </c>
      <c r="F95" s="176" t="s">
        <v>208</v>
      </c>
      <c r="G95" s="177" t="s">
        <v>186</v>
      </c>
      <c r="H95" s="178">
        <v>9.63</v>
      </c>
      <c r="I95" s="179"/>
      <c r="J95" s="178">
        <f>ROUND(I95*H95,2)</f>
        <v>0</v>
      </c>
      <c r="K95" s="176" t="s">
        <v>139</v>
      </c>
      <c r="L95" s="38"/>
      <c r="M95" s="180" t="s">
        <v>27</v>
      </c>
      <c r="N95" s="181" t="s">
        <v>48</v>
      </c>
      <c r="O95" s="60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17" t="s">
        <v>140</v>
      </c>
      <c r="AT95" s="17" t="s">
        <v>135</v>
      </c>
      <c r="AU95" s="17" t="s">
        <v>87</v>
      </c>
      <c r="AY95" s="17" t="s">
        <v>133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7" t="s">
        <v>85</v>
      </c>
      <c r="BK95" s="184">
        <f>ROUND(I95*H95,2)</f>
        <v>0</v>
      </c>
      <c r="BL95" s="17" t="s">
        <v>140</v>
      </c>
      <c r="BM95" s="17" t="s">
        <v>492</v>
      </c>
    </row>
    <row r="96" spans="2:51" s="11" customFormat="1" ht="11.25">
      <c r="B96" s="185"/>
      <c r="C96" s="186"/>
      <c r="D96" s="187" t="s">
        <v>142</v>
      </c>
      <c r="E96" s="188" t="s">
        <v>27</v>
      </c>
      <c r="F96" s="189" t="s">
        <v>493</v>
      </c>
      <c r="G96" s="186"/>
      <c r="H96" s="190">
        <v>9.63</v>
      </c>
      <c r="I96" s="191"/>
      <c r="J96" s="186"/>
      <c r="K96" s="186"/>
      <c r="L96" s="192"/>
      <c r="M96" s="193"/>
      <c r="N96" s="194"/>
      <c r="O96" s="194"/>
      <c r="P96" s="194"/>
      <c r="Q96" s="194"/>
      <c r="R96" s="194"/>
      <c r="S96" s="194"/>
      <c r="T96" s="195"/>
      <c r="AT96" s="196" t="s">
        <v>142</v>
      </c>
      <c r="AU96" s="196" t="s">
        <v>87</v>
      </c>
      <c r="AV96" s="11" t="s">
        <v>87</v>
      </c>
      <c r="AW96" s="11" t="s">
        <v>36</v>
      </c>
      <c r="AX96" s="11" t="s">
        <v>77</v>
      </c>
      <c r="AY96" s="196" t="s">
        <v>133</v>
      </c>
    </row>
    <row r="97" spans="2:51" s="13" customFormat="1" ht="11.25">
      <c r="B97" s="207"/>
      <c r="C97" s="208"/>
      <c r="D97" s="187" t="s">
        <v>142</v>
      </c>
      <c r="E97" s="209" t="s">
        <v>27</v>
      </c>
      <c r="F97" s="210" t="s">
        <v>145</v>
      </c>
      <c r="G97" s="208"/>
      <c r="H97" s="211">
        <v>9.63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142</v>
      </c>
      <c r="AU97" s="217" t="s">
        <v>87</v>
      </c>
      <c r="AV97" s="13" t="s">
        <v>140</v>
      </c>
      <c r="AW97" s="13" t="s">
        <v>36</v>
      </c>
      <c r="AX97" s="13" t="s">
        <v>85</v>
      </c>
      <c r="AY97" s="217" t="s">
        <v>133</v>
      </c>
    </row>
    <row r="98" spans="2:65" s="1" customFormat="1" ht="22.5" customHeight="1">
      <c r="B98" s="34"/>
      <c r="C98" s="174" t="s">
        <v>140</v>
      </c>
      <c r="D98" s="174" t="s">
        <v>135</v>
      </c>
      <c r="E98" s="175" t="s">
        <v>211</v>
      </c>
      <c r="F98" s="176" t="s">
        <v>212</v>
      </c>
      <c r="G98" s="177" t="s">
        <v>186</v>
      </c>
      <c r="H98" s="178">
        <v>48.15</v>
      </c>
      <c r="I98" s="179"/>
      <c r="J98" s="178">
        <f>ROUND(I98*H98,2)</f>
        <v>0</v>
      </c>
      <c r="K98" s="176" t="s">
        <v>139</v>
      </c>
      <c r="L98" s="38"/>
      <c r="M98" s="180" t="s">
        <v>27</v>
      </c>
      <c r="N98" s="181" t="s">
        <v>48</v>
      </c>
      <c r="O98" s="6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7" t="s">
        <v>140</v>
      </c>
      <c r="AT98" s="17" t="s">
        <v>135</v>
      </c>
      <c r="AU98" s="17" t="s">
        <v>87</v>
      </c>
      <c r="AY98" s="17" t="s">
        <v>133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7" t="s">
        <v>85</v>
      </c>
      <c r="BK98" s="184">
        <f>ROUND(I98*H98,2)</f>
        <v>0</v>
      </c>
      <c r="BL98" s="17" t="s">
        <v>140</v>
      </c>
      <c r="BM98" s="17" t="s">
        <v>494</v>
      </c>
    </row>
    <row r="99" spans="2:51" s="11" customFormat="1" ht="11.25">
      <c r="B99" s="185"/>
      <c r="C99" s="186"/>
      <c r="D99" s="187" t="s">
        <v>142</v>
      </c>
      <c r="E99" s="188" t="s">
        <v>27</v>
      </c>
      <c r="F99" s="189" t="s">
        <v>495</v>
      </c>
      <c r="G99" s="186"/>
      <c r="H99" s="190">
        <v>48.15</v>
      </c>
      <c r="I99" s="191"/>
      <c r="J99" s="186"/>
      <c r="K99" s="186"/>
      <c r="L99" s="192"/>
      <c r="M99" s="193"/>
      <c r="N99" s="194"/>
      <c r="O99" s="194"/>
      <c r="P99" s="194"/>
      <c r="Q99" s="194"/>
      <c r="R99" s="194"/>
      <c r="S99" s="194"/>
      <c r="T99" s="195"/>
      <c r="AT99" s="196" t="s">
        <v>142</v>
      </c>
      <c r="AU99" s="196" t="s">
        <v>87</v>
      </c>
      <c r="AV99" s="11" t="s">
        <v>87</v>
      </c>
      <c r="AW99" s="11" t="s">
        <v>36</v>
      </c>
      <c r="AX99" s="11" t="s">
        <v>77</v>
      </c>
      <c r="AY99" s="196" t="s">
        <v>133</v>
      </c>
    </row>
    <row r="100" spans="2:51" s="13" customFormat="1" ht="11.25">
      <c r="B100" s="207"/>
      <c r="C100" s="208"/>
      <c r="D100" s="187" t="s">
        <v>142</v>
      </c>
      <c r="E100" s="209" t="s">
        <v>27</v>
      </c>
      <c r="F100" s="210" t="s">
        <v>145</v>
      </c>
      <c r="G100" s="208"/>
      <c r="H100" s="211">
        <v>48.15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142</v>
      </c>
      <c r="AU100" s="217" t="s">
        <v>87</v>
      </c>
      <c r="AV100" s="13" t="s">
        <v>140</v>
      </c>
      <c r="AW100" s="13" t="s">
        <v>36</v>
      </c>
      <c r="AX100" s="13" t="s">
        <v>85</v>
      </c>
      <c r="AY100" s="217" t="s">
        <v>133</v>
      </c>
    </row>
    <row r="101" spans="2:65" s="1" customFormat="1" ht="16.5" customHeight="1">
      <c r="B101" s="34"/>
      <c r="C101" s="174" t="s">
        <v>161</v>
      </c>
      <c r="D101" s="174" t="s">
        <v>135</v>
      </c>
      <c r="E101" s="175" t="s">
        <v>228</v>
      </c>
      <c r="F101" s="176" t="s">
        <v>229</v>
      </c>
      <c r="G101" s="177" t="s">
        <v>186</v>
      </c>
      <c r="H101" s="178">
        <v>9.63</v>
      </c>
      <c r="I101" s="179"/>
      <c r="J101" s="178">
        <f>ROUND(I101*H101,2)</f>
        <v>0</v>
      </c>
      <c r="K101" s="176" t="s">
        <v>139</v>
      </c>
      <c r="L101" s="38"/>
      <c r="M101" s="180" t="s">
        <v>27</v>
      </c>
      <c r="N101" s="181" t="s">
        <v>48</v>
      </c>
      <c r="O101" s="6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17" t="s">
        <v>140</v>
      </c>
      <c r="AT101" s="17" t="s">
        <v>135</v>
      </c>
      <c r="AU101" s="17" t="s">
        <v>87</v>
      </c>
      <c r="AY101" s="17" t="s">
        <v>133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7" t="s">
        <v>85</v>
      </c>
      <c r="BK101" s="184">
        <f>ROUND(I101*H101,2)</f>
        <v>0</v>
      </c>
      <c r="BL101" s="17" t="s">
        <v>140</v>
      </c>
      <c r="BM101" s="17" t="s">
        <v>496</v>
      </c>
    </row>
    <row r="102" spans="2:65" s="1" customFormat="1" ht="22.5" customHeight="1">
      <c r="B102" s="34"/>
      <c r="C102" s="174" t="s">
        <v>165</v>
      </c>
      <c r="D102" s="174" t="s">
        <v>135</v>
      </c>
      <c r="E102" s="175" t="s">
        <v>232</v>
      </c>
      <c r="F102" s="176" t="s">
        <v>233</v>
      </c>
      <c r="G102" s="177" t="s">
        <v>224</v>
      </c>
      <c r="H102" s="178">
        <v>17.33</v>
      </c>
      <c r="I102" s="179"/>
      <c r="J102" s="178">
        <f>ROUND(I102*H102,2)</f>
        <v>0</v>
      </c>
      <c r="K102" s="176" t="s">
        <v>139</v>
      </c>
      <c r="L102" s="38"/>
      <c r="M102" s="180" t="s">
        <v>27</v>
      </c>
      <c r="N102" s="181" t="s">
        <v>48</v>
      </c>
      <c r="O102" s="6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7" t="s">
        <v>140</v>
      </c>
      <c r="AT102" s="17" t="s">
        <v>135</v>
      </c>
      <c r="AU102" s="17" t="s">
        <v>87</v>
      </c>
      <c r="AY102" s="17" t="s">
        <v>133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7" t="s">
        <v>85</v>
      </c>
      <c r="BK102" s="184">
        <f>ROUND(I102*H102,2)</f>
        <v>0</v>
      </c>
      <c r="BL102" s="17" t="s">
        <v>140</v>
      </c>
      <c r="BM102" s="17" t="s">
        <v>497</v>
      </c>
    </row>
    <row r="103" spans="2:51" s="11" customFormat="1" ht="11.25">
      <c r="B103" s="185"/>
      <c r="C103" s="186"/>
      <c r="D103" s="187" t="s">
        <v>142</v>
      </c>
      <c r="E103" s="188" t="s">
        <v>27</v>
      </c>
      <c r="F103" s="189" t="s">
        <v>498</v>
      </c>
      <c r="G103" s="186"/>
      <c r="H103" s="190">
        <v>17.33</v>
      </c>
      <c r="I103" s="191"/>
      <c r="J103" s="186"/>
      <c r="K103" s="186"/>
      <c r="L103" s="192"/>
      <c r="M103" s="193"/>
      <c r="N103" s="194"/>
      <c r="O103" s="194"/>
      <c r="P103" s="194"/>
      <c r="Q103" s="194"/>
      <c r="R103" s="194"/>
      <c r="S103" s="194"/>
      <c r="T103" s="195"/>
      <c r="AT103" s="196" t="s">
        <v>142</v>
      </c>
      <c r="AU103" s="196" t="s">
        <v>87</v>
      </c>
      <c r="AV103" s="11" t="s">
        <v>87</v>
      </c>
      <c r="AW103" s="11" t="s">
        <v>36</v>
      </c>
      <c r="AX103" s="11" t="s">
        <v>77</v>
      </c>
      <c r="AY103" s="196" t="s">
        <v>133</v>
      </c>
    </row>
    <row r="104" spans="2:51" s="13" customFormat="1" ht="11.25">
      <c r="B104" s="207"/>
      <c r="C104" s="208"/>
      <c r="D104" s="187" t="s">
        <v>142</v>
      </c>
      <c r="E104" s="209" t="s">
        <v>27</v>
      </c>
      <c r="F104" s="210" t="s">
        <v>145</v>
      </c>
      <c r="G104" s="208"/>
      <c r="H104" s="211">
        <v>17.33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142</v>
      </c>
      <c r="AU104" s="217" t="s">
        <v>87</v>
      </c>
      <c r="AV104" s="13" t="s">
        <v>140</v>
      </c>
      <c r="AW104" s="13" t="s">
        <v>36</v>
      </c>
      <c r="AX104" s="13" t="s">
        <v>85</v>
      </c>
      <c r="AY104" s="217" t="s">
        <v>133</v>
      </c>
    </row>
    <row r="105" spans="2:65" s="1" customFormat="1" ht="16.5" customHeight="1">
      <c r="B105" s="34"/>
      <c r="C105" s="174" t="s">
        <v>169</v>
      </c>
      <c r="D105" s="174" t="s">
        <v>135</v>
      </c>
      <c r="E105" s="175" t="s">
        <v>253</v>
      </c>
      <c r="F105" s="176" t="s">
        <v>254</v>
      </c>
      <c r="G105" s="177" t="s">
        <v>138</v>
      </c>
      <c r="H105" s="178">
        <v>26.14</v>
      </c>
      <c r="I105" s="179"/>
      <c r="J105" s="178">
        <f>ROUND(I105*H105,2)</f>
        <v>0</v>
      </c>
      <c r="K105" s="176" t="s">
        <v>139</v>
      </c>
      <c r="L105" s="38"/>
      <c r="M105" s="180" t="s">
        <v>27</v>
      </c>
      <c r="N105" s="181" t="s">
        <v>48</v>
      </c>
      <c r="O105" s="60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17" t="s">
        <v>140</v>
      </c>
      <c r="AT105" s="17" t="s">
        <v>135</v>
      </c>
      <c r="AU105" s="17" t="s">
        <v>87</v>
      </c>
      <c r="AY105" s="17" t="s">
        <v>133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7" t="s">
        <v>85</v>
      </c>
      <c r="BK105" s="184">
        <f>ROUND(I105*H105,2)</f>
        <v>0</v>
      </c>
      <c r="BL105" s="17" t="s">
        <v>140</v>
      </c>
      <c r="BM105" s="17" t="s">
        <v>499</v>
      </c>
    </row>
    <row r="106" spans="2:51" s="11" customFormat="1" ht="11.25">
      <c r="B106" s="185"/>
      <c r="C106" s="186"/>
      <c r="D106" s="187" t="s">
        <v>142</v>
      </c>
      <c r="E106" s="188" t="s">
        <v>27</v>
      </c>
      <c r="F106" s="189" t="s">
        <v>500</v>
      </c>
      <c r="G106" s="186"/>
      <c r="H106" s="190">
        <v>26.14</v>
      </c>
      <c r="I106" s="191"/>
      <c r="J106" s="186"/>
      <c r="K106" s="186"/>
      <c r="L106" s="192"/>
      <c r="M106" s="193"/>
      <c r="N106" s="194"/>
      <c r="O106" s="194"/>
      <c r="P106" s="194"/>
      <c r="Q106" s="194"/>
      <c r="R106" s="194"/>
      <c r="S106" s="194"/>
      <c r="T106" s="195"/>
      <c r="AT106" s="196" t="s">
        <v>142</v>
      </c>
      <c r="AU106" s="196" t="s">
        <v>87</v>
      </c>
      <c r="AV106" s="11" t="s">
        <v>87</v>
      </c>
      <c r="AW106" s="11" t="s">
        <v>36</v>
      </c>
      <c r="AX106" s="11" t="s">
        <v>77</v>
      </c>
      <c r="AY106" s="196" t="s">
        <v>133</v>
      </c>
    </row>
    <row r="107" spans="2:51" s="12" customFormat="1" ht="11.25">
      <c r="B107" s="197"/>
      <c r="C107" s="198"/>
      <c r="D107" s="187" t="s">
        <v>142</v>
      </c>
      <c r="E107" s="199" t="s">
        <v>27</v>
      </c>
      <c r="F107" s="200" t="s">
        <v>156</v>
      </c>
      <c r="G107" s="198"/>
      <c r="H107" s="199" t="s">
        <v>27</v>
      </c>
      <c r="I107" s="201"/>
      <c r="J107" s="198"/>
      <c r="K107" s="198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142</v>
      </c>
      <c r="AU107" s="206" t="s">
        <v>87</v>
      </c>
      <c r="AV107" s="12" t="s">
        <v>85</v>
      </c>
      <c r="AW107" s="12" t="s">
        <v>36</v>
      </c>
      <c r="AX107" s="12" t="s">
        <v>77</v>
      </c>
      <c r="AY107" s="206" t="s">
        <v>133</v>
      </c>
    </row>
    <row r="108" spans="2:51" s="13" customFormat="1" ht="11.25">
      <c r="B108" s="207"/>
      <c r="C108" s="208"/>
      <c r="D108" s="187" t="s">
        <v>142</v>
      </c>
      <c r="E108" s="209" t="s">
        <v>27</v>
      </c>
      <c r="F108" s="210" t="s">
        <v>145</v>
      </c>
      <c r="G108" s="208"/>
      <c r="H108" s="211">
        <v>26.14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142</v>
      </c>
      <c r="AU108" s="217" t="s">
        <v>87</v>
      </c>
      <c r="AV108" s="13" t="s">
        <v>140</v>
      </c>
      <c r="AW108" s="13" t="s">
        <v>36</v>
      </c>
      <c r="AX108" s="13" t="s">
        <v>85</v>
      </c>
      <c r="AY108" s="217" t="s">
        <v>133</v>
      </c>
    </row>
    <row r="109" spans="2:63" s="10" customFormat="1" ht="22.9" customHeight="1">
      <c r="B109" s="158"/>
      <c r="C109" s="159"/>
      <c r="D109" s="160" t="s">
        <v>76</v>
      </c>
      <c r="E109" s="172" t="s">
        <v>161</v>
      </c>
      <c r="F109" s="172" t="s">
        <v>273</v>
      </c>
      <c r="G109" s="159"/>
      <c r="H109" s="159"/>
      <c r="I109" s="162"/>
      <c r="J109" s="173">
        <f>BK109</f>
        <v>0</v>
      </c>
      <c r="K109" s="159"/>
      <c r="L109" s="164"/>
      <c r="M109" s="165"/>
      <c r="N109" s="166"/>
      <c r="O109" s="166"/>
      <c r="P109" s="167">
        <f>SUM(P110:P147)</f>
        <v>0</v>
      </c>
      <c r="Q109" s="166"/>
      <c r="R109" s="167">
        <f>SUM(R110:R147)</f>
        <v>11.121405200000002</v>
      </c>
      <c r="S109" s="166"/>
      <c r="T109" s="168">
        <f>SUM(T110:T147)</f>
        <v>0</v>
      </c>
      <c r="AR109" s="169" t="s">
        <v>85</v>
      </c>
      <c r="AT109" s="170" t="s">
        <v>76</v>
      </c>
      <c r="AU109" s="170" t="s">
        <v>85</v>
      </c>
      <c r="AY109" s="169" t="s">
        <v>133</v>
      </c>
      <c r="BK109" s="171">
        <f>SUM(BK110:BK147)</f>
        <v>0</v>
      </c>
    </row>
    <row r="110" spans="2:65" s="1" customFormat="1" ht="16.5" customHeight="1">
      <c r="B110" s="34"/>
      <c r="C110" s="174" t="s">
        <v>175</v>
      </c>
      <c r="D110" s="174" t="s">
        <v>135</v>
      </c>
      <c r="E110" s="175" t="s">
        <v>501</v>
      </c>
      <c r="F110" s="176" t="s">
        <v>502</v>
      </c>
      <c r="G110" s="177" t="s">
        <v>138</v>
      </c>
      <c r="H110" s="178">
        <v>22.65</v>
      </c>
      <c r="I110" s="179"/>
      <c r="J110" s="178">
        <f>ROUND(I110*H110,2)</f>
        <v>0</v>
      </c>
      <c r="K110" s="176" t="s">
        <v>139</v>
      </c>
      <c r="L110" s="38"/>
      <c r="M110" s="180" t="s">
        <v>27</v>
      </c>
      <c r="N110" s="181" t="s">
        <v>48</v>
      </c>
      <c r="O110" s="6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17" t="s">
        <v>140</v>
      </c>
      <c r="AT110" s="17" t="s">
        <v>135</v>
      </c>
      <c r="AU110" s="17" t="s">
        <v>87</v>
      </c>
      <c r="AY110" s="17" t="s">
        <v>133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7" t="s">
        <v>85</v>
      </c>
      <c r="BK110" s="184">
        <f>ROUND(I110*H110,2)</f>
        <v>0</v>
      </c>
      <c r="BL110" s="17" t="s">
        <v>140</v>
      </c>
      <c r="BM110" s="17" t="s">
        <v>503</v>
      </c>
    </row>
    <row r="111" spans="2:51" s="11" customFormat="1" ht="11.25">
      <c r="B111" s="185"/>
      <c r="C111" s="186"/>
      <c r="D111" s="187" t="s">
        <v>142</v>
      </c>
      <c r="E111" s="188" t="s">
        <v>27</v>
      </c>
      <c r="F111" s="189" t="s">
        <v>504</v>
      </c>
      <c r="G111" s="186"/>
      <c r="H111" s="190">
        <v>22.65</v>
      </c>
      <c r="I111" s="191"/>
      <c r="J111" s="186"/>
      <c r="K111" s="186"/>
      <c r="L111" s="192"/>
      <c r="M111" s="193"/>
      <c r="N111" s="194"/>
      <c r="O111" s="194"/>
      <c r="P111" s="194"/>
      <c r="Q111" s="194"/>
      <c r="R111" s="194"/>
      <c r="S111" s="194"/>
      <c r="T111" s="195"/>
      <c r="AT111" s="196" t="s">
        <v>142</v>
      </c>
      <c r="AU111" s="196" t="s">
        <v>87</v>
      </c>
      <c r="AV111" s="11" t="s">
        <v>87</v>
      </c>
      <c r="AW111" s="11" t="s">
        <v>36</v>
      </c>
      <c r="AX111" s="11" t="s">
        <v>77</v>
      </c>
      <c r="AY111" s="196" t="s">
        <v>133</v>
      </c>
    </row>
    <row r="112" spans="2:51" s="12" customFormat="1" ht="11.25">
      <c r="B112" s="197"/>
      <c r="C112" s="198"/>
      <c r="D112" s="187" t="s">
        <v>142</v>
      </c>
      <c r="E112" s="199" t="s">
        <v>27</v>
      </c>
      <c r="F112" s="200" t="s">
        <v>505</v>
      </c>
      <c r="G112" s="198"/>
      <c r="H112" s="199" t="s">
        <v>27</v>
      </c>
      <c r="I112" s="201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142</v>
      </c>
      <c r="AU112" s="206" t="s">
        <v>87</v>
      </c>
      <c r="AV112" s="12" t="s">
        <v>85</v>
      </c>
      <c r="AW112" s="12" t="s">
        <v>36</v>
      </c>
      <c r="AX112" s="12" t="s">
        <v>77</v>
      </c>
      <c r="AY112" s="206" t="s">
        <v>133</v>
      </c>
    </row>
    <row r="113" spans="2:51" s="13" customFormat="1" ht="11.25">
      <c r="B113" s="207"/>
      <c r="C113" s="208"/>
      <c r="D113" s="187" t="s">
        <v>142</v>
      </c>
      <c r="E113" s="209" t="s">
        <v>27</v>
      </c>
      <c r="F113" s="210" t="s">
        <v>145</v>
      </c>
      <c r="G113" s="208"/>
      <c r="H113" s="211">
        <v>22.65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142</v>
      </c>
      <c r="AU113" s="217" t="s">
        <v>87</v>
      </c>
      <c r="AV113" s="13" t="s">
        <v>140</v>
      </c>
      <c r="AW113" s="13" t="s">
        <v>36</v>
      </c>
      <c r="AX113" s="13" t="s">
        <v>85</v>
      </c>
      <c r="AY113" s="217" t="s">
        <v>133</v>
      </c>
    </row>
    <row r="114" spans="2:65" s="1" customFormat="1" ht="16.5" customHeight="1">
      <c r="B114" s="34"/>
      <c r="C114" s="174" t="s">
        <v>179</v>
      </c>
      <c r="D114" s="174" t="s">
        <v>135</v>
      </c>
      <c r="E114" s="175" t="s">
        <v>506</v>
      </c>
      <c r="F114" s="176" t="s">
        <v>507</v>
      </c>
      <c r="G114" s="177" t="s">
        <v>138</v>
      </c>
      <c r="H114" s="178">
        <v>26.14</v>
      </c>
      <c r="I114" s="179"/>
      <c r="J114" s="178">
        <f>ROUND(I114*H114,2)</f>
        <v>0</v>
      </c>
      <c r="K114" s="176" t="s">
        <v>139</v>
      </c>
      <c r="L114" s="38"/>
      <c r="M114" s="180" t="s">
        <v>27</v>
      </c>
      <c r="N114" s="181" t="s">
        <v>48</v>
      </c>
      <c r="O114" s="6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17" t="s">
        <v>140</v>
      </c>
      <c r="AT114" s="17" t="s">
        <v>135</v>
      </c>
      <c r="AU114" s="17" t="s">
        <v>87</v>
      </c>
      <c r="AY114" s="17" t="s">
        <v>133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7" t="s">
        <v>85</v>
      </c>
      <c r="BK114" s="184">
        <f>ROUND(I114*H114,2)</f>
        <v>0</v>
      </c>
      <c r="BL114" s="17" t="s">
        <v>140</v>
      </c>
      <c r="BM114" s="17" t="s">
        <v>508</v>
      </c>
    </row>
    <row r="115" spans="2:51" s="11" customFormat="1" ht="11.25">
      <c r="B115" s="185"/>
      <c r="C115" s="186"/>
      <c r="D115" s="187" t="s">
        <v>142</v>
      </c>
      <c r="E115" s="188" t="s">
        <v>27</v>
      </c>
      <c r="F115" s="189" t="s">
        <v>500</v>
      </c>
      <c r="G115" s="186"/>
      <c r="H115" s="190">
        <v>26.14</v>
      </c>
      <c r="I115" s="191"/>
      <c r="J115" s="186"/>
      <c r="K115" s="186"/>
      <c r="L115" s="192"/>
      <c r="M115" s="193"/>
      <c r="N115" s="194"/>
      <c r="O115" s="194"/>
      <c r="P115" s="194"/>
      <c r="Q115" s="194"/>
      <c r="R115" s="194"/>
      <c r="S115" s="194"/>
      <c r="T115" s="195"/>
      <c r="AT115" s="196" t="s">
        <v>142</v>
      </c>
      <c r="AU115" s="196" t="s">
        <v>87</v>
      </c>
      <c r="AV115" s="11" t="s">
        <v>87</v>
      </c>
      <c r="AW115" s="11" t="s">
        <v>36</v>
      </c>
      <c r="AX115" s="11" t="s">
        <v>77</v>
      </c>
      <c r="AY115" s="196" t="s">
        <v>133</v>
      </c>
    </row>
    <row r="116" spans="2:51" s="12" customFormat="1" ht="11.25">
      <c r="B116" s="197"/>
      <c r="C116" s="198"/>
      <c r="D116" s="187" t="s">
        <v>142</v>
      </c>
      <c r="E116" s="199" t="s">
        <v>27</v>
      </c>
      <c r="F116" s="200" t="s">
        <v>509</v>
      </c>
      <c r="G116" s="198"/>
      <c r="H116" s="199" t="s">
        <v>27</v>
      </c>
      <c r="I116" s="201"/>
      <c r="J116" s="198"/>
      <c r="K116" s="198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142</v>
      </c>
      <c r="AU116" s="206" t="s">
        <v>87</v>
      </c>
      <c r="AV116" s="12" t="s">
        <v>85</v>
      </c>
      <c r="AW116" s="12" t="s">
        <v>36</v>
      </c>
      <c r="AX116" s="12" t="s">
        <v>77</v>
      </c>
      <c r="AY116" s="206" t="s">
        <v>133</v>
      </c>
    </row>
    <row r="117" spans="2:51" s="13" customFormat="1" ht="11.25">
      <c r="B117" s="207"/>
      <c r="C117" s="208"/>
      <c r="D117" s="187" t="s">
        <v>142</v>
      </c>
      <c r="E117" s="209" t="s">
        <v>27</v>
      </c>
      <c r="F117" s="210" t="s">
        <v>145</v>
      </c>
      <c r="G117" s="208"/>
      <c r="H117" s="211">
        <v>26.14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142</v>
      </c>
      <c r="AU117" s="217" t="s">
        <v>87</v>
      </c>
      <c r="AV117" s="13" t="s">
        <v>140</v>
      </c>
      <c r="AW117" s="13" t="s">
        <v>36</v>
      </c>
      <c r="AX117" s="13" t="s">
        <v>85</v>
      </c>
      <c r="AY117" s="217" t="s">
        <v>133</v>
      </c>
    </row>
    <row r="118" spans="2:65" s="1" customFormat="1" ht="16.5" customHeight="1">
      <c r="B118" s="34"/>
      <c r="C118" s="174" t="s">
        <v>183</v>
      </c>
      <c r="D118" s="174" t="s">
        <v>135</v>
      </c>
      <c r="E118" s="175" t="s">
        <v>510</v>
      </c>
      <c r="F118" s="176" t="s">
        <v>511</v>
      </c>
      <c r="G118" s="177" t="s">
        <v>138</v>
      </c>
      <c r="H118" s="178">
        <v>22.65</v>
      </c>
      <c r="I118" s="179"/>
      <c r="J118" s="178">
        <f>ROUND(I118*H118,2)</f>
        <v>0</v>
      </c>
      <c r="K118" s="176" t="s">
        <v>139</v>
      </c>
      <c r="L118" s="38"/>
      <c r="M118" s="180" t="s">
        <v>27</v>
      </c>
      <c r="N118" s="181" t="s">
        <v>48</v>
      </c>
      <c r="O118" s="6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17" t="s">
        <v>140</v>
      </c>
      <c r="AT118" s="17" t="s">
        <v>135</v>
      </c>
      <c r="AU118" s="17" t="s">
        <v>87</v>
      </c>
      <c r="AY118" s="17" t="s">
        <v>133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7" t="s">
        <v>85</v>
      </c>
      <c r="BK118" s="184">
        <f>ROUND(I118*H118,2)</f>
        <v>0</v>
      </c>
      <c r="BL118" s="17" t="s">
        <v>140</v>
      </c>
      <c r="BM118" s="17" t="s">
        <v>512</v>
      </c>
    </row>
    <row r="119" spans="2:51" s="11" customFormat="1" ht="11.25">
      <c r="B119" s="185"/>
      <c r="C119" s="186"/>
      <c r="D119" s="187" t="s">
        <v>142</v>
      </c>
      <c r="E119" s="188" t="s">
        <v>27</v>
      </c>
      <c r="F119" s="189" t="s">
        <v>504</v>
      </c>
      <c r="G119" s="186"/>
      <c r="H119" s="190">
        <v>22.65</v>
      </c>
      <c r="I119" s="191"/>
      <c r="J119" s="186"/>
      <c r="K119" s="186"/>
      <c r="L119" s="192"/>
      <c r="M119" s="193"/>
      <c r="N119" s="194"/>
      <c r="O119" s="194"/>
      <c r="P119" s="194"/>
      <c r="Q119" s="194"/>
      <c r="R119" s="194"/>
      <c r="S119" s="194"/>
      <c r="T119" s="195"/>
      <c r="AT119" s="196" t="s">
        <v>142</v>
      </c>
      <c r="AU119" s="196" t="s">
        <v>87</v>
      </c>
      <c r="AV119" s="11" t="s">
        <v>87</v>
      </c>
      <c r="AW119" s="11" t="s">
        <v>36</v>
      </c>
      <c r="AX119" s="11" t="s">
        <v>77</v>
      </c>
      <c r="AY119" s="196" t="s">
        <v>133</v>
      </c>
    </row>
    <row r="120" spans="2:51" s="12" customFormat="1" ht="11.25">
      <c r="B120" s="197"/>
      <c r="C120" s="198"/>
      <c r="D120" s="187" t="s">
        <v>142</v>
      </c>
      <c r="E120" s="199" t="s">
        <v>27</v>
      </c>
      <c r="F120" s="200" t="s">
        <v>513</v>
      </c>
      <c r="G120" s="198"/>
      <c r="H120" s="199" t="s">
        <v>27</v>
      </c>
      <c r="I120" s="201"/>
      <c r="J120" s="198"/>
      <c r="K120" s="198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142</v>
      </c>
      <c r="AU120" s="206" t="s">
        <v>87</v>
      </c>
      <c r="AV120" s="12" t="s">
        <v>85</v>
      </c>
      <c r="AW120" s="12" t="s">
        <v>36</v>
      </c>
      <c r="AX120" s="12" t="s">
        <v>77</v>
      </c>
      <c r="AY120" s="206" t="s">
        <v>133</v>
      </c>
    </row>
    <row r="121" spans="2:51" s="13" customFormat="1" ht="11.25">
      <c r="B121" s="207"/>
      <c r="C121" s="208"/>
      <c r="D121" s="187" t="s">
        <v>142</v>
      </c>
      <c r="E121" s="209" t="s">
        <v>27</v>
      </c>
      <c r="F121" s="210" t="s">
        <v>145</v>
      </c>
      <c r="G121" s="208"/>
      <c r="H121" s="211">
        <v>22.65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142</v>
      </c>
      <c r="AU121" s="217" t="s">
        <v>87</v>
      </c>
      <c r="AV121" s="13" t="s">
        <v>140</v>
      </c>
      <c r="AW121" s="13" t="s">
        <v>36</v>
      </c>
      <c r="AX121" s="13" t="s">
        <v>85</v>
      </c>
      <c r="AY121" s="217" t="s">
        <v>133</v>
      </c>
    </row>
    <row r="122" spans="2:65" s="1" customFormat="1" ht="22.5" customHeight="1">
      <c r="B122" s="34"/>
      <c r="C122" s="174" t="s">
        <v>191</v>
      </c>
      <c r="D122" s="174" t="s">
        <v>135</v>
      </c>
      <c r="E122" s="175" t="s">
        <v>514</v>
      </c>
      <c r="F122" s="176" t="s">
        <v>515</v>
      </c>
      <c r="G122" s="177" t="s">
        <v>138</v>
      </c>
      <c r="H122" s="178">
        <v>17.84</v>
      </c>
      <c r="I122" s="179"/>
      <c r="J122" s="178">
        <f>ROUND(I122*H122,2)</f>
        <v>0</v>
      </c>
      <c r="K122" s="176" t="s">
        <v>139</v>
      </c>
      <c r="L122" s="38"/>
      <c r="M122" s="180" t="s">
        <v>27</v>
      </c>
      <c r="N122" s="181" t="s">
        <v>48</v>
      </c>
      <c r="O122" s="60"/>
      <c r="P122" s="182">
        <f>O122*H122</f>
        <v>0</v>
      </c>
      <c r="Q122" s="182">
        <v>0.1837</v>
      </c>
      <c r="R122" s="182">
        <f>Q122*H122</f>
        <v>3.277208</v>
      </c>
      <c r="S122" s="182">
        <v>0</v>
      </c>
      <c r="T122" s="183">
        <f>S122*H122</f>
        <v>0</v>
      </c>
      <c r="AR122" s="17" t="s">
        <v>140</v>
      </c>
      <c r="AT122" s="17" t="s">
        <v>135</v>
      </c>
      <c r="AU122" s="17" t="s">
        <v>87</v>
      </c>
      <c r="AY122" s="17" t="s">
        <v>133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7" t="s">
        <v>85</v>
      </c>
      <c r="BK122" s="184">
        <f>ROUND(I122*H122,2)</f>
        <v>0</v>
      </c>
      <c r="BL122" s="17" t="s">
        <v>140</v>
      </c>
      <c r="BM122" s="17" t="s">
        <v>516</v>
      </c>
    </row>
    <row r="123" spans="2:51" s="11" customFormat="1" ht="11.25">
      <c r="B123" s="185"/>
      <c r="C123" s="186"/>
      <c r="D123" s="187" t="s">
        <v>142</v>
      </c>
      <c r="E123" s="188" t="s">
        <v>27</v>
      </c>
      <c r="F123" s="189" t="s">
        <v>517</v>
      </c>
      <c r="G123" s="186"/>
      <c r="H123" s="190">
        <v>17.84</v>
      </c>
      <c r="I123" s="191"/>
      <c r="J123" s="186"/>
      <c r="K123" s="186"/>
      <c r="L123" s="192"/>
      <c r="M123" s="193"/>
      <c r="N123" s="194"/>
      <c r="O123" s="194"/>
      <c r="P123" s="194"/>
      <c r="Q123" s="194"/>
      <c r="R123" s="194"/>
      <c r="S123" s="194"/>
      <c r="T123" s="195"/>
      <c r="AT123" s="196" t="s">
        <v>142</v>
      </c>
      <c r="AU123" s="196" t="s">
        <v>87</v>
      </c>
      <c r="AV123" s="11" t="s">
        <v>87</v>
      </c>
      <c r="AW123" s="11" t="s">
        <v>36</v>
      </c>
      <c r="AX123" s="11" t="s">
        <v>77</v>
      </c>
      <c r="AY123" s="196" t="s">
        <v>133</v>
      </c>
    </row>
    <row r="124" spans="2:51" s="12" customFormat="1" ht="11.25">
      <c r="B124" s="197"/>
      <c r="C124" s="198"/>
      <c r="D124" s="187" t="s">
        <v>142</v>
      </c>
      <c r="E124" s="199" t="s">
        <v>27</v>
      </c>
      <c r="F124" s="200" t="s">
        <v>156</v>
      </c>
      <c r="G124" s="198"/>
      <c r="H124" s="199" t="s">
        <v>27</v>
      </c>
      <c r="I124" s="201"/>
      <c r="J124" s="198"/>
      <c r="K124" s="198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142</v>
      </c>
      <c r="AU124" s="206" t="s">
        <v>87</v>
      </c>
      <c r="AV124" s="12" t="s">
        <v>85</v>
      </c>
      <c r="AW124" s="12" t="s">
        <v>36</v>
      </c>
      <c r="AX124" s="12" t="s">
        <v>77</v>
      </c>
      <c r="AY124" s="206" t="s">
        <v>133</v>
      </c>
    </row>
    <row r="125" spans="2:51" s="13" customFormat="1" ht="11.25">
      <c r="B125" s="207"/>
      <c r="C125" s="208"/>
      <c r="D125" s="187" t="s">
        <v>142</v>
      </c>
      <c r="E125" s="209" t="s">
        <v>27</v>
      </c>
      <c r="F125" s="210" t="s">
        <v>145</v>
      </c>
      <c r="G125" s="208"/>
      <c r="H125" s="211">
        <v>17.84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142</v>
      </c>
      <c r="AU125" s="217" t="s">
        <v>87</v>
      </c>
      <c r="AV125" s="13" t="s">
        <v>140</v>
      </c>
      <c r="AW125" s="13" t="s">
        <v>36</v>
      </c>
      <c r="AX125" s="13" t="s">
        <v>85</v>
      </c>
      <c r="AY125" s="217" t="s">
        <v>133</v>
      </c>
    </row>
    <row r="126" spans="2:65" s="1" customFormat="1" ht="16.5" customHeight="1">
      <c r="B126" s="34"/>
      <c r="C126" s="218" t="s">
        <v>143</v>
      </c>
      <c r="D126" s="218" t="s">
        <v>221</v>
      </c>
      <c r="E126" s="219" t="s">
        <v>518</v>
      </c>
      <c r="F126" s="220" t="s">
        <v>519</v>
      </c>
      <c r="G126" s="221" t="s">
        <v>138</v>
      </c>
      <c r="H126" s="222">
        <v>3.57</v>
      </c>
      <c r="I126" s="223"/>
      <c r="J126" s="222">
        <f>ROUND(I126*H126,2)</f>
        <v>0</v>
      </c>
      <c r="K126" s="220" t="s">
        <v>139</v>
      </c>
      <c r="L126" s="224"/>
      <c r="M126" s="225" t="s">
        <v>27</v>
      </c>
      <c r="N126" s="226" t="s">
        <v>48</v>
      </c>
      <c r="O126" s="60"/>
      <c r="P126" s="182">
        <f>O126*H126</f>
        <v>0</v>
      </c>
      <c r="Q126" s="182">
        <v>0.222</v>
      </c>
      <c r="R126" s="182">
        <f>Q126*H126</f>
        <v>0.79254</v>
      </c>
      <c r="S126" s="182">
        <v>0</v>
      </c>
      <c r="T126" s="183">
        <f>S126*H126</f>
        <v>0</v>
      </c>
      <c r="AR126" s="17" t="s">
        <v>175</v>
      </c>
      <c r="AT126" s="17" t="s">
        <v>221</v>
      </c>
      <c r="AU126" s="17" t="s">
        <v>87</v>
      </c>
      <c r="AY126" s="17" t="s">
        <v>133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85</v>
      </c>
      <c r="BK126" s="184">
        <f>ROUND(I126*H126,2)</f>
        <v>0</v>
      </c>
      <c r="BL126" s="17" t="s">
        <v>140</v>
      </c>
      <c r="BM126" s="17" t="s">
        <v>520</v>
      </c>
    </row>
    <row r="127" spans="2:51" s="11" customFormat="1" ht="11.25">
      <c r="B127" s="185"/>
      <c r="C127" s="186"/>
      <c r="D127" s="187" t="s">
        <v>142</v>
      </c>
      <c r="E127" s="188" t="s">
        <v>27</v>
      </c>
      <c r="F127" s="189" t="s">
        <v>521</v>
      </c>
      <c r="G127" s="186"/>
      <c r="H127" s="190">
        <v>3.57</v>
      </c>
      <c r="I127" s="191"/>
      <c r="J127" s="186"/>
      <c r="K127" s="186"/>
      <c r="L127" s="192"/>
      <c r="M127" s="193"/>
      <c r="N127" s="194"/>
      <c r="O127" s="194"/>
      <c r="P127" s="194"/>
      <c r="Q127" s="194"/>
      <c r="R127" s="194"/>
      <c r="S127" s="194"/>
      <c r="T127" s="195"/>
      <c r="AT127" s="196" t="s">
        <v>142</v>
      </c>
      <c r="AU127" s="196" t="s">
        <v>87</v>
      </c>
      <c r="AV127" s="11" t="s">
        <v>87</v>
      </c>
      <c r="AW127" s="11" t="s">
        <v>36</v>
      </c>
      <c r="AX127" s="11" t="s">
        <v>77</v>
      </c>
      <c r="AY127" s="196" t="s">
        <v>133</v>
      </c>
    </row>
    <row r="128" spans="2:51" s="12" customFormat="1" ht="11.25">
      <c r="B128" s="197"/>
      <c r="C128" s="198"/>
      <c r="D128" s="187" t="s">
        <v>142</v>
      </c>
      <c r="E128" s="199" t="s">
        <v>27</v>
      </c>
      <c r="F128" s="200" t="s">
        <v>522</v>
      </c>
      <c r="G128" s="198"/>
      <c r="H128" s="199" t="s">
        <v>27</v>
      </c>
      <c r="I128" s="201"/>
      <c r="J128" s="198"/>
      <c r="K128" s="198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142</v>
      </c>
      <c r="AU128" s="206" t="s">
        <v>87</v>
      </c>
      <c r="AV128" s="12" t="s">
        <v>85</v>
      </c>
      <c r="AW128" s="12" t="s">
        <v>36</v>
      </c>
      <c r="AX128" s="12" t="s">
        <v>77</v>
      </c>
      <c r="AY128" s="206" t="s">
        <v>133</v>
      </c>
    </row>
    <row r="129" spans="2:51" s="13" customFormat="1" ht="11.25">
      <c r="B129" s="207"/>
      <c r="C129" s="208"/>
      <c r="D129" s="187" t="s">
        <v>142</v>
      </c>
      <c r="E129" s="209" t="s">
        <v>27</v>
      </c>
      <c r="F129" s="210" t="s">
        <v>145</v>
      </c>
      <c r="G129" s="208"/>
      <c r="H129" s="211">
        <v>3.57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142</v>
      </c>
      <c r="AU129" s="217" t="s">
        <v>87</v>
      </c>
      <c r="AV129" s="13" t="s">
        <v>140</v>
      </c>
      <c r="AW129" s="13" t="s">
        <v>36</v>
      </c>
      <c r="AX129" s="13" t="s">
        <v>85</v>
      </c>
      <c r="AY129" s="217" t="s">
        <v>133</v>
      </c>
    </row>
    <row r="130" spans="2:65" s="1" customFormat="1" ht="33.75" customHeight="1">
      <c r="B130" s="34"/>
      <c r="C130" s="174" t="s">
        <v>201</v>
      </c>
      <c r="D130" s="174" t="s">
        <v>135</v>
      </c>
      <c r="E130" s="175" t="s">
        <v>523</v>
      </c>
      <c r="F130" s="176" t="s">
        <v>524</v>
      </c>
      <c r="G130" s="177" t="s">
        <v>138</v>
      </c>
      <c r="H130" s="178">
        <v>24.57</v>
      </c>
      <c r="I130" s="179"/>
      <c r="J130" s="178">
        <f>ROUND(I130*H130,2)</f>
        <v>0</v>
      </c>
      <c r="K130" s="176" t="s">
        <v>139</v>
      </c>
      <c r="L130" s="38"/>
      <c r="M130" s="180" t="s">
        <v>27</v>
      </c>
      <c r="N130" s="181" t="s">
        <v>48</v>
      </c>
      <c r="O130" s="60"/>
      <c r="P130" s="182">
        <f>O130*H130</f>
        <v>0</v>
      </c>
      <c r="Q130" s="182">
        <v>0.08425</v>
      </c>
      <c r="R130" s="182">
        <f>Q130*H130</f>
        <v>2.0700225000000003</v>
      </c>
      <c r="S130" s="182">
        <v>0</v>
      </c>
      <c r="T130" s="183">
        <f>S130*H130</f>
        <v>0</v>
      </c>
      <c r="AR130" s="17" t="s">
        <v>140</v>
      </c>
      <c r="AT130" s="17" t="s">
        <v>135</v>
      </c>
      <c r="AU130" s="17" t="s">
        <v>87</v>
      </c>
      <c r="AY130" s="17" t="s">
        <v>133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85</v>
      </c>
      <c r="BK130" s="184">
        <f>ROUND(I130*H130,2)</f>
        <v>0</v>
      </c>
      <c r="BL130" s="17" t="s">
        <v>140</v>
      </c>
      <c r="BM130" s="17" t="s">
        <v>525</v>
      </c>
    </row>
    <row r="131" spans="2:51" s="11" customFormat="1" ht="11.25">
      <c r="B131" s="185"/>
      <c r="C131" s="186"/>
      <c r="D131" s="187" t="s">
        <v>142</v>
      </c>
      <c r="E131" s="188" t="s">
        <v>27</v>
      </c>
      <c r="F131" s="189" t="s">
        <v>526</v>
      </c>
      <c r="G131" s="186"/>
      <c r="H131" s="190">
        <v>24.57</v>
      </c>
      <c r="I131" s="191"/>
      <c r="J131" s="186"/>
      <c r="K131" s="186"/>
      <c r="L131" s="192"/>
      <c r="M131" s="193"/>
      <c r="N131" s="194"/>
      <c r="O131" s="194"/>
      <c r="P131" s="194"/>
      <c r="Q131" s="194"/>
      <c r="R131" s="194"/>
      <c r="S131" s="194"/>
      <c r="T131" s="195"/>
      <c r="AT131" s="196" t="s">
        <v>142</v>
      </c>
      <c r="AU131" s="196" t="s">
        <v>87</v>
      </c>
      <c r="AV131" s="11" t="s">
        <v>87</v>
      </c>
      <c r="AW131" s="11" t="s">
        <v>36</v>
      </c>
      <c r="AX131" s="11" t="s">
        <v>77</v>
      </c>
      <c r="AY131" s="196" t="s">
        <v>133</v>
      </c>
    </row>
    <row r="132" spans="2:51" s="12" customFormat="1" ht="11.25">
      <c r="B132" s="197"/>
      <c r="C132" s="198"/>
      <c r="D132" s="187" t="s">
        <v>142</v>
      </c>
      <c r="E132" s="199" t="s">
        <v>27</v>
      </c>
      <c r="F132" s="200" t="s">
        <v>156</v>
      </c>
      <c r="G132" s="198"/>
      <c r="H132" s="199" t="s">
        <v>27</v>
      </c>
      <c r="I132" s="201"/>
      <c r="J132" s="198"/>
      <c r="K132" s="198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142</v>
      </c>
      <c r="AU132" s="206" t="s">
        <v>87</v>
      </c>
      <c r="AV132" s="12" t="s">
        <v>85</v>
      </c>
      <c r="AW132" s="12" t="s">
        <v>36</v>
      </c>
      <c r="AX132" s="12" t="s">
        <v>77</v>
      </c>
      <c r="AY132" s="206" t="s">
        <v>133</v>
      </c>
    </row>
    <row r="133" spans="2:51" s="13" customFormat="1" ht="11.25">
      <c r="B133" s="207"/>
      <c r="C133" s="208"/>
      <c r="D133" s="187" t="s">
        <v>142</v>
      </c>
      <c r="E133" s="209" t="s">
        <v>27</v>
      </c>
      <c r="F133" s="210" t="s">
        <v>145</v>
      </c>
      <c r="G133" s="208"/>
      <c r="H133" s="211">
        <v>24.57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142</v>
      </c>
      <c r="AU133" s="217" t="s">
        <v>87</v>
      </c>
      <c r="AV133" s="13" t="s">
        <v>140</v>
      </c>
      <c r="AW133" s="13" t="s">
        <v>36</v>
      </c>
      <c r="AX133" s="13" t="s">
        <v>85</v>
      </c>
      <c r="AY133" s="217" t="s">
        <v>133</v>
      </c>
    </row>
    <row r="134" spans="2:65" s="1" customFormat="1" ht="16.5" customHeight="1">
      <c r="B134" s="34"/>
      <c r="C134" s="218" t="s">
        <v>206</v>
      </c>
      <c r="D134" s="218" t="s">
        <v>221</v>
      </c>
      <c r="E134" s="219" t="s">
        <v>527</v>
      </c>
      <c r="F134" s="220" t="s">
        <v>528</v>
      </c>
      <c r="G134" s="221" t="s">
        <v>138</v>
      </c>
      <c r="H134" s="222">
        <v>24.82</v>
      </c>
      <c r="I134" s="223"/>
      <c r="J134" s="222">
        <f>ROUND(I134*H134,2)</f>
        <v>0</v>
      </c>
      <c r="K134" s="220" t="s">
        <v>27</v>
      </c>
      <c r="L134" s="224"/>
      <c r="M134" s="225" t="s">
        <v>27</v>
      </c>
      <c r="N134" s="226" t="s">
        <v>48</v>
      </c>
      <c r="O134" s="60"/>
      <c r="P134" s="182">
        <f>O134*H134</f>
        <v>0</v>
      </c>
      <c r="Q134" s="182">
        <v>0.113</v>
      </c>
      <c r="R134" s="182">
        <f>Q134*H134</f>
        <v>2.80466</v>
      </c>
      <c r="S134" s="182">
        <v>0</v>
      </c>
      <c r="T134" s="183">
        <f>S134*H134</f>
        <v>0</v>
      </c>
      <c r="AR134" s="17" t="s">
        <v>175</v>
      </c>
      <c r="AT134" s="17" t="s">
        <v>221</v>
      </c>
      <c r="AU134" s="17" t="s">
        <v>87</v>
      </c>
      <c r="AY134" s="17" t="s">
        <v>133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85</v>
      </c>
      <c r="BK134" s="184">
        <f>ROUND(I134*H134,2)</f>
        <v>0</v>
      </c>
      <c r="BL134" s="17" t="s">
        <v>140</v>
      </c>
      <c r="BM134" s="17" t="s">
        <v>529</v>
      </c>
    </row>
    <row r="135" spans="2:51" s="11" customFormat="1" ht="11.25">
      <c r="B135" s="185"/>
      <c r="C135" s="186"/>
      <c r="D135" s="187" t="s">
        <v>142</v>
      </c>
      <c r="E135" s="186"/>
      <c r="F135" s="189" t="s">
        <v>530</v>
      </c>
      <c r="G135" s="186"/>
      <c r="H135" s="190">
        <v>24.82</v>
      </c>
      <c r="I135" s="191"/>
      <c r="J135" s="186"/>
      <c r="K135" s="186"/>
      <c r="L135" s="192"/>
      <c r="M135" s="193"/>
      <c r="N135" s="194"/>
      <c r="O135" s="194"/>
      <c r="P135" s="194"/>
      <c r="Q135" s="194"/>
      <c r="R135" s="194"/>
      <c r="S135" s="194"/>
      <c r="T135" s="195"/>
      <c r="AT135" s="196" t="s">
        <v>142</v>
      </c>
      <c r="AU135" s="196" t="s">
        <v>87</v>
      </c>
      <c r="AV135" s="11" t="s">
        <v>87</v>
      </c>
      <c r="AW135" s="11" t="s">
        <v>4</v>
      </c>
      <c r="AX135" s="11" t="s">
        <v>85</v>
      </c>
      <c r="AY135" s="196" t="s">
        <v>133</v>
      </c>
    </row>
    <row r="136" spans="2:65" s="1" customFormat="1" ht="33.75" customHeight="1">
      <c r="B136" s="34"/>
      <c r="C136" s="174" t="s">
        <v>8</v>
      </c>
      <c r="D136" s="174" t="s">
        <v>135</v>
      </c>
      <c r="E136" s="175" t="s">
        <v>523</v>
      </c>
      <c r="F136" s="176" t="s">
        <v>524</v>
      </c>
      <c r="G136" s="177" t="s">
        <v>138</v>
      </c>
      <c r="H136" s="178">
        <v>4.81</v>
      </c>
      <c r="I136" s="179"/>
      <c r="J136" s="178">
        <f>ROUND(I136*H136,2)</f>
        <v>0</v>
      </c>
      <c r="K136" s="176" t="s">
        <v>139</v>
      </c>
      <c r="L136" s="38"/>
      <c r="M136" s="180" t="s">
        <v>27</v>
      </c>
      <c r="N136" s="181" t="s">
        <v>48</v>
      </c>
      <c r="O136" s="60"/>
      <c r="P136" s="182">
        <f>O136*H136</f>
        <v>0</v>
      </c>
      <c r="Q136" s="182">
        <v>0.08425</v>
      </c>
      <c r="R136" s="182">
        <f>Q136*H136</f>
        <v>0.4052425</v>
      </c>
      <c r="S136" s="182">
        <v>0</v>
      </c>
      <c r="T136" s="183">
        <f>S136*H136</f>
        <v>0</v>
      </c>
      <c r="AR136" s="17" t="s">
        <v>140</v>
      </c>
      <c r="AT136" s="17" t="s">
        <v>135</v>
      </c>
      <c r="AU136" s="17" t="s">
        <v>87</v>
      </c>
      <c r="AY136" s="17" t="s">
        <v>133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85</v>
      </c>
      <c r="BK136" s="184">
        <f>ROUND(I136*H136,2)</f>
        <v>0</v>
      </c>
      <c r="BL136" s="17" t="s">
        <v>140</v>
      </c>
      <c r="BM136" s="17" t="s">
        <v>531</v>
      </c>
    </row>
    <row r="137" spans="2:51" s="11" customFormat="1" ht="11.25">
      <c r="B137" s="185"/>
      <c r="C137" s="186"/>
      <c r="D137" s="187" t="s">
        <v>142</v>
      </c>
      <c r="E137" s="188" t="s">
        <v>27</v>
      </c>
      <c r="F137" s="189" t="s">
        <v>532</v>
      </c>
      <c r="G137" s="186"/>
      <c r="H137" s="190">
        <v>4.81</v>
      </c>
      <c r="I137" s="191"/>
      <c r="J137" s="186"/>
      <c r="K137" s="186"/>
      <c r="L137" s="192"/>
      <c r="M137" s="193"/>
      <c r="N137" s="194"/>
      <c r="O137" s="194"/>
      <c r="P137" s="194"/>
      <c r="Q137" s="194"/>
      <c r="R137" s="194"/>
      <c r="S137" s="194"/>
      <c r="T137" s="195"/>
      <c r="AT137" s="196" t="s">
        <v>142</v>
      </c>
      <c r="AU137" s="196" t="s">
        <v>87</v>
      </c>
      <c r="AV137" s="11" t="s">
        <v>87</v>
      </c>
      <c r="AW137" s="11" t="s">
        <v>36</v>
      </c>
      <c r="AX137" s="11" t="s">
        <v>77</v>
      </c>
      <c r="AY137" s="196" t="s">
        <v>133</v>
      </c>
    </row>
    <row r="138" spans="2:51" s="12" customFormat="1" ht="11.25">
      <c r="B138" s="197"/>
      <c r="C138" s="198"/>
      <c r="D138" s="187" t="s">
        <v>142</v>
      </c>
      <c r="E138" s="199" t="s">
        <v>27</v>
      </c>
      <c r="F138" s="200" t="s">
        <v>156</v>
      </c>
      <c r="G138" s="198"/>
      <c r="H138" s="199" t="s">
        <v>27</v>
      </c>
      <c r="I138" s="201"/>
      <c r="J138" s="198"/>
      <c r="K138" s="198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142</v>
      </c>
      <c r="AU138" s="206" t="s">
        <v>87</v>
      </c>
      <c r="AV138" s="12" t="s">
        <v>85</v>
      </c>
      <c r="AW138" s="12" t="s">
        <v>36</v>
      </c>
      <c r="AX138" s="12" t="s">
        <v>77</v>
      </c>
      <c r="AY138" s="206" t="s">
        <v>133</v>
      </c>
    </row>
    <row r="139" spans="2:51" s="13" customFormat="1" ht="11.25">
      <c r="B139" s="207"/>
      <c r="C139" s="208"/>
      <c r="D139" s="187" t="s">
        <v>142</v>
      </c>
      <c r="E139" s="209" t="s">
        <v>27</v>
      </c>
      <c r="F139" s="210" t="s">
        <v>145</v>
      </c>
      <c r="G139" s="208"/>
      <c r="H139" s="211">
        <v>4.81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142</v>
      </c>
      <c r="AU139" s="217" t="s">
        <v>87</v>
      </c>
      <c r="AV139" s="13" t="s">
        <v>140</v>
      </c>
      <c r="AW139" s="13" t="s">
        <v>36</v>
      </c>
      <c r="AX139" s="13" t="s">
        <v>85</v>
      </c>
      <c r="AY139" s="217" t="s">
        <v>133</v>
      </c>
    </row>
    <row r="140" spans="2:65" s="1" customFormat="1" ht="16.5" customHeight="1">
      <c r="B140" s="34"/>
      <c r="C140" s="218" t="s">
        <v>215</v>
      </c>
      <c r="D140" s="218" t="s">
        <v>221</v>
      </c>
      <c r="E140" s="219" t="s">
        <v>533</v>
      </c>
      <c r="F140" s="220" t="s">
        <v>534</v>
      </c>
      <c r="G140" s="221" t="s">
        <v>138</v>
      </c>
      <c r="H140" s="222">
        <v>4.86</v>
      </c>
      <c r="I140" s="223"/>
      <c r="J140" s="222">
        <f>ROUND(I140*H140,2)</f>
        <v>0</v>
      </c>
      <c r="K140" s="220" t="s">
        <v>139</v>
      </c>
      <c r="L140" s="224"/>
      <c r="M140" s="225" t="s">
        <v>27</v>
      </c>
      <c r="N140" s="226" t="s">
        <v>48</v>
      </c>
      <c r="O140" s="60"/>
      <c r="P140" s="182">
        <f>O140*H140</f>
        <v>0</v>
      </c>
      <c r="Q140" s="182">
        <v>0.131</v>
      </c>
      <c r="R140" s="182">
        <f>Q140*H140</f>
        <v>0.6366600000000001</v>
      </c>
      <c r="S140" s="182">
        <v>0</v>
      </c>
      <c r="T140" s="183">
        <f>S140*H140</f>
        <v>0</v>
      </c>
      <c r="AR140" s="17" t="s">
        <v>175</v>
      </c>
      <c r="AT140" s="17" t="s">
        <v>221</v>
      </c>
      <c r="AU140" s="17" t="s">
        <v>87</v>
      </c>
      <c r="AY140" s="17" t="s">
        <v>133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85</v>
      </c>
      <c r="BK140" s="184">
        <f>ROUND(I140*H140,2)</f>
        <v>0</v>
      </c>
      <c r="BL140" s="17" t="s">
        <v>140</v>
      </c>
      <c r="BM140" s="17" t="s">
        <v>535</v>
      </c>
    </row>
    <row r="141" spans="2:51" s="11" customFormat="1" ht="11.25">
      <c r="B141" s="185"/>
      <c r="C141" s="186"/>
      <c r="D141" s="187" t="s">
        <v>142</v>
      </c>
      <c r="E141" s="186"/>
      <c r="F141" s="189" t="s">
        <v>536</v>
      </c>
      <c r="G141" s="186"/>
      <c r="H141" s="190">
        <v>4.86</v>
      </c>
      <c r="I141" s="191"/>
      <c r="J141" s="186"/>
      <c r="K141" s="186"/>
      <c r="L141" s="192"/>
      <c r="M141" s="193"/>
      <c r="N141" s="194"/>
      <c r="O141" s="194"/>
      <c r="P141" s="194"/>
      <c r="Q141" s="194"/>
      <c r="R141" s="194"/>
      <c r="S141" s="194"/>
      <c r="T141" s="195"/>
      <c r="AT141" s="196" t="s">
        <v>142</v>
      </c>
      <c r="AU141" s="196" t="s">
        <v>87</v>
      </c>
      <c r="AV141" s="11" t="s">
        <v>87</v>
      </c>
      <c r="AW141" s="11" t="s">
        <v>4</v>
      </c>
      <c r="AX141" s="11" t="s">
        <v>85</v>
      </c>
      <c r="AY141" s="196" t="s">
        <v>133</v>
      </c>
    </row>
    <row r="142" spans="2:65" s="1" customFormat="1" ht="33.75" customHeight="1">
      <c r="B142" s="34"/>
      <c r="C142" s="174" t="s">
        <v>220</v>
      </c>
      <c r="D142" s="174" t="s">
        <v>135</v>
      </c>
      <c r="E142" s="175" t="s">
        <v>537</v>
      </c>
      <c r="F142" s="176" t="s">
        <v>538</v>
      </c>
      <c r="G142" s="177" t="s">
        <v>138</v>
      </c>
      <c r="H142" s="178">
        <v>4.81</v>
      </c>
      <c r="I142" s="179"/>
      <c r="J142" s="178">
        <f>ROUND(I142*H142,2)</f>
        <v>0</v>
      </c>
      <c r="K142" s="176" t="s">
        <v>139</v>
      </c>
      <c r="L142" s="38"/>
      <c r="M142" s="180" t="s">
        <v>27</v>
      </c>
      <c r="N142" s="181" t="s">
        <v>48</v>
      </c>
      <c r="O142" s="60"/>
      <c r="P142" s="182">
        <f>O142*H142</f>
        <v>0</v>
      </c>
      <c r="Q142" s="182">
        <v>0.10362</v>
      </c>
      <c r="R142" s="182">
        <f>Q142*H142</f>
        <v>0.49841219999999997</v>
      </c>
      <c r="S142" s="182">
        <v>0</v>
      </c>
      <c r="T142" s="183">
        <f>S142*H142</f>
        <v>0</v>
      </c>
      <c r="AR142" s="17" t="s">
        <v>140</v>
      </c>
      <c r="AT142" s="17" t="s">
        <v>135</v>
      </c>
      <c r="AU142" s="17" t="s">
        <v>87</v>
      </c>
      <c r="AY142" s="17" t="s">
        <v>133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85</v>
      </c>
      <c r="BK142" s="184">
        <f>ROUND(I142*H142,2)</f>
        <v>0</v>
      </c>
      <c r="BL142" s="17" t="s">
        <v>140</v>
      </c>
      <c r="BM142" s="17" t="s">
        <v>539</v>
      </c>
    </row>
    <row r="143" spans="2:51" s="11" customFormat="1" ht="11.25">
      <c r="B143" s="185"/>
      <c r="C143" s="186"/>
      <c r="D143" s="187" t="s">
        <v>142</v>
      </c>
      <c r="E143" s="188" t="s">
        <v>27</v>
      </c>
      <c r="F143" s="189" t="s">
        <v>532</v>
      </c>
      <c r="G143" s="186"/>
      <c r="H143" s="190">
        <v>4.81</v>
      </c>
      <c r="I143" s="191"/>
      <c r="J143" s="186"/>
      <c r="K143" s="186"/>
      <c r="L143" s="192"/>
      <c r="M143" s="193"/>
      <c r="N143" s="194"/>
      <c r="O143" s="194"/>
      <c r="P143" s="194"/>
      <c r="Q143" s="194"/>
      <c r="R143" s="194"/>
      <c r="S143" s="194"/>
      <c r="T143" s="195"/>
      <c r="AT143" s="196" t="s">
        <v>142</v>
      </c>
      <c r="AU143" s="196" t="s">
        <v>87</v>
      </c>
      <c r="AV143" s="11" t="s">
        <v>87</v>
      </c>
      <c r="AW143" s="11" t="s">
        <v>36</v>
      </c>
      <c r="AX143" s="11" t="s">
        <v>77</v>
      </c>
      <c r="AY143" s="196" t="s">
        <v>133</v>
      </c>
    </row>
    <row r="144" spans="2:51" s="12" customFormat="1" ht="11.25">
      <c r="B144" s="197"/>
      <c r="C144" s="198"/>
      <c r="D144" s="187" t="s">
        <v>142</v>
      </c>
      <c r="E144" s="199" t="s">
        <v>27</v>
      </c>
      <c r="F144" s="200" t="s">
        <v>156</v>
      </c>
      <c r="G144" s="198"/>
      <c r="H144" s="199" t="s">
        <v>27</v>
      </c>
      <c r="I144" s="201"/>
      <c r="J144" s="198"/>
      <c r="K144" s="198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142</v>
      </c>
      <c r="AU144" s="206" t="s">
        <v>87</v>
      </c>
      <c r="AV144" s="12" t="s">
        <v>85</v>
      </c>
      <c r="AW144" s="12" t="s">
        <v>36</v>
      </c>
      <c r="AX144" s="12" t="s">
        <v>77</v>
      </c>
      <c r="AY144" s="206" t="s">
        <v>133</v>
      </c>
    </row>
    <row r="145" spans="2:51" s="13" customFormat="1" ht="11.25">
      <c r="B145" s="207"/>
      <c r="C145" s="208"/>
      <c r="D145" s="187" t="s">
        <v>142</v>
      </c>
      <c r="E145" s="209" t="s">
        <v>27</v>
      </c>
      <c r="F145" s="210" t="s">
        <v>145</v>
      </c>
      <c r="G145" s="208"/>
      <c r="H145" s="211">
        <v>4.81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142</v>
      </c>
      <c r="AU145" s="217" t="s">
        <v>87</v>
      </c>
      <c r="AV145" s="13" t="s">
        <v>140</v>
      </c>
      <c r="AW145" s="13" t="s">
        <v>36</v>
      </c>
      <c r="AX145" s="13" t="s">
        <v>85</v>
      </c>
      <c r="AY145" s="217" t="s">
        <v>133</v>
      </c>
    </row>
    <row r="146" spans="2:65" s="1" customFormat="1" ht="16.5" customHeight="1">
      <c r="B146" s="34"/>
      <c r="C146" s="218" t="s">
        <v>227</v>
      </c>
      <c r="D146" s="218" t="s">
        <v>221</v>
      </c>
      <c r="E146" s="219" t="s">
        <v>540</v>
      </c>
      <c r="F146" s="220" t="s">
        <v>541</v>
      </c>
      <c r="G146" s="221" t="s">
        <v>138</v>
      </c>
      <c r="H146" s="222">
        <v>4.86</v>
      </c>
      <c r="I146" s="223"/>
      <c r="J146" s="222">
        <f>ROUND(I146*H146,2)</f>
        <v>0</v>
      </c>
      <c r="K146" s="220" t="s">
        <v>27</v>
      </c>
      <c r="L146" s="224"/>
      <c r="M146" s="225" t="s">
        <v>27</v>
      </c>
      <c r="N146" s="226" t="s">
        <v>48</v>
      </c>
      <c r="O146" s="60"/>
      <c r="P146" s="182">
        <f>O146*H146</f>
        <v>0</v>
      </c>
      <c r="Q146" s="182">
        <v>0.131</v>
      </c>
      <c r="R146" s="182">
        <f>Q146*H146</f>
        <v>0.6366600000000001</v>
      </c>
      <c r="S146" s="182">
        <v>0</v>
      </c>
      <c r="T146" s="183">
        <f>S146*H146</f>
        <v>0</v>
      </c>
      <c r="AR146" s="17" t="s">
        <v>175</v>
      </c>
      <c r="AT146" s="17" t="s">
        <v>221</v>
      </c>
      <c r="AU146" s="17" t="s">
        <v>87</v>
      </c>
      <c r="AY146" s="17" t="s">
        <v>133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7" t="s">
        <v>85</v>
      </c>
      <c r="BK146" s="184">
        <f>ROUND(I146*H146,2)</f>
        <v>0</v>
      </c>
      <c r="BL146" s="17" t="s">
        <v>140</v>
      </c>
      <c r="BM146" s="17" t="s">
        <v>542</v>
      </c>
    </row>
    <row r="147" spans="2:51" s="11" customFormat="1" ht="11.25">
      <c r="B147" s="185"/>
      <c r="C147" s="186"/>
      <c r="D147" s="187" t="s">
        <v>142</v>
      </c>
      <c r="E147" s="186"/>
      <c r="F147" s="189" t="s">
        <v>536</v>
      </c>
      <c r="G147" s="186"/>
      <c r="H147" s="190">
        <v>4.86</v>
      </c>
      <c r="I147" s="191"/>
      <c r="J147" s="186"/>
      <c r="K147" s="186"/>
      <c r="L147" s="192"/>
      <c r="M147" s="193"/>
      <c r="N147" s="194"/>
      <c r="O147" s="194"/>
      <c r="P147" s="194"/>
      <c r="Q147" s="194"/>
      <c r="R147" s="194"/>
      <c r="S147" s="194"/>
      <c r="T147" s="195"/>
      <c r="AT147" s="196" t="s">
        <v>142</v>
      </c>
      <c r="AU147" s="196" t="s">
        <v>87</v>
      </c>
      <c r="AV147" s="11" t="s">
        <v>87</v>
      </c>
      <c r="AW147" s="11" t="s">
        <v>4</v>
      </c>
      <c r="AX147" s="11" t="s">
        <v>85</v>
      </c>
      <c r="AY147" s="196" t="s">
        <v>133</v>
      </c>
    </row>
    <row r="148" spans="2:63" s="10" customFormat="1" ht="22.9" customHeight="1">
      <c r="B148" s="158"/>
      <c r="C148" s="159"/>
      <c r="D148" s="160" t="s">
        <v>76</v>
      </c>
      <c r="E148" s="172" t="s">
        <v>179</v>
      </c>
      <c r="F148" s="172" t="s">
        <v>374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SUM(P149:P181)</f>
        <v>0</v>
      </c>
      <c r="Q148" s="166"/>
      <c r="R148" s="167">
        <f>SUM(R149:R181)</f>
        <v>12.330447799999998</v>
      </c>
      <c r="S148" s="166"/>
      <c r="T148" s="168">
        <f>SUM(T149:T181)</f>
        <v>0</v>
      </c>
      <c r="AR148" s="169" t="s">
        <v>85</v>
      </c>
      <c r="AT148" s="170" t="s">
        <v>76</v>
      </c>
      <c r="AU148" s="170" t="s">
        <v>85</v>
      </c>
      <c r="AY148" s="169" t="s">
        <v>133</v>
      </c>
      <c r="BK148" s="171">
        <f>SUM(BK149:BK181)</f>
        <v>0</v>
      </c>
    </row>
    <row r="149" spans="2:65" s="1" customFormat="1" ht="16.5" customHeight="1">
      <c r="B149" s="34"/>
      <c r="C149" s="174" t="s">
        <v>231</v>
      </c>
      <c r="D149" s="174" t="s">
        <v>135</v>
      </c>
      <c r="E149" s="175" t="s">
        <v>543</v>
      </c>
      <c r="F149" s="176" t="s">
        <v>544</v>
      </c>
      <c r="G149" s="177" t="s">
        <v>328</v>
      </c>
      <c r="H149" s="178">
        <v>2</v>
      </c>
      <c r="I149" s="179"/>
      <c r="J149" s="178">
        <f>ROUND(I149*H149,2)</f>
        <v>0</v>
      </c>
      <c r="K149" s="176" t="s">
        <v>139</v>
      </c>
      <c r="L149" s="38"/>
      <c r="M149" s="180" t="s">
        <v>27</v>
      </c>
      <c r="N149" s="181" t="s">
        <v>48</v>
      </c>
      <c r="O149" s="60"/>
      <c r="P149" s="182">
        <f>O149*H149</f>
        <v>0</v>
      </c>
      <c r="Q149" s="182">
        <v>0.01526</v>
      </c>
      <c r="R149" s="182">
        <f>Q149*H149</f>
        <v>0.03052</v>
      </c>
      <c r="S149" s="182">
        <v>0</v>
      </c>
      <c r="T149" s="183">
        <f>S149*H149</f>
        <v>0</v>
      </c>
      <c r="AR149" s="17" t="s">
        <v>140</v>
      </c>
      <c r="AT149" s="17" t="s">
        <v>135</v>
      </c>
      <c r="AU149" s="17" t="s">
        <v>87</v>
      </c>
      <c r="AY149" s="17" t="s">
        <v>133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7" t="s">
        <v>85</v>
      </c>
      <c r="BK149" s="184">
        <f>ROUND(I149*H149,2)</f>
        <v>0</v>
      </c>
      <c r="BL149" s="17" t="s">
        <v>140</v>
      </c>
      <c r="BM149" s="17" t="s">
        <v>545</v>
      </c>
    </row>
    <row r="150" spans="2:51" s="11" customFormat="1" ht="11.25">
      <c r="B150" s="185"/>
      <c r="C150" s="186"/>
      <c r="D150" s="187" t="s">
        <v>142</v>
      </c>
      <c r="E150" s="188" t="s">
        <v>27</v>
      </c>
      <c r="F150" s="189" t="s">
        <v>87</v>
      </c>
      <c r="G150" s="186"/>
      <c r="H150" s="190">
        <v>2</v>
      </c>
      <c r="I150" s="191"/>
      <c r="J150" s="186"/>
      <c r="K150" s="186"/>
      <c r="L150" s="192"/>
      <c r="M150" s="193"/>
      <c r="N150" s="194"/>
      <c r="O150" s="194"/>
      <c r="P150" s="194"/>
      <c r="Q150" s="194"/>
      <c r="R150" s="194"/>
      <c r="S150" s="194"/>
      <c r="T150" s="195"/>
      <c r="AT150" s="196" t="s">
        <v>142</v>
      </c>
      <c r="AU150" s="196" t="s">
        <v>87</v>
      </c>
      <c r="AV150" s="11" t="s">
        <v>87</v>
      </c>
      <c r="AW150" s="11" t="s">
        <v>36</v>
      </c>
      <c r="AX150" s="11" t="s">
        <v>77</v>
      </c>
      <c r="AY150" s="196" t="s">
        <v>133</v>
      </c>
    </row>
    <row r="151" spans="2:51" s="12" customFormat="1" ht="11.25">
      <c r="B151" s="197"/>
      <c r="C151" s="198"/>
      <c r="D151" s="187" t="s">
        <v>142</v>
      </c>
      <c r="E151" s="199" t="s">
        <v>27</v>
      </c>
      <c r="F151" s="200" t="s">
        <v>156</v>
      </c>
      <c r="G151" s="198"/>
      <c r="H151" s="199" t="s">
        <v>27</v>
      </c>
      <c r="I151" s="201"/>
      <c r="J151" s="198"/>
      <c r="K151" s="198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142</v>
      </c>
      <c r="AU151" s="206" t="s">
        <v>87</v>
      </c>
      <c r="AV151" s="12" t="s">
        <v>85</v>
      </c>
      <c r="AW151" s="12" t="s">
        <v>36</v>
      </c>
      <c r="AX151" s="12" t="s">
        <v>77</v>
      </c>
      <c r="AY151" s="206" t="s">
        <v>133</v>
      </c>
    </row>
    <row r="152" spans="2:51" s="13" customFormat="1" ht="11.25">
      <c r="B152" s="207"/>
      <c r="C152" s="208"/>
      <c r="D152" s="187" t="s">
        <v>142</v>
      </c>
      <c r="E152" s="209" t="s">
        <v>27</v>
      </c>
      <c r="F152" s="210" t="s">
        <v>145</v>
      </c>
      <c r="G152" s="208"/>
      <c r="H152" s="211">
        <v>2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142</v>
      </c>
      <c r="AU152" s="217" t="s">
        <v>87</v>
      </c>
      <c r="AV152" s="13" t="s">
        <v>140</v>
      </c>
      <c r="AW152" s="13" t="s">
        <v>36</v>
      </c>
      <c r="AX152" s="13" t="s">
        <v>85</v>
      </c>
      <c r="AY152" s="217" t="s">
        <v>133</v>
      </c>
    </row>
    <row r="153" spans="2:65" s="1" customFormat="1" ht="16.5" customHeight="1">
      <c r="B153" s="34"/>
      <c r="C153" s="174" t="s">
        <v>236</v>
      </c>
      <c r="D153" s="174" t="s">
        <v>135</v>
      </c>
      <c r="E153" s="175" t="s">
        <v>546</v>
      </c>
      <c r="F153" s="176" t="s">
        <v>547</v>
      </c>
      <c r="G153" s="177" t="s">
        <v>328</v>
      </c>
      <c r="H153" s="178">
        <v>2</v>
      </c>
      <c r="I153" s="179"/>
      <c r="J153" s="178">
        <f>ROUND(I153*H153,2)</f>
        <v>0</v>
      </c>
      <c r="K153" s="176" t="s">
        <v>139</v>
      </c>
      <c r="L153" s="38"/>
      <c r="M153" s="180" t="s">
        <v>27</v>
      </c>
      <c r="N153" s="181" t="s">
        <v>48</v>
      </c>
      <c r="O153" s="60"/>
      <c r="P153" s="182">
        <f>O153*H153</f>
        <v>0</v>
      </c>
      <c r="Q153" s="182">
        <v>0.0007</v>
      </c>
      <c r="R153" s="182">
        <f>Q153*H153</f>
        <v>0.0014</v>
      </c>
      <c r="S153" s="182">
        <v>0</v>
      </c>
      <c r="T153" s="183">
        <f>S153*H153</f>
        <v>0</v>
      </c>
      <c r="AR153" s="17" t="s">
        <v>140</v>
      </c>
      <c r="AT153" s="17" t="s">
        <v>135</v>
      </c>
      <c r="AU153" s="17" t="s">
        <v>87</v>
      </c>
      <c r="AY153" s="17" t="s">
        <v>133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85</v>
      </c>
      <c r="BK153" s="184">
        <f>ROUND(I153*H153,2)</f>
        <v>0</v>
      </c>
      <c r="BL153" s="17" t="s">
        <v>140</v>
      </c>
      <c r="BM153" s="17" t="s">
        <v>548</v>
      </c>
    </row>
    <row r="154" spans="2:51" s="11" customFormat="1" ht="11.25">
      <c r="B154" s="185"/>
      <c r="C154" s="186"/>
      <c r="D154" s="187" t="s">
        <v>142</v>
      </c>
      <c r="E154" s="188" t="s">
        <v>27</v>
      </c>
      <c r="F154" s="189" t="s">
        <v>87</v>
      </c>
      <c r="G154" s="186"/>
      <c r="H154" s="190">
        <v>2</v>
      </c>
      <c r="I154" s="191"/>
      <c r="J154" s="186"/>
      <c r="K154" s="186"/>
      <c r="L154" s="192"/>
      <c r="M154" s="193"/>
      <c r="N154" s="194"/>
      <c r="O154" s="194"/>
      <c r="P154" s="194"/>
      <c r="Q154" s="194"/>
      <c r="R154" s="194"/>
      <c r="S154" s="194"/>
      <c r="T154" s="195"/>
      <c r="AT154" s="196" t="s">
        <v>142</v>
      </c>
      <c r="AU154" s="196" t="s">
        <v>87</v>
      </c>
      <c r="AV154" s="11" t="s">
        <v>87</v>
      </c>
      <c r="AW154" s="11" t="s">
        <v>36</v>
      </c>
      <c r="AX154" s="11" t="s">
        <v>77</v>
      </c>
      <c r="AY154" s="196" t="s">
        <v>133</v>
      </c>
    </row>
    <row r="155" spans="2:51" s="12" customFormat="1" ht="11.25">
      <c r="B155" s="197"/>
      <c r="C155" s="198"/>
      <c r="D155" s="187" t="s">
        <v>142</v>
      </c>
      <c r="E155" s="199" t="s">
        <v>27</v>
      </c>
      <c r="F155" s="200" t="s">
        <v>156</v>
      </c>
      <c r="G155" s="198"/>
      <c r="H155" s="199" t="s">
        <v>27</v>
      </c>
      <c r="I155" s="201"/>
      <c r="J155" s="198"/>
      <c r="K155" s="198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142</v>
      </c>
      <c r="AU155" s="206" t="s">
        <v>87</v>
      </c>
      <c r="AV155" s="12" t="s">
        <v>85</v>
      </c>
      <c r="AW155" s="12" t="s">
        <v>36</v>
      </c>
      <c r="AX155" s="12" t="s">
        <v>77</v>
      </c>
      <c r="AY155" s="206" t="s">
        <v>133</v>
      </c>
    </row>
    <row r="156" spans="2:51" s="13" customFormat="1" ht="11.25">
      <c r="B156" s="207"/>
      <c r="C156" s="208"/>
      <c r="D156" s="187" t="s">
        <v>142</v>
      </c>
      <c r="E156" s="209" t="s">
        <v>27</v>
      </c>
      <c r="F156" s="210" t="s">
        <v>145</v>
      </c>
      <c r="G156" s="208"/>
      <c r="H156" s="211">
        <v>2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142</v>
      </c>
      <c r="AU156" s="217" t="s">
        <v>87</v>
      </c>
      <c r="AV156" s="13" t="s">
        <v>140</v>
      </c>
      <c r="AW156" s="13" t="s">
        <v>36</v>
      </c>
      <c r="AX156" s="13" t="s">
        <v>85</v>
      </c>
      <c r="AY156" s="217" t="s">
        <v>133</v>
      </c>
    </row>
    <row r="157" spans="2:65" s="1" customFormat="1" ht="16.5" customHeight="1">
      <c r="B157" s="34"/>
      <c r="C157" s="218" t="s">
        <v>7</v>
      </c>
      <c r="D157" s="218" t="s">
        <v>221</v>
      </c>
      <c r="E157" s="219" t="s">
        <v>549</v>
      </c>
      <c r="F157" s="220" t="s">
        <v>550</v>
      </c>
      <c r="G157" s="221" t="s">
        <v>328</v>
      </c>
      <c r="H157" s="222">
        <v>2</v>
      </c>
      <c r="I157" s="223"/>
      <c r="J157" s="222">
        <f>ROUND(I157*H157,2)</f>
        <v>0</v>
      </c>
      <c r="K157" s="220" t="s">
        <v>27</v>
      </c>
      <c r="L157" s="224"/>
      <c r="M157" s="225" t="s">
        <v>27</v>
      </c>
      <c r="N157" s="226" t="s">
        <v>48</v>
      </c>
      <c r="O157" s="60"/>
      <c r="P157" s="182">
        <f>O157*H157</f>
        <v>0</v>
      </c>
      <c r="Q157" s="182">
        <v>0.006</v>
      </c>
      <c r="R157" s="182">
        <f>Q157*H157</f>
        <v>0.012</v>
      </c>
      <c r="S157" s="182">
        <v>0</v>
      </c>
      <c r="T157" s="183">
        <f>S157*H157</f>
        <v>0</v>
      </c>
      <c r="AR157" s="17" t="s">
        <v>175</v>
      </c>
      <c r="AT157" s="17" t="s">
        <v>221</v>
      </c>
      <c r="AU157" s="17" t="s">
        <v>87</v>
      </c>
      <c r="AY157" s="17" t="s">
        <v>133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7" t="s">
        <v>85</v>
      </c>
      <c r="BK157" s="184">
        <f>ROUND(I157*H157,2)</f>
        <v>0</v>
      </c>
      <c r="BL157" s="17" t="s">
        <v>140</v>
      </c>
      <c r="BM157" s="17" t="s">
        <v>551</v>
      </c>
    </row>
    <row r="158" spans="2:65" s="1" customFormat="1" ht="16.5" customHeight="1">
      <c r="B158" s="34"/>
      <c r="C158" s="174" t="s">
        <v>149</v>
      </c>
      <c r="D158" s="174" t="s">
        <v>135</v>
      </c>
      <c r="E158" s="175" t="s">
        <v>552</v>
      </c>
      <c r="F158" s="176" t="s">
        <v>553</v>
      </c>
      <c r="G158" s="177" t="s">
        <v>328</v>
      </c>
      <c r="H158" s="178">
        <v>2</v>
      </c>
      <c r="I158" s="179"/>
      <c r="J158" s="178">
        <f>ROUND(I158*H158,2)</f>
        <v>0</v>
      </c>
      <c r="K158" s="176" t="s">
        <v>139</v>
      </c>
      <c r="L158" s="38"/>
      <c r="M158" s="180" t="s">
        <v>27</v>
      </c>
      <c r="N158" s="181" t="s">
        <v>48</v>
      </c>
      <c r="O158" s="60"/>
      <c r="P158" s="182">
        <f>O158*H158</f>
        <v>0</v>
      </c>
      <c r="Q158" s="182">
        <v>0.11241</v>
      </c>
      <c r="R158" s="182">
        <f>Q158*H158</f>
        <v>0.22482</v>
      </c>
      <c r="S158" s="182">
        <v>0</v>
      </c>
      <c r="T158" s="183">
        <f>S158*H158</f>
        <v>0</v>
      </c>
      <c r="AR158" s="17" t="s">
        <v>140</v>
      </c>
      <c r="AT158" s="17" t="s">
        <v>135</v>
      </c>
      <c r="AU158" s="17" t="s">
        <v>87</v>
      </c>
      <c r="AY158" s="17" t="s">
        <v>133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7" t="s">
        <v>85</v>
      </c>
      <c r="BK158" s="184">
        <f>ROUND(I158*H158,2)</f>
        <v>0</v>
      </c>
      <c r="BL158" s="17" t="s">
        <v>140</v>
      </c>
      <c r="BM158" s="17" t="s">
        <v>554</v>
      </c>
    </row>
    <row r="159" spans="2:51" s="11" customFormat="1" ht="11.25">
      <c r="B159" s="185"/>
      <c r="C159" s="186"/>
      <c r="D159" s="187" t="s">
        <v>142</v>
      </c>
      <c r="E159" s="188" t="s">
        <v>27</v>
      </c>
      <c r="F159" s="189" t="s">
        <v>87</v>
      </c>
      <c r="G159" s="186"/>
      <c r="H159" s="190">
        <v>2</v>
      </c>
      <c r="I159" s="191"/>
      <c r="J159" s="186"/>
      <c r="K159" s="186"/>
      <c r="L159" s="192"/>
      <c r="M159" s="193"/>
      <c r="N159" s="194"/>
      <c r="O159" s="194"/>
      <c r="P159" s="194"/>
      <c r="Q159" s="194"/>
      <c r="R159" s="194"/>
      <c r="S159" s="194"/>
      <c r="T159" s="195"/>
      <c r="AT159" s="196" t="s">
        <v>142</v>
      </c>
      <c r="AU159" s="196" t="s">
        <v>87</v>
      </c>
      <c r="AV159" s="11" t="s">
        <v>87</v>
      </c>
      <c r="AW159" s="11" t="s">
        <v>36</v>
      </c>
      <c r="AX159" s="11" t="s">
        <v>77</v>
      </c>
      <c r="AY159" s="196" t="s">
        <v>133</v>
      </c>
    </row>
    <row r="160" spans="2:51" s="12" customFormat="1" ht="11.25">
      <c r="B160" s="197"/>
      <c r="C160" s="198"/>
      <c r="D160" s="187" t="s">
        <v>142</v>
      </c>
      <c r="E160" s="199" t="s">
        <v>27</v>
      </c>
      <c r="F160" s="200" t="s">
        <v>156</v>
      </c>
      <c r="G160" s="198"/>
      <c r="H160" s="199" t="s">
        <v>27</v>
      </c>
      <c r="I160" s="201"/>
      <c r="J160" s="198"/>
      <c r="K160" s="198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142</v>
      </c>
      <c r="AU160" s="206" t="s">
        <v>87</v>
      </c>
      <c r="AV160" s="12" t="s">
        <v>85</v>
      </c>
      <c r="AW160" s="12" t="s">
        <v>36</v>
      </c>
      <c r="AX160" s="12" t="s">
        <v>77</v>
      </c>
      <c r="AY160" s="206" t="s">
        <v>133</v>
      </c>
    </row>
    <row r="161" spans="2:51" s="13" customFormat="1" ht="11.25">
      <c r="B161" s="207"/>
      <c r="C161" s="208"/>
      <c r="D161" s="187" t="s">
        <v>142</v>
      </c>
      <c r="E161" s="209" t="s">
        <v>27</v>
      </c>
      <c r="F161" s="210" t="s">
        <v>145</v>
      </c>
      <c r="G161" s="208"/>
      <c r="H161" s="211">
        <v>2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142</v>
      </c>
      <c r="AU161" s="217" t="s">
        <v>87</v>
      </c>
      <c r="AV161" s="13" t="s">
        <v>140</v>
      </c>
      <c r="AW161" s="13" t="s">
        <v>36</v>
      </c>
      <c r="AX161" s="13" t="s">
        <v>85</v>
      </c>
      <c r="AY161" s="217" t="s">
        <v>133</v>
      </c>
    </row>
    <row r="162" spans="2:65" s="1" customFormat="1" ht="16.5" customHeight="1">
      <c r="B162" s="34"/>
      <c r="C162" s="218" t="s">
        <v>249</v>
      </c>
      <c r="D162" s="218" t="s">
        <v>221</v>
      </c>
      <c r="E162" s="219" t="s">
        <v>555</v>
      </c>
      <c r="F162" s="220" t="s">
        <v>556</v>
      </c>
      <c r="G162" s="221" t="s">
        <v>328</v>
      </c>
      <c r="H162" s="222">
        <v>2</v>
      </c>
      <c r="I162" s="223"/>
      <c r="J162" s="222">
        <f>ROUND(I162*H162,2)</f>
        <v>0</v>
      </c>
      <c r="K162" s="220" t="s">
        <v>139</v>
      </c>
      <c r="L162" s="224"/>
      <c r="M162" s="225" t="s">
        <v>27</v>
      </c>
      <c r="N162" s="226" t="s">
        <v>48</v>
      </c>
      <c r="O162" s="60"/>
      <c r="P162" s="182">
        <f>O162*H162</f>
        <v>0</v>
      </c>
      <c r="Q162" s="182">
        <v>0.0061</v>
      </c>
      <c r="R162" s="182">
        <f>Q162*H162</f>
        <v>0.0122</v>
      </c>
      <c r="S162" s="182">
        <v>0</v>
      </c>
      <c r="T162" s="183">
        <f>S162*H162</f>
        <v>0</v>
      </c>
      <c r="AR162" s="17" t="s">
        <v>175</v>
      </c>
      <c r="AT162" s="17" t="s">
        <v>221</v>
      </c>
      <c r="AU162" s="17" t="s">
        <v>87</v>
      </c>
      <c r="AY162" s="17" t="s">
        <v>133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7" t="s">
        <v>85</v>
      </c>
      <c r="BK162" s="184">
        <f>ROUND(I162*H162,2)</f>
        <v>0</v>
      </c>
      <c r="BL162" s="17" t="s">
        <v>140</v>
      </c>
      <c r="BM162" s="17" t="s">
        <v>557</v>
      </c>
    </row>
    <row r="163" spans="2:65" s="1" customFormat="1" ht="16.5" customHeight="1">
      <c r="B163" s="34"/>
      <c r="C163" s="218" t="s">
        <v>252</v>
      </c>
      <c r="D163" s="218" t="s">
        <v>221</v>
      </c>
      <c r="E163" s="219" t="s">
        <v>558</v>
      </c>
      <c r="F163" s="220" t="s">
        <v>559</v>
      </c>
      <c r="G163" s="221" t="s">
        <v>328</v>
      </c>
      <c r="H163" s="222">
        <v>2</v>
      </c>
      <c r="I163" s="223"/>
      <c r="J163" s="222">
        <f>ROUND(I163*H163,2)</f>
        <v>0</v>
      </c>
      <c r="K163" s="220" t="s">
        <v>139</v>
      </c>
      <c r="L163" s="224"/>
      <c r="M163" s="225" t="s">
        <v>27</v>
      </c>
      <c r="N163" s="226" t="s">
        <v>48</v>
      </c>
      <c r="O163" s="60"/>
      <c r="P163" s="182">
        <f>O163*H163</f>
        <v>0</v>
      </c>
      <c r="Q163" s="182">
        <v>0.003</v>
      </c>
      <c r="R163" s="182">
        <f>Q163*H163</f>
        <v>0.006</v>
      </c>
      <c r="S163" s="182">
        <v>0</v>
      </c>
      <c r="T163" s="183">
        <f>S163*H163</f>
        <v>0</v>
      </c>
      <c r="AR163" s="17" t="s">
        <v>175</v>
      </c>
      <c r="AT163" s="17" t="s">
        <v>221</v>
      </c>
      <c r="AU163" s="17" t="s">
        <v>87</v>
      </c>
      <c r="AY163" s="17" t="s">
        <v>133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7" t="s">
        <v>85</v>
      </c>
      <c r="BK163" s="184">
        <f>ROUND(I163*H163,2)</f>
        <v>0</v>
      </c>
      <c r="BL163" s="17" t="s">
        <v>140</v>
      </c>
      <c r="BM163" s="17" t="s">
        <v>560</v>
      </c>
    </row>
    <row r="164" spans="2:65" s="1" customFormat="1" ht="16.5" customHeight="1">
      <c r="B164" s="34"/>
      <c r="C164" s="218" t="s">
        <v>257</v>
      </c>
      <c r="D164" s="218" t="s">
        <v>221</v>
      </c>
      <c r="E164" s="219" t="s">
        <v>561</v>
      </c>
      <c r="F164" s="220" t="s">
        <v>562</v>
      </c>
      <c r="G164" s="221" t="s">
        <v>328</v>
      </c>
      <c r="H164" s="222">
        <v>2</v>
      </c>
      <c r="I164" s="223"/>
      <c r="J164" s="222">
        <f>ROUND(I164*H164,2)</f>
        <v>0</v>
      </c>
      <c r="K164" s="220" t="s">
        <v>139</v>
      </c>
      <c r="L164" s="224"/>
      <c r="M164" s="225" t="s">
        <v>27</v>
      </c>
      <c r="N164" s="226" t="s">
        <v>48</v>
      </c>
      <c r="O164" s="60"/>
      <c r="P164" s="182">
        <f>O164*H164</f>
        <v>0</v>
      </c>
      <c r="Q164" s="182">
        <v>0.00035</v>
      </c>
      <c r="R164" s="182">
        <f>Q164*H164</f>
        <v>0.0007</v>
      </c>
      <c r="S164" s="182">
        <v>0</v>
      </c>
      <c r="T164" s="183">
        <f>S164*H164</f>
        <v>0</v>
      </c>
      <c r="AR164" s="17" t="s">
        <v>175</v>
      </c>
      <c r="AT164" s="17" t="s">
        <v>221</v>
      </c>
      <c r="AU164" s="17" t="s">
        <v>87</v>
      </c>
      <c r="AY164" s="17" t="s">
        <v>133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85</v>
      </c>
      <c r="BK164" s="184">
        <f>ROUND(I164*H164,2)</f>
        <v>0</v>
      </c>
      <c r="BL164" s="17" t="s">
        <v>140</v>
      </c>
      <c r="BM164" s="17" t="s">
        <v>563</v>
      </c>
    </row>
    <row r="165" spans="2:65" s="1" customFormat="1" ht="16.5" customHeight="1">
      <c r="B165" s="34"/>
      <c r="C165" s="218" t="s">
        <v>263</v>
      </c>
      <c r="D165" s="218" t="s">
        <v>221</v>
      </c>
      <c r="E165" s="219" t="s">
        <v>564</v>
      </c>
      <c r="F165" s="220" t="s">
        <v>565</v>
      </c>
      <c r="G165" s="221" t="s">
        <v>328</v>
      </c>
      <c r="H165" s="222">
        <v>2</v>
      </c>
      <c r="I165" s="223"/>
      <c r="J165" s="222">
        <f>ROUND(I165*H165,2)</f>
        <v>0</v>
      </c>
      <c r="K165" s="220" t="s">
        <v>139</v>
      </c>
      <c r="L165" s="224"/>
      <c r="M165" s="225" t="s">
        <v>27</v>
      </c>
      <c r="N165" s="226" t="s">
        <v>48</v>
      </c>
      <c r="O165" s="60"/>
      <c r="P165" s="182">
        <f>O165*H165</f>
        <v>0</v>
      </c>
      <c r="Q165" s="182">
        <v>0.0001</v>
      </c>
      <c r="R165" s="182">
        <f>Q165*H165</f>
        <v>0.0002</v>
      </c>
      <c r="S165" s="182">
        <v>0</v>
      </c>
      <c r="T165" s="183">
        <f>S165*H165</f>
        <v>0</v>
      </c>
      <c r="AR165" s="17" t="s">
        <v>175</v>
      </c>
      <c r="AT165" s="17" t="s">
        <v>221</v>
      </c>
      <c r="AU165" s="17" t="s">
        <v>87</v>
      </c>
      <c r="AY165" s="17" t="s">
        <v>133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7" t="s">
        <v>85</v>
      </c>
      <c r="BK165" s="184">
        <f>ROUND(I165*H165,2)</f>
        <v>0</v>
      </c>
      <c r="BL165" s="17" t="s">
        <v>140</v>
      </c>
      <c r="BM165" s="17" t="s">
        <v>566</v>
      </c>
    </row>
    <row r="166" spans="2:65" s="1" customFormat="1" ht="22.5" customHeight="1">
      <c r="B166" s="34"/>
      <c r="C166" s="174" t="s">
        <v>268</v>
      </c>
      <c r="D166" s="174" t="s">
        <v>135</v>
      </c>
      <c r="E166" s="175" t="s">
        <v>567</v>
      </c>
      <c r="F166" s="176" t="s">
        <v>568</v>
      </c>
      <c r="G166" s="177" t="s">
        <v>172</v>
      </c>
      <c r="H166" s="178">
        <v>15.93</v>
      </c>
      <c r="I166" s="179"/>
      <c r="J166" s="178">
        <f>ROUND(I166*H166,2)</f>
        <v>0</v>
      </c>
      <c r="K166" s="176" t="s">
        <v>139</v>
      </c>
      <c r="L166" s="38"/>
      <c r="M166" s="180" t="s">
        <v>27</v>
      </c>
      <c r="N166" s="181" t="s">
        <v>48</v>
      </c>
      <c r="O166" s="60"/>
      <c r="P166" s="182">
        <f>O166*H166</f>
        <v>0</v>
      </c>
      <c r="Q166" s="182">
        <v>0.1295</v>
      </c>
      <c r="R166" s="182">
        <f>Q166*H166</f>
        <v>2.062935</v>
      </c>
      <c r="S166" s="182">
        <v>0</v>
      </c>
      <c r="T166" s="183">
        <f>S166*H166</f>
        <v>0</v>
      </c>
      <c r="AR166" s="17" t="s">
        <v>140</v>
      </c>
      <c r="AT166" s="17" t="s">
        <v>135</v>
      </c>
      <c r="AU166" s="17" t="s">
        <v>87</v>
      </c>
      <c r="AY166" s="17" t="s">
        <v>133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7" t="s">
        <v>85</v>
      </c>
      <c r="BK166" s="184">
        <f>ROUND(I166*H166,2)</f>
        <v>0</v>
      </c>
      <c r="BL166" s="17" t="s">
        <v>140</v>
      </c>
      <c r="BM166" s="17" t="s">
        <v>569</v>
      </c>
    </row>
    <row r="167" spans="2:51" s="11" customFormat="1" ht="11.25">
      <c r="B167" s="185"/>
      <c r="C167" s="186"/>
      <c r="D167" s="187" t="s">
        <v>142</v>
      </c>
      <c r="E167" s="188" t="s">
        <v>27</v>
      </c>
      <c r="F167" s="189" t="s">
        <v>570</v>
      </c>
      <c r="G167" s="186"/>
      <c r="H167" s="190">
        <v>15.93</v>
      </c>
      <c r="I167" s="191"/>
      <c r="J167" s="186"/>
      <c r="K167" s="186"/>
      <c r="L167" s="192"/>
      <c r="M167" s="193"/>
      <c r="N167" s="194"/>
      <c r="O167" s="194"/>
      <c r="P167" s="194"/>
      <c r="Q167" s="194"/>
      <c r="R167" s="194"/>
      <c r="S167" s="194"/>
      <c r="T167" s="195"/>
      <c r="AT167" s="196" t="s">
        <v>142</v>
      </c>
      <c r="AU167" s="196" t="s">
        <v>87</v>
      </c>
      <c r="AV167" s="11" t="s">
        <v>87</v>
      </c>
      <c r="AW167" s="11" t="s">
        <v>36</v>
      </c>
      <c r="AX167" s="11" t="s">
        <v>77</v>
      </c>
      <c r="AY167" s="196" t="s">
        <v>133</v>
      </c>
    </row>
    <row r="168" spans="2:51" s="12" customFormat="1" ht="11.25">
      <c r="B168" s="197"/>
      <c r="C168" s="198"/>
      <c r="D168" s="187" t="s">
        <v>142</v>
      </c>
      <c r="E168" s="199" t="s">
        <v>27</v>
      </c>
      <c r="F168" s="200" t="s">
        <v>156</v>
      </c>
      <c r="G168" s="198"/>
      <c r="H168" s="199" t="s">
        <v>27</v>
      </c>
      <c r="I168" s="201"/>
      <c r="J168" s="198"/>
      <c r="K168" s="198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142</v>
      </c>
      <c r="AU168" s="206" t="s">
        <v>87</v>
      </c>
      <c r="AV168" s="12" t="s">
        <v>85</v>
      </c>
      <c r="AW168" s="12" t="s">
        <v>36</v>
      </c>
      <c r="AX168" s="12" t="s">
        <v>77</v>
      </c>
      <c r="AY168" s="206" t="s">
        <v>133</v>
      </c>
    </row>
    <row r="169" spans="2:51" s="13" customFormat="1" ht="11.25">
      <c r="B169" s="207"/>
      <c r="C169" s="208"/>
      <c r="D169" s="187" t="s">
        <v>142</v>
      </c>
      <c r="E169" s="209" t="s">
        <v>27</v>
      </c>
      <c r="F169" s="210" t="s">
        <v>145</v>
      </c>
      <c r="G169" s="208"/>
      <c r="H169" s="211">
        <v>15.93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142</v>
      </c>
      <c r="AU169" s="217" t="s">
        <v>87</v>
      </c>
      <c r="AV169" s="13" t="s">
        <v>140</v>
      </c>
      <c r="AW169" s="13" t="s">
        <v>36</v>
      </c>
      <c r="AX169" s="13" t="s">
        <v>85</v>
      </c>
      <c r="AY169" s="217" t="s">
        <v>133</v>
      </c>
    </row>
    <row r="170" spans="2:65" s="1" customFormat="1" ht="16.5" customHeight="1">
      <c r="B170" s="34"/>
      <c r="C170" s="218" t="s">
        <v>274</v>
      </c>
      <c r="D170" s="218" t="s">
        <v>221</v>
      </c>
      <c r="E170" s="219" t="s">
        <v>571</v>
      </c>
      <c r="F170" s="220" t="s">
        <v>572</v>
      </c>
      <c r="G170" s="221" t="s">
        <v>172</v>
      </c>
      <c r="H170" s="222">
        <v>32.18</v>
      </c>
      <c r="I170" s="223"/>
      <c r="J170" s="222">
        <f>ROUND(I170*H170,2)</f>
        <v>0</v>
      </c>
      <c r="K170" s="220" t="s">
        <v>139</v>
      </c>
      <c r="L170" s="224"/>
      <c r="M170" s="225" t="s">
        <v>27</v>
      </c>
      <c r="N170" s="226" t="s">
        <v>48</v>
      </c>
      <c r="O170" s="60"/>
      <c r="P170" s="182">
        <f>O170*H170</f>
        <v>0</v>
      </c>
      <c r="Q170" s="182">
        <v>0.048</v>
      </c>
      <c r="R170" s="182">
        <f>Q170*H170</f>
        <v>1.54464</v>
      </c>
      <c r="S170" s="182">
        <v>0</v>
      </c>
      <c r="T170" s="183">
        <f>S170*H170</f>
        <v>0</v>
      </c>
      <c r="AR170" s="17" t="s">
        <v>175</v>
      </c>
      <c r="AT170" s="17" t="s">
        <v>221</v>
      </c>
      <c r="AU170" s="17" t="s">
        <v>87</v>
      </c>
      <c r="AY170" s="17" t="s">
        <v>133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7" t="s">
        <v>85</v>
      </c>
      <c r="BK170" s="184">
        <f>ROUND(I170*H170,2)</f>
        <v>0</v>
      </c>
      <c r="BL170" s="17" t="s">
        <v>140</v>
      </c>
      <c r="BM170" s="17" t="s">
        <v>573</v>
      </c>
    </row>
    <row r="171" spans="2:51" s="11" customFormat="1" ht="11.25">
      <c r="B171" s="185"/>
      <c r="C171" s="186"/>
      <c r="D171" s="187" t="s">
        <v>142</v>
      </c>
      <c r="E171" s="188" t="s">
        <v>27</v>
      </c>
      <c r="F171" s="189" t="s">
        <v>574</v>
      </c>
      <c r="G171" s="186"/>
      <c r="H171" s="190">
        <v>32.18</v>
      </c>
      <c r="I171" s="191"/>
      <c r="J171" s="186"/>
      <c r="K171" s="186"/>
      <c r="L171" s="192"/>
      <c r="M171" s="193"/>
      <c r="N171" s="194"/>
      <c r="O171" s="194"/>
      <c r="P171" s="194"/>
      <c r="Q171" s="194"/>
      <c r="R171" s="194"/>
      <c r="S171" s="194"/>
      <c r="T171" s="195"/>
      <c r="AT171" s="196" t="s">
        <v>142</v>
      </c>
      <c r="AU171" s="196" t="s">
        <v>87</v>
      </c>
      <c r="AV171" s="11" t="s">
        <v>87</v>
      </c>
      <c r="AW171" s="11" t="s">
        <v>36</v>
      </c>
      <c r="AX171" s="11" t="s">
        <v>77</v>
      </c>
      <c r="AY171" s="196" t="s">
        <v>133</v>
      </c>
    </row>
    <row r="172" spans="2:51" s="13" customFormat="1" ht="11.25">
      <c r="B172" s="207"/>
      <c r="C172" s="208"/>
      <c r="D172" s="187" t="s">
        <v>142</v>
      </c>
      <c r="E172" s="209" t="s">
        <v>27</v>
      </c>
      <c r="F172" s="210" t="s">
        <v>145</v>
      </c>
      <c r="G172" s="208"/>
      <c r="H172" s="211">
        <v>32.18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142</v>
      </c>
      <c r="AU172" s="217" t="s">
        <v>87</v>
      </c>
      <c r="AV172" s="13" t="s">
        <v>140</v>
      </c>
      <c r="AW172" s="13" t="s">
        <v>36</v>
      </c>
      <c r="AX172" s="13" t="s">
        <v>85</v>
      </c>
      <c r="AY172" s="217" t="s">
        <v>133</v>
      </c>
    </row>
    <row r="173" spans="2:65" s="1" customFormat="1" ht="22.5" customHeight="1">
      <c r="B173" s="34"/>
      <c r="C173" s="174" t="s">
        <v>279</v>
      </c>
      <c r="D173" s="174" t="s">
        <v>135</v>
      </c>
      <c r="E173" s="175" t="s">
        <v>575</v>
      </c>
      <c r="F173" s="176" t="s">
        <v>576</v>
      </c>
      <c r="G173" s="177" t="s">
        <v>172</v>
      </c>
      <c r="H173" s="178">
        <v>21.36</v>
      </c>
      <c r="I173" s="179"/>
      <c r="J173" s="178">
        <f>ROUND(I173*H173,2)</f>
        <v>0</v>
      </c>
      <c r="K173" s="176" t="s">
        <v>139</v>
      </c>
      <c r="L173" s="38"/>
      <c r="M173" s="180" t="s">
        <v>27</v>
      </c>
      <c r="N173" s="181" t="s">
        <v>48</v>
      </c>
      <c r="O173" s="60"/>
      <c r="P173" s="182">
        <f>O173*H173</f>
        <v>0</v>
      </c>
      <c r="Q173" s="182">
        <v>0.16849</v>
      </c>
      <c r="R173" s="182">
        <f>Q173*H173</f>
        <v>3.5989464</v>
      </c>
      <c r="S173" s="182">
        <v>0</v>
      </c>
      <c r="T173" s="183">
        <f>S173*H173</f>
        <v>0</v>
      </c>
      <c r="AR173" s="17" t="s">
        <v>140</v>
      </c>
      <c r="AT173" s="17" t="s">
        <v>135</v>
      </c>
      <c r="AU173" s="17" t="s">
        <v>87</v>
      </c>
      <c r="AY173" s="17" t="s">
        <v>133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7" t="s">
        <v>85</v>
      </c>
      <c r="BK173" s="184">
        <f>ROUND(I173*H173,2)</f>
        <v>0</v>
      </c>
      <c r="BL173" s="17" t="s">
        <v>140</v>
      </c>
      <c r="BM173" s="17" t="s">
        <v>577</v>
      </c>
    </row>
    <row r="174" spans="2:51" s="11" customFormat="1" ht="11.25">
      <c r="B174" s="185"/>
      <c r="C174" s="186"/>
      <c r="D174" s="187" t="s">
        <v>142</v>
      </c>
      <c r="E174" s="188" t="s">
        <v>27</v>
      </c>
      <c r="F174" s="189" t="s">
        <v>578</v>
      </c>
      <c r="G174" s="186"/>
      <c r="H174" s="190">
        <v>21.36</v>
      </c>
      <c r="I174" s="191"/>
      <c r="J174" s="186"/>
      <c r="K174" s="186"/>
      <c r="L174" s="192"/>
      <c r="M174" s="193"/>
      <c r="N174" s="194"/>
      <c r="O174" s="194"/>
      <c r="P174" s="194"/>
      <c r="Q174" s="194"/>
      <c r="R174" s="194"/>
      <c r="S174" s="194"/>
      <c r="T174" s="195"/>
      <c r="AT174" s="196" t="s">
        <v>142</v>
      </c>
      <c r="AU174" s="196" t="s">
        <v>87</v>
      </c>
      <c r="AV174" s="11" t="s">
        <v>87</v>
      </c>
      <c r="AW174" s="11" t="s">
        <v>36</v>
      </c>
      <c r="AX174" s="11" t="s">
        <v>77</v>
      </c>
      <c r="AY174" s="196" t="s">
        <v>133</v>
      </c>
    </row>
    <row r="175" spans="2:51" s="12" customFormat="1" ht="11.25">
      <c r="B175" s="197"/>
      <c r="C175" s="198"/>
      <c r="D175" s="187" t="s">
        <v>142</v>
      </c>
      <c r="E175" s="199" t="s">
        <v>27</v>
      </c>
      <c r="F175" s="200" t="s">
        <v>156</v>
      </c>
      <c r="G175" s="198"/>
      <c r="H175" s="199" t="s">
        <v>27</v>
      </c>
      <c r="I175" s="201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142</v>
      </c>
      <c r="AU175" s="206" t="s">
        <v>87</v>
      </c>
      <c r="AV175" s="12" t="s">
        <v>85</v>
      </c>
      <c r="AW175" s="12" t="s">
        <v>36</v>
      </c>
      <c r="AX175" s="12" t="s">
        <v>77</v>
      </c>
      <c r="AY175" s="206" t="s">
        <v>133</v>
      </c>
    </row>
    <row r="176" spans="2:51" s="13" customFormat="1" ht="11.25">
      <c r="B176" s="207"/>
      <c r="C176" s="208"/>
      <c r="D176" s="187" t="s">
        <v>142</v>
      </c>
      <c r="E176" s="209" t="s">
        <v>27</v>
      </c>
      <c r="F176" s="210" t="s">
        <v>145</v>
      </c>
      <c r="G176" s="208"/>
      <c r="H176" s="211">
        <v>21.36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142</v>
      </c>
      <c r="AU176" s="217" t="s">
        <v>87</v>
      </c>
      <c r="AV176" s="13" t="s">
        <v>140</v>
      </c>
      <c r="AW176" s="13" t="s">
        <v>36</v>
      </c>
      <c r="AX176" s="13" t="s">
        <v>85</v>
      </c>
      <c r="AY176" s="217" t="s">
        <v>133</v>
      </c>
    </row>
    <row r="177" spans="2:65" s="1" customFormat="1" ht="16.5" customHeight="1">
      <c r="B177" s="34"/>
      <c r="C177" s="218" t="s">
        <v>286</v>
      </c>
      <c r="D177" s="218" t="s">
        <v>221</v>
      </c>
      <c r="E177" s="219" t="s">
        <v>579</v>
      </c>
      <c r="F177" s="220" t="s">
        <v>580</v>
      </c>
      <c r="G177" s="221" t="s">
        <v>172</v>
      </c>
      <c r="H177" s="222">
        <v>16</v>
      </c>
      <c r="I177" s="223"/>
      <c r="J177" s="222">
        <f>ROUND(I177*H177,2)</f>
        <v>0</v>
      </c>
      <c r="K177" s="220" t="s">
        <v>139</v>
      </c>
      <c r="L177" s="224"/>
      <c r="M177" s="225" t="s">
        <v>27</v>
      </c>
      <c r="N177" s="226" t="s">
        <v>48</v>
      </c>
      <c r="O177" s="60"/>
      <c r="P177" s="182">
        <f>O177*H177</f>
        <v>0</v>
      </c>
      <c r="Q177" s="182">
        <v>0.125</v>
      </c>
      <c r="R177" s="182">
        <f>Q177*H177</f>
        <v>2</v>
      </c>
      <c r="S177" s="182">
        <v>0</v>
      </c>
      <c r="T177" s="183">
        <f>S177*H177</f>
        <v>0</v>
      </c>
      <c r="AR177" s="17" t="s">
        <v>175</v>
      </c>
      <c r="AT177" s="17" t="s">
        <v>221</v>
      </c>
      <c r="AU177" s="17" t="s">
        <v>87</v>
      </c>
      <c r="AY177" s="17" t="s">
        <v>133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7" t="s">
        <v>85</v>
      </c>
      <c r="BK177" s="184">
        <f>ROUND(I177*H177,2)</f>
        <v>0</v>
      </c>
      <c r="BL177" s="17" t="s">
        <v>140</v>
      </c>
      <c r="BM177" s="17" t="s">
        <v>581</v>
      </c>
    </row>
    <row r="178" spans="2:65" s="1" customFormat="1" ht="16.5" customHeight="1">
      <c r="B178" s="34"/>
      <c r="C178" s="218" t="s">
        <v>290</v>
      </c>
      <c r="D178" s="218" t="s">
        <v>221</v>
      </c>
      <c r="E178" s="219" t="s">
        <v>582</v>
      </c>
      <c r="F178" s="220" t="s">
        <v>583</v>
      </c>
      <c r="G178" s="221" t="s">
        <v>172</v>
      </c>
      <c r="H178" s="222">
        <v>5.36</v>
      </c>
      <c r="I178" s="223"/>
      <c r="J178" s="222">
        <f>ROUND(I178*H178,2)</f>
        <v>0</v>
      </c>
      <c r="K178" s="220" t="s">
        <v>139</v>
      </c>
      <c r="L178" s="224"/>
      <c r="M178" s="225" t="s">
        <v>27</v>
      </c>
      <c r="N178" s="226" t="s">
        <v>48</v>
      </c>
      <c r="O178" s="60"/>
      <c r="P178" s="182">
        <f>O178*H178</f>
        <v>0</v>
      </c>
      <c r="Q178" s="182">
        <v>0.125</v>
      </c>
      <c r="R178" s="182">
        <f>Q178*H178</f>
        <v>0.67</v>
      </c>
      <c r="S178" s="182">
        <v>0</v>
      </c>
      <c r="T178" s="183">
        <f>S178*H178</f>
        <v>0</v>
      </c>
      <c r="AR178" s="17" t="s">
        <v>175</v>
      </c>
      <c r="AT178" s="17" t="s">
        <v>221</v>
      </c>
      <c r="AU178" s="17" t="s">
        <v>87</v>
      </c>
      <c r="AY178" s="17" t="s">
        <v>133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7" t="s">
        <v>85</v>
      </c>
      <c r="BK178" s="184">
        <f>ROUND(I178*H178,2)</f>
        <v>0</v>
      </c>
      <c r="BL178" s="17" t="s">
        <v>140</v>
      </c>
      <c r="BM178" s="17" t="s">
        <v>584</v>
      </c>
    </row>
    <row r="179" spans="2:65" s="1" customFormat="1" ht="16.5" customHeight="1">
      <c r="B179" s="34"/>
      <c r="C179" s="174" t="s">
        <v>294</v>
      </c>
      <c r="D179" s="174" t="s">
        <v>135</v>
      </c>
      <c r="E179" s="175" t="s">
        <v>401</v>
      </c>
      <c r="F179" s="176" t="s">
        <v>402</v>
      </c>
      <c r="G179" s="177" t="s">
        <v>186</v>
      </c>
      <c r="H179" s="178">
        <v>0.96</v>
      </c>
      <c r="I179" s="179"/>
      <c r="J179" s="178">
        <f>ROUND(I179*H179,2)</f>
        <v>0</v>
      </c>
      <c r="K179" s="176" t="s">
        <v>139</v>
      </c>
      <c r="L179" s="38"/>
      <c r="M179" s="180" t="s">
        <v>27</v>
      </c>
      <c r="N179" s="181" t="s">
        <v>48</v>
      </c>
      <c r="O179" s="60"/>
      <c r="P179" s="182">
        <f>O179*H179</f>
        <v>0</v>
      </c>
      <c r="Q179" s="182">
        <v>2.25634</v>
      </c>
      <c r="R179" s="182">
        <f>Q179*H179</f>
        <v>2.1660863999999997</v>
      </c>
      <c r="S179" s="182">
        <v>0</v>
      </c>
      <c r="T179" s="183">
        <f>S179*H179</f>
        <v>0</v>
      </c>
      <c r="AR179" s="17" t="s">
        <v>140</v>
      </c>
      <c r="AT179" s="17" t="s">
        <v>135</v>
      </c>
      <c r="AU179" s="17" t="s">
        <v>87</v>
      </c>
      <c r="AY179" s="17" t="s">
        <v>133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7" t="s">
        <v>85</v>
      </c>
      <c r="BK179" s="184">
        <f>ROUND(I179*H179,2)</f>
        <v>0</v>
      </c>
      <c r="BL179" s="17" t="s">
        <v>140</v>
      </c>
      <c r="BM179" s="17" t="s">
        <v>585</v>
      </c>
    </row>
    <row r="180" spans="2:51" s="11" customFormat="1" ht="11.25">
      <c r="B180" s="185"/>
      <c r="C180" s="186"/>
      <c r="D180" s="187" t="s">
        <v>142</v>
      </c>
      <c r="E180" s="188" t="s">
        <v>27</v>
      </c>
      <c r="F180" s="189" t="s">
        <v>586</v>
      </c>
      <c r="G180" s="186"/>
      <c r="H180" s="190">
        <v>0.96</v>
      </c>
      <c r="I180" s="191"/>
      <c r="J180" s="186"/>
      <c r="K180" s="186"/>
      <c r="L180" s="192"/>
      <c r="M180" s="193"/>
      <c r="N180" s="194"/>
      <c r="O180" s="194"/>
      <c r="P180" s="194"/>
      <c r="Q180" s="194"/>
      <c r="R180" s="194"/>
      <c r="S180" s="194"/>
      <c r="T180" s="195"/>
      <c r="AT180" s="196" t="s">
        <v>142</v>
      </c>
      <c r="AU180" s="196" t="s">
        <v>87</v>
      </c>
      <c r="AV180" s="11" t="s">
        <v>87</v>
      </c>
      <c r="AW180" s="11" t="s">
        <v>36</v>
      </c>
      <c r="AX180" s="11" t="s">
        <v>77</v>
      </c>
      <c r="AY180" s="196" t="s">
        <v>133</v>
      </c>
    </row>
    <row r="181" spans="2:51" s="13" customFormat="1" ht="11.25">
      <c r="B181" s="207"/>
      <c r="C181" s="208"/>
      <c r="D181" s="187" t="s">
        <v>142</v>
      </c>
      <c r="E181" s="209" t="s">
        <v>27</v>
      </c>
      <c r="F181" s="210" t="s">
        <v>145</v>
      </c>
      <c r="G181" s="208"/>
      <c r="H181" s="211">
        <v>0.96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142</v>
      </c>
      <c r="AU181" s="217" t="s">
        <v>87</v>
      </c>
      <c r="AV181" s="13" t="s">
        <v>140</v>
      </c>
      <c r="AW181" s="13" t="s">
        <v>36</v>
      </c>
      <c r="AX181" s="13" t="s">
        <v>85</v>
      </c>
      <c r="AY181" s="217" t="s">
        <v>133</v>
      </c>
    </row>
    <row r="182" spans="2:63" s="10" customFormat="1" ht="22.9" customHeight="1">
      <c r="B182" s="158"/>
      <c r="C182" s="159"/>
      <c r="D182" s="160" t="s">
        <v>76</v>
      </c>
      <c r="E182" s="172" t="s">
        <v>478</v>
      </c>
      <c r="F182" s="172" t="s">
        <v>479</v>
      </c>
      <c r="G182" s="159"/>
      <c r="H182" s="159"/>
      <c r="I182" s="162"/>
      <c r="J182" s="173">
        <f>BK182</f>
        <v>0</v>
      </c>
      <c r="K182" s="159"/>
      <c r="L182" s="164"/>
      <c r="M182" s="165"/>
      <c r="N182" s="166"/>
      <c r="O182" s="166"/>
      <c r="P182" s="167">
        <f>P183</f>
        <v>0</v>
      </c>
      <c r="Q182" s="166"/>
      <c r="R182" s="167">
        <f>R183</f>
        <v>0</v>
      </c>
      <c r="S182" s="166"/>
      <c r="T182" s="168">
        <f>T183</f>
        <v>0</v>
      </c>
      <c r="AR182" s="169" t="s">
        <v>85</v>
      </c>
      <c r="AT182" s="170" t="s">
        <v>76</v>
      </c>
      <c r="AU182" s="170" t="s">
        <v>85</v>
      </c>
      <c r="AY182" s="169" t="s">
        <v>133</v>
      </c>
      <c r="BK182" s="171">
        <f>BK183</f>
        <v>0</v>
      </c>
    </row>
    <row r="183" spans="2:65" s="1" customFormat="1" ht="16.5" customHeight="1">
      <c r="B183" s="34"/>
      <c r="C183" s="174" t="s">
        <v>299</v>
      </c>
      <c r="D183" s="174" t="s">
        <v>135</v>
      </c>
      <c r="E183" s="175" t="s">
        <v>587</v>
      </c>
      <c r="F183" s="176" t="s">
        <v>588</v>
      </c>
      <c r="G183" s="177" t="s">
        <v>224</v>
      </c>
      <c r="H183" s="178">
        <v>23.45</v>
      </c>
      <c r="I183" s="179"/>
      <c r="J183" s="178">
        <f>ROUND(I183*H183,2)</f>
        <v>0</v>
      </c>
      <c r="K183" s="176" t="s">
        <v>139</v>
      </c>
      <c r="L183" s="38"/>
      <c r="M183" s="227" t="s">
        <v>27</v>
      </c>
      <c r="N183" s="228" t="s">
        <v>48</v>
      </c>
      <c r="O183" s="229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17" t="s">
        <v>140</v>
      </c>
      <c r="AT183" s="17" t="s">
        <v>135</v>
      </c>
      <c r="AU183" s="17" t="s">
        <v>87</v>
      </c>
      <c r="AY183" s="17" t="s">
        <v>133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7" t="s">
        <v>85</v>
      </c>
      <c r="BK183" s="184">
        <f>ROUND(I183*H183,2)</f>
        <v>0</v>
      </c>
      <c r="BL183" s="17" t="s">
        <v>140</v>
      </c>
      <c r="BM183" s="17" t="s">
        <v>589</v>
      </c>
    </row>
    <row r="184" spans="2:12" s="1" customFormat="1" ht="6.95" customHeight="1">
      <c r="B184" s="46"/>
      <c r="C184" s="47"/>
      <c r="D184" s="47"/>
      <c r="E184" s="47"/>
      <c r="F184" s="47"/>
      <c r="G184" s="47"/>
      <c r="H184" s="47"/>
      <c r="I184" s="125"/>
      <c r="J184" s="47"/>
      <c r="K184" s="47"/>
      <c r="L184" s="38"/>
    </row>
  </sheetData>
  <sheetProtection algorithmName="SHA-512" hashValue="v4UWKwqOhxkLFFgt+yK4Widv2+fYmJC+hCPNRhXP/9nRKnraRhT7yZCp15QMnioIUUEAIlBcF/xZl/ikP6shIA==" saltValue="bikCIFQ2HR/cxdiQ0vGDG1HObH/EYMxKMs5ZYFtCceQOfXVrm8S8DXXzhN9Vwa3DrQZcprqSh/iPjqI9Vaqf4Q==" spinCount="100000" sheet="1" objects="1" scenarios="1" formatColumns="0" formatRows="0" autoFilter="0"/>
  <autoFilter ref="C83:K18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7" t="s">
        <v>93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87</v>
      </c>
    </row>
    <row r="4" spans="2:46" ht="24.95" customHeight="1">
      <c r="B4" s="20"/>
      <c r="D4" s="10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2" t="s">
        <v>15</v>
      </c>
      <c r="L6" s="20"/>
    </row>
    <row r="7" spans="2:12" ht="16.5" customHeight="1">
      <c r="B7" s="20"/>
      <c r="E7" s="360" t="str">
        <f>'Rekapitulace stavby'!K6</f>
        <v>III-2031 Vejprnice - intravilánová brána</v>
      </c>
      <c r="F7" s="361"/>
      <c r="G7" s="361"/>
      <c r="H7" s="361"/>
      <c r="L7" s="20"/>
    </row>
    <row r="8" spans="2:12" s="1" customFormat="1" ht="12" customHeight="1">
      <c r="B8" s="38"/>
      <c r="D8" s="102" t="s">
        <v>104</v>
      </c>
      <c r="I8" s="103"/>
      <c r="L8" s="38"/>
    </row>
    <row r="9" spans="2:12" s="1" customFormat="1" ht="36.95" customHeight="1">
      <c r="B9" s="38"/>
      <c r="E9" s="362" t="s">
        <v>590</v>
      </c>
      <c r="F9" s="363"/>
      <c r="G9" s="363"/>
      <c r="H9" s="363"/>
      <c r="I9" s="103"/>
      <c r="L9" s="38"/>
    </row>
    <row r="10" spans="2:12" s="1" customFormat="1" ht="11.25">
      <c r="B10" s="38"/>
      <c r="I10" s="103"/>
      <c r="L10" s="38"/>
    </row>
    <row r="11" spans="2:12" s="1" customFormat="1" ht="12" customHeight="1">
      <c r="B11" s="38"/>
      <c r="D11" s="102" t="s">
        <v>17</v>
      </c>
      <c r="F11" s="17" t="s">
        <v>18</v>
      </c>
      <c r="I11" s="104" t="s">
        <v>19</v>
      </c>
      <c r="J11" s="17" t="s">
        <v>27</v>
      </c>
      <c r="L11" s="38"/>
    </row>
    <row r="12" spans="2:12" s="1" customFormat="1" ht="12" customHeight="1">
      <c r="B12" s="38"/>
      <c r="D12" s="102" t="s">
        <v>21</v>
      </c>
      <c r="F12" s="17" t="s">
        <v>22</v>
      </c>
      <c r="I12" s="104" t="s">
        <v>23</v>
      </c>
      <c r="J12" s="105" t="str">
        <f>'Rekapitulace stavby'!AN8</f>
        <v>11. 1. 2019</v>
      </c>
      <c r="L12" s="38"/>
    </row>
    <row r="13" spans="2:12" s="1" customFormat="1" ht="10.9" customHeight="1">
      <c r="B13" s="38"/>
      <c r="I13" s="103"/>
      <c r="L13" s="38"/>
    </row>
    <row r="14" spans="2:12" s="1" customFormat="1" ht="12" customHeight="1">
      <c r="B14" s="38"/>
      <c r="D14" s="102" t="s">
        <v>25</v>
      </c>
      <c r="I14" s="104" t="s">
        <v>26</v>
      </c>
      <c r="J14" s="17" t="s">
        <v>27</v>
      </c>
      <c r="L14" s="38"/>
    </row>
    <row r="15" spans="2:12" s="1" customFormat="1" ht="18" customHeight="1">
      <c r="B15" s="38"/>
      <c r="E15" s="17" t="s">
        <v>28</v>
      </c>
      <c r="I15" s="104" t="s">
        <v>29</v>
      </c>
      <c r="J15" s="17" t="s">
        <v>27</v>
      </c>
      <c r="L15" s="38"/>
    </row>
    <row r="16" spans="2:12" s="1" customFormat="1" ht="6.95" customHeight="1">
      <c r="B16" s="38"/>
      <c r="I16" s="103"/>
      <c r="L16" s="38"/>
    </row>
    <row r="17" spans="2:12" s="1" customFormat="1" ht="12" customHeight="1">
      <c r="B17" s="38"/>
      <c r="D17" s="102" t="s">
        <v>30</v>
      </c>
      <c r="I17" s="104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64" t="str">
        <f>'Rekapitulace stavby'!E14</f>
        <v>Vyplň údaj</v>
      </c>
      <c r="F18" s="365"/>
      <c r="G18" s="365"/>
      <c r="H18" s="365"/>
      <c r="I18" s="104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03"/>
      <c r="L19" s="38"/>
    </row>
    <row r="20" spans="2:12" s="1" customFormat="1" ht="12" customHeight="1">
      <c r="B20" s="38"/>
      <c r="D20" s="102" t="s">
        <v>32</v>
      </c>
      <c r="I20" s="104" t="s">
        <v>26</v>
      </c>
      <c r="J20" s="17" t="s">
        <v>27</v>
      </c>
      <c r="L20" s="38"/>
    </row>
    <row r="21" spans="2:12" s="1" customFormat="1" ht="18" customHeight="1">
      <c r="B21" s="38"/>
      <c r="E21" s="17" t="s">
        <v>34</v>
      </c>
      <c r="I21" s="104" t="s">
        <v>29</v>
      </c>
      <c r="J21" s="17" t="s">
        <v>27</v>
      </c>
      <c r="L21" s="38"/>
    </row>
    <row r="22" spans="2:12" s="1" customFormat="1" ht="6.95" customHeight="1">
      <c r="B22" s="38"/>
      <c r="I22" s="103"/>
      <c r="L22" s="38"/>
    </row>
    <row r="23" spans="2:12" s="1" customFormat="1" ht="12" customHeight="1">
      <c r="B23" s="38"/>
      <c r="D23" s="102" t="s">
        <v>37</v>
      </c>
      <c r="I23" s="104" t="s">
        <v>26</v>
      </c>
      <c r="J23" s="17" t="s">
        <v>38</v>
      </c>
      <c r="L23" s="38"/>
    </row>
    <row r="24" spans="2:12" s="1" customFormat="1" ht="18" customHeight="1">
      <c r="B24" s="38"/>
      <c r="E24" s="17" t="s">
        <v>39</v>
      </c>
      <c r="I24" s="104" t="s">
        <v>29</v>
      </c>
      <c r="J24" s="17" t="s">
        <v>40</v>
      </c>
      <c r="L24" s="38"/>
    </row>
    <row r="25" spans="2:12" s="1" customFormat="1" ht="6.95" customHeight="1">
      <c r="B25" s="38"/>
      <c r="I25" s="103"/>
      <c r="L25" s="38"/>
    </row>
    <row r="26" spans="2:12" s="1" customFormat="1" ht="12" customHeight="1">
      <c r="B26" s="38"/>
      <c r="D26" s="102" t="s">
        <v>41</v>
      </c>
      <c r="I26" s="103"/>
      <c r="L26" s="38"/>
    </row>
    <row r="27" spans="2:12" s="6" customFormat="1" ht="16.5" customHeight="1">
      <c r="B27" s="106"/>
      <c r="E27" s="366" t="s">
        <v>27</v>
      </c>
      <c r="F27" s="366"/>
      <c r="G27" s="366"/>
      <c r="H27" s="366"/>
      <c r="I27" s="107"/>
      <c r="L27" s="106"/>
    </row>
    <row r="28" spans="2:12" s="1" customFormat="1" ht="6.95" customHeight="1">
      <c r="B28" s="38"/>
      <c r="I28" s="103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43</v>
      </c>
      <c r="I30" s="103"/>
      <c r="J30" s="110">
        <f>ROUND(J90,2)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5" customHeight="1">
      <c r="B32" s="38"/>
      <c r="F32" s="111" t="s">
        <v>45</v>
      </c>
      <c r="I32" s="112" t="s">
        <v>44</v>
      </c>
      <c r="J32" s="111" t="s">
        <v>46</v>
      </c>
      <c r="L32" s="38"/>
    </row>
    <row r="33" spans="2:12" s="1" customFormat="1" ht="14.45" customHeight="1">
      <c r="B33" s="38"/>
      <c r="D33" s="102" t="s">
        <v>47</v>
      </c>
      <c r="E33" s="102" t="s">
        <v>48</v>
      </c>
      <c r="F33" s="113">
        <f>ROUND((SUM(BE90:BE238)),2)</f>
        <v>0</v>
      </c>
      <c r="I33" s="114">
        <v>0.21</v>
      </c>
      <c r="J33" s="113">
        <f>ROUND(((SUM(BE90:BE238))*I33),2)</f>
        <v>0</v>
      </c>
      <c r="L33" s="38"/>
    </row>
    <row r="34" spans="2:12" s="1" customFormat="1" ht="14.45" customHeight="1">
      <c r="B34" s="38"/>
      <c r="E34" s="102" t="s">
        <v>49</v>
      </c>
      <c r="F34" s="113">
        <f>ROUND((SUM(BF90:BF238)),2)</f>
        <v>0</v>
      </c>
      <c r="I34" s="114">
        <v>0.15</v>
      </c>
      <c r="J34" s="113">
        <f>ROUND(((SUM(BF90:BF238))*I34),2)</f>
        <v>0</v>
      </c>
      <c r="L34" s="38"/>
    </row>
    <row r="35" spans="2:12" s="1" customFormat="1" ht="14.45" customHeight="1" hidden="1">
      <c r="B35" s="38"/>
      <c r="E35" s="102" t="s">
        <v>50</v>
      </c>
      <c r="F35" s="113">
        <f>ROUND((SUM(BG90:BG238)),2)</f>
        <v>0</v>
      </c>
      <c r="I35" s="114">
        <v>0.21</v>
      </c>
      <c r="J35" s="113">
        <f>0</f>
        <v>0</v>
      </c>
      <c r="L35" s="38"/>
    </row>
    <row r="36" spans="2:12" s="1" customFormat="1" ht="14.45" customHeight="1" hidden="1">
      <c r="B36" s="38"/>
      <c r="E36" s="102" t="s">
        <v>51</v>
      </c>
      <c r="F36" s="113">
        <f>ROUND((SUM(BH90:BH238)),2)</f>
        <v>0</v>
      </c>
      <c r="I36" s="114">
        <v>0.15</v>
      </c>
      <c r="J36" s="113">
        <f>0</f>
        <v>0</v>
      </c>
      <c r="L36" s="38"/>
    </row>
    <row r="37" spans="2:12" s="1" customFormat="1" ht="14.45" customHeight="1" hidden="1">
      <c r="B37" s="38"/>
      <c r="E37" s="102" t="s">
        <v>52</v>
      </c>
      <c r="F37" s="113">
        <f>ROUND((SUM(BI90:BI238)),2)</f>
        <v>0</v>
      </c>
      <c r="I37" s="114">
        <v>0</v>
      </c>
      <c r="J37" s="113">
        <f>0</f>
        <v>0</v>
      </c>
      <c r="L37" s="38"/>
    </row>
    <row r="38" spans="2:12" s="1" customFormat="1" ht="6.95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53</v>
      </c>
      <c r="E39" s="117"/>
      <c r="F39" s="117"/>
      <c r="G39" s="118" t="s">
        <v>54</v>
      </c>
      <c r="H39" s="119" t="s">
        <v>55</v>
      </c>
      <c r="I39" s="120"/>
      <c r="J39" s="121">
        <f>SUM(J30:J37)</f>
        <v>0</v>
      </c>
      <c r="K39" s="122"/>
      <c r="L39" s="38"/>
    </row>
    <row r="40" spans="2:12" s="1" customFormat="1" ht="14.45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5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5" customHeight="1">
      <c r="B45" s="34"/>
      <c r="C45" s="23" t="s">
        <v>106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15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>
      <c r="B48" s="34"/>
      <c r="C48" s="35"/>
      <c r="D48" s="35"/>
      <c r="E48" s="367" t="str">
        <f>E7</f>
        <v>III-2031 Vejprnice - intravilánová brána</v>
      </c>
      <c r="F48" s="368"/>
      <c r="G48" s="368"/>
      <c r="H48" s="368"/>
      <c r="I48" s="103"/>
      <c r="J48" s="35"/>
      <c r="K48" s="35"/>
      <c r="L48" s="38"/>
    </row>
    <row r="49" spans="2:12" s="1" customFormat="1" ht="12" customHeight="1">
      <c r="B49" s="34"/>
      <c r="C49" s="29" t="s">
        <v>104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6.5" customHeight="1">
      <c r="B50" s="34"/>
      <c r="C50" s="35"/>
      <c r="D50" s="35"/>
      <c r="E50" s="340" t="str">
        <f>E9</f>
        <v>SK81H03 - SO 301 Kanalizace</v>
      </c>
      <c r="F50" s="339"/>
      <c r="G50" s="339"/>
      <c r="H50" s="339"/>
      <c r="I50" s="103"/>
      <c r="J50" s="35"/>
      <c r="K50" s="35"/>
      <c r="L50" s="38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 xml:space="preserve"> </v>
      </c>
      <c r="G52" s="35"/>
      <c r="H52" s="35"/>
      <c r="I52" s="104" t="s">
        <v>23</v>
      </c>
      <c r="J52" s="55" t="str">
        <f>IF(J12="","",J12)</f>
        <v>11. 1. 2019</v>
      </c>
      <c r="K52" s="35"/>
      <c r="L52" s="38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4.95" customHeight="1">
      <c r="B54" s="34"/>
      <c r="C54" s="29" t="s">
        <v>25</v>
      </c>
      <c r="D54" s="35"/>
      <c r="E54" s="35"/>
      <c r="F54" s="27" t="str">
        <f>E15</f>
        <v>SÚS Plzeňského kraje</v>
      </c>
      <c r="G54" s="35"/>
      <c r="H54" s="35"/>
      <c r="I54" s="104" t="s">
        <v>32</v>
      </c>
      <c r="J54" s="32" t="str">
        <f>E21</f>
        <v>Projekční kancelář Ing.Škubalová</v>
      </c>
      <c r="K54" s="35"/>
      <c r="L54" s="38"/>
    </row>
    <row r="55" spans="2:12" s="1" customFormat="1" ht="13.7" customHeight="1">
      <c r="B55" s="34"/>
      <c r="C55" s="29" t="s">
        <v>30</v>
      </c>
      <c r="D55" s="35"/>
      <c r="E55" s="35"/>
      <c r="F55" s="27" t="str">
        <f>IF(E18="","",E18)</f>
        <v>Vyplň údaj</v>
      </c>
      <c r="G55" s="35"/>
      <c r="H55" s="35"/>
      <c r="I55" s="104" t="s">
        <v>37</v>
      </c>
      <c r="J55" s="32" t="str">
        <f>E24</f>
        <v>Straka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107</v>
      </c>
      <c r="D57" s="130"/>
      <c r="E57" s="130"/>
      <c r="F57" s="130"/>
      <c r="G57" s="130"/>
      <c r="H57" s="130"/>
      <c r="I57" s="131"/>
      <c r="J57" s="132" t="s">
        <v>108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9" customHeight="1">
      <c r="B59" s="34"/>
      <c r="C59" s="133" t="s">
        <v>75</v>
      </c>
      <c r="D59" s="35"/>
      <c r="E59" s="35"/>
      <c r="F59" s="35"/>
      <c r="G59" s="35"/>
      <c r="H59" s="35"/>
      <c r="I59" s="103"/>
      <c r="J59" s="73">
        <f>J90</f>
        <v>0</v>
      </c>
      <c r="K59" s="35"/>
      <c r="L59" s="38"/>
      <c r="AU59" s="17" t="s">
        <v>109</v>
      </c>
    </row>
    <row r="60" spans="2:12" s="7" customFormat="1" ht="24.95" customHeight="1">
      <c r="B60" s="134"/>
      <c r="C60" s="135"/>
      <c r="D60" s="136" t="s">
        <v>110</v>
      </c>
      <c r="E60" s="137"/>
      <c r="F60" s="137"/>
      <c r="G60" s="137"/>
      <c r="H60" s="137"/>
      <c r="I60" s="138"/>
      <c r="J60" s="139">
        <f>J91</f>
        <v>0</v>
      </c>
      <c r="K60" s="135"/>
      <c r="L60" s="140"/>
    </row>
    <row r="61" spans="2:12" s="8" customFormat="1" ht="19.9" customHeight="1">
      <c r="B61" s="141"/>
      <c r="C61" s="142"/>
      <c r="D61" s="143" t="s">
        <v>111</v>
      </c>
      <c r="E61" s="144"/>
      <c r="F61" s="144"/>
      <c r="G61" s="144"/>
      <c r="H61" s="144"/>
      <c r="I61" s="145"/>
      <c r="J61" s="146">
        <f>J92</f>
        <v>0</v>
      </c>
      <c r="K61" s="142"/>
      <c r="L61" s="147"/>
    </row>
    <row r="62" spans="2:12" s="8" customFormat="1" ht="19.9" customHeight="1">
      <c r="B62" s="141"/>
      <c r="C62" s="142"/>
      <c r="D62" s="143" t="s">
        <v>591</v>
      </c>
      <c r="E62" s="144"/>
      <c r="F62" s="144"/>
      <c r="G62" s="144"/>
      <c r="H62" s="144"/>
      <c r="I62" s="145"/>
      <c r="J62" s="146">
        <f>J148</f>
        <v>0</v>
      </c>
      <c r="K62" s="142"/>
      <c r="L62" s="147"/>
    </row>
    <row r="63" spans="2:12" s="8" customFormat="1" ht="19.9" customHeight="1">
      <c r="B63" s="141"/>
      <c r="C63" s="142"/>
      <c r="D63" s="143" t="s">
        <v>112</v>
      </c>
      <c r="E63" s="144"/>
      <c r="F63" s="144"/>
      <c r="G63" s="144"/>
      <c r="H63" s="144"/>
      <c r="I63" s="145"/>
      <c r="J63" s="146">
        <f>J168</f>
        <v>0</v>
      </c>
      <c r="K63" s="142"/>
      <c r="L63" s="147"/>
    </row>
    <row r="64" spans="2:12" s="8" customFormat="1" ht="19.9" customHeight="1">
      <c r="B64" s="141"/>
      <c r="C64" s="142"/>
      <c r="D64" s="143" t="s">
        <v>113</v>
      </c>
      <c r="E64" s="144"/>
      <c r="F64" s="144"/>
      <c r="G64" s="144"/>
      <c r="H64" s="144"/>
      <c r="I64" s="145"/>
      <c r="J64" s="146">
        <f>J180</f>
        <v>0</v>
      </c>
      <c r="K64" s="142"/>
      <c r="L64" s="147"/>
    </row>
    <row r="65" spans="2:12" s="8" customFormat="1" ht="19.9" customHeight="1">
      <c r="B65" s="141"/>
      <c r="C65" s="142"/>
      <c r="D65" s="143" t="s">
        <v>114</v>
      </c>
      <c r="E65" s="144"/>
      <c r="F65" s="144"/>
      <c r="G65" s="144"/>
      <c r="H65" s="144"/>
      <c r="I65" s="145"/>
      <c r="J65" s="146">
        <f>J189</f>
        <v>0</v>
      </c>
      <c r="K65" s="142"/>
      <c r="L65" s="147"/>
    </row>
    <row r="66" spans="2:12" s="8" customFormat="1" ht="19.9" customHeight="1">
      <c r="B66" s="141"/>
      <c r="C66" s="142"/>
      <c r="D66" s="143" t="s">
        <v>115</v>
      </c>
      <c r="E66" s="144"/>
      <c r="F66" s="144"/>
      <c r="G66" s="144"/>
      <c r="H66" s="144"/>
      <c r="I66" s="145"/>
      <c r="J66" s="146">
        <f>J198</f>
        <v>0</v>
      </c>
      <c r="K66" s="142"/>
      <c r="L66" s="147"/>
    </row>
    <row r="67" spans="2:12" s="8" customFormat="1" ht="19.9" customHeight="1">
      <c r="B67" s="141"/>
      <c r="C67" s="142"/>
      <c r="D67" s="143" t="s">
        <v>117</v>
      </c>
      <c r="E67" s="144"/>
      <c r="F67" s="144"/>
      <c r="G67" s="144"/>
      <c r="H67" s="144"/>
      <c r="I67" s="145"/>
      <c r="J67" s="146">
        <f>J219</f>
        <v>0</v>
      </c>
      <c r="K67" s="142"/>
      <c r="L67" s="147"/>
    </row>
    <row r="68" spans="2:12" s="7" customFormat="1" ht="24.95" customHeight="1">
      <c r="B68" s="134"/>
      <c r="C68" s="135"/>
      <c r="D68" s="136" t="s">
        <v>592</v>
      </c>
      <c r="E68" s="137"/>
      <c r="F68" s="137"/>
      <c r="G68" s="137"/>
      <c r="H68" s="137"/>
      <c r="I68" s="138"/>
      <c r="J68" s="139">
        <f>J221</f>
        <v>0</v>
      </c>
      <c r="K68" s="135"/>
      <c r="L68" s="140"/>
    </row>
    <row r="69" spans="2:12" s="8" customFormat="1" ht="19.9" customHeight="1">
      <c r="B69" s="141"/>
      <c r="C69" s="142"/>
      <c r="D69" s="143" t="s">
        <v>593</v>
      </c>
      <c r="E69" s="144"/>
      <c r="F69" s="144"/>
      <c r="G69" s="144"/>
      <c r="H69" s="144"/>
      <c r="I69" s="145"/>
      <c r="J69" s="146">
        <f>J222</f>
        <v>0</v>
      </c>
      <c r="K69" s="142"/>
      <c r="L69" s="147"/>
    </row>
    <row r="70" spans="2:12" s="8" customFormat="1" ht="19.9" customHeight="1">
      <c r="B70" s="141"/>
      <c r="C70" s="142"/>
      <c r="D70" s="143" t="s">
        <v>594</v>
      </c>
      <c r="E70" s="144"/>
      <c r="F70" s="144"/>
      <c r="G70" s="144"/>
      <c r="H70" s="144"/>
      <c r="I70" s="145"/>
      <c r="J70" s="146">
        <f>J232</f>
        <v>0</v>
      </c>
      <c r="K70" s="142"/>
      <c r="L70" s="147"/>
    </row>
    <row r="71" spans="2:12" s="1" customFormat="1" ht="21.75" customHeight="1">
      <c r="B71" s="34"/>
      <c r="C71" s="35"/>
      <c r="D71" s="35"/>
      <c r="E71" s="35"/>
      <c r="F71" s="35"/>
      <c r="G71" s="35"/>
      <c r="H71" s="35"/>
      <c r="I71" s="103"/>
      <c r="J71" s="35"/>
      <c r="K71" s="35"/>
      <c r="L71" s="38"/>
    </row>
    <row r="72" spans="2:12" s="1" customFormat="1" ht="6.95" customHeight="1">
      <c r="B72" s="46"/>
      <c r="C72" s="47"/>
      <c r="D72" s="47"/>
      <c r="E72" s="47"/>
      <c r="F72" s="47"/>
      <c r="G72" s="47"/>
      <c r="H72" s="47"/>
      <c r="I72" s="125"/>
      <c r="J72" s="47"/>
      <c r="K72" s="47"/>
      <c r="L72" s="38"/>
    </row>
    <row r="76" spans="2:12" s="1" customFormat="1" ht="6.95" customHeight="1">
      <c r="B76" s="48"/>
      <c r="C76" s="49"/>
      <c r="D76" s="49"/>
      <c r="E76" s="49"/>
      <c r="F76" s="49"/>
      <c r="G76" s="49"/>
      <c r="H76" s="49"/>
      <c r="I76" s="128"/>
      <c r="J76" s="49"/>
      <c r="K76" s="49"/>
      <c r="L76" s="38"/>
    </row>
    <row r="77" spans="2:12" s="1" customFormat="1" ht="24.95" customHeight="1">
      <c r="B77" s="34"/>
      <c r="C77" s="23" t="s">
        <v>118</v>
      </c>
      <c r="D77" s="35"/>
      <c r="E77" s="35"/>
      <c r="F77" s="35"/>
      <c r="G77" s="35"/>
      <c r="H77" s="35"/>
      <c r="I77" s="103"/>
      <c r="J77" s="35"/>
      <c r="K77" s="35"/>
      <c r="L77" s="38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03"/>
      <c r="J78" s="35"/>
      <c r="K78" s="35"/>
      <c r="L78" s="38"/>
    </row>
    <row r="79" spans="2:12" s="1" customFormat="1" ht="12" customHeight="1">
      <c r="B79" s="34"/>
      <c r="C79" s="29" t="s">
        <v>15</v>
      </c>
      <c r="D79" s="35"/>
      <c r="E79" s="35"/>
      <c r="F79" s="35"/>
      <c r="G79" s="35"/>
      <c r="H79" s="35"/>
      <c r="I79" s="103"/>
      <c r="J79" s="35"/>
      <c r="K79" s="35"/>
      <c r="L79" s="38"/>
    </row>
    <row r="80" spans="2:12" s="1" customFormat="1" ht="16.5" customHeight="1">
      <c r="B80" s="34"/>
      <c r="C80" s="35"/>
      <c r="D80" s="35"/>
      <c r="E80" s="367" t="str">
        <f>E7</f>
        <v>III-2031 Vejprnice - intravilánová brána</v>
      </c>
      <c r="F80" s="368"/>
      <c r="G80" s="368"/>
      <c r="H80" s="368"/>
      <c r="I80" s="103"/>
      <c r="J80" s="35"/>
      <c r="K80" s="35"/>
      <c r="L80" s="38"/>
    </row>
    <row r="81" spans="2:12" s="1" customFormat="1" ht="12" customHeight="1">
      <c r="B81" s="34"/>
      <c r="C81" s="29" t="s">
        <v>104</v>
      </c>
      <c r="D81" s="35"/>
      <c r="E81" s="35"/>
      <c r="F81" s="35"/>
      <c r="G81" s="35"/>
      <c r="H81" s="35"/>
      <c r="I81" s="103"/>
      <c r="J81" s="35"/>
      <c r="K81" s="35"/>
      <c r="L81" s="38"/>
    </row>
    <row r="82" spans="2:12" s="1" customFormat="1" ht="16.5" customHeight="1">
      <c r="B82" s="34"/>
      <c r="C82" s="35"/>
      <c r="D82" s="35"/>
      <c r="E82" s="340" t="str">
        <f>E9</f>
        <v>SK81H03 - SO 301 Kanalizace</v>
      </c>
      <c r="F82" s="339"/>
      <c r="G82" s="339"/>
      <c r="H82" s="339"/>
      <c r="I82" s="103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03"/>
      <c r="J83" s="35"/>
      <c r="K83" s="35"/>
      <c r="L83" s="38"/>
    </row>
    <row r="84" spans="2:12" s="1" customFormat="1" ht="12" customHeight="1">
      <c r="B84" s="34"/>
      <c r="C84" s="29" t="s">
        <v>21</v>
      </c>
      <c r="D84" s="35"/>
      <c r="E84" s="35"/>
      <c r="F84" s="27" t="str">
        <f>F12</f>
        <v xml:space="preserve"> </v>
      </c>
      <c r="G84" s="35"/>
      <c r="H84" s="35"/>
      <c r="I84" s="104" t="s">
        <v>23</v>
      </c>
      <c r="J84" s="55" t="str">
        <f>IF(J12="","",J12)</f>
        <v>11. 1. 2019</v>
      </c>
      <c r="K84" s="35"/>
      <c r="L84" s="38"/>
    </row>
    <row r="85" spans="2:12" s="1" customFormat="1" ht="6.95" customHeight="1">
      <c r="B85" s="34"/>
      <c r="C85" s="35"/>
      <c r="D85" s="35"/>
      <c r="E85" s="35"/>
      <c r="F85" s="35"/>
      <c r="G85" s="35"/>
      <c r="H85" s="35"/>
      <c r="I85" s="103"/>
      <c r="J85" s="35"/>
      <c r="K85" s="35"/>
      <c r="L85" s="38"/>
    </row>
    <row r="86" spans="2:12" s="1" customFormat="1" ht="24.95" customHeight="1">
      <c r="B86" s="34"/>
      <c r="C86" s="29" t="s">
        <v>25</v>
      </c>
      <c r="D86" s="35"/>
      <c r="E86" s="35"/>
      <c r="F86" s="27" t="str">
        <f>E15</f>
        <v>SÚS Plzeňského kraje</v>
      </c>
      <c r="G86" s="35"/>
      <c r="H86" s="35"/>
      <c r="I86" s="104" t="s">
        <v>32</v>
      </c>
      <c r="J86" s="32" t="str">
        <f>E21</f>
        <v>Projekční kancelář Ing.Škubalová</v>
      </c>
      <c r="K86" s="35"/>
      <c r="L86" s="38"/>
    </row>
    <row r="87" spans="2:12" s="1" customFormat="1" ht="13.7" customHeight="1">
      <c r="B87" s="34"/>
      <c r="C87" s="29" t="s">
        <v>30</v>
      </c>
      <c r="D87" s="35"/>
      <c r="E87" s="35"/>
      <c r="F87" s="27" t="str">
        <f>IF(E18="","",E18)</f>
        <v>Vyplň údaj</v>
      </c>
      <c r="G87" s="35"/>
      <c r="H87" s="35"/>
      <c r="I87" s="104" t="s">
        <v>37</v>
      </c>
      <c r="J87" s="32" t="str">
        <f>E24</f>
        <v>Straka</v>
      </c>
      <c r="K87" s="35"/>
      <c r="L87" s="38"/>
    </row>
    <row r="88" spans="2:12" s="1" customFormat="1" ht="10.35" customHeight="1">
      <c r="B88" s="34"/>
      <c r="C88" s="35"/>
      <c r="D88" s="35"/>
      <c r="E88" s="35"/>
      <c r="F88" s="35"/>
      <c r="G88" s="35"/>
      <c r="H88" s="35"/>
      <c r="I88" s="103"/>
      <c r="J88" s="35"/>
      <c r="K88" s="35"/>
      <c r="L88" s="38"/>
    </row>
    <row r="89" spans="2:20" s="9" customFormat="1" ht="29.25" customHeight="1">
      <c r="B89" s="148"/>
      <c r="C89" s="149" t="s">
        <v>119</v>
      </c>
      <c r="D89" s="150" t="s">
        <v>62</v>
      </c>
      <c r="E89" s="150" t="s">
        <v>58</v>
      </c>
      <c r="F89" s="150" t="s">
        <v>59</v>
      </c>
      <c r="G89" s="150" t="s">
        <v>120</v>
      </c>
      <c r="H89" s="150" t="s">
        <v>121</v>
      </c>
      <c r="I89" s="151" t="s">
        <v>122</v>
      </c>
      <c r="J89" s="150" t="s">
        <v>108</v>
      </c>
      <c r="K89" s="152" t="s">
        <v>123</v>
      </c>
      <c r="L89" s="153"/>
      <c r="M89" s="64" t="s">
        <v>27</v>
      </c>
      <c r="N89" s="65" t="s">
        <v>47</v>
      </c>
      <c r="O89" s="65" t="s">
        <v>124</v>
      </c>
      <c r="P89" s="65" t="s">
        <v>125</v>
      </c>
      <c r="Q89" s="65" t="s">
        <v>126</v>
      </c>
      <c r="R89" s="65" t="s">
        <v>127</v>
      </c>
      <c r="S89" s="65" t="s">
        <v>128</v>
      </c>
      <c r="T89" s="66" t="s">
        <v>129</v>
      </c>
    </row>
    <row r="90" spans="2:63" s="1" customFormat="1" ht="22.9" customHeight="1">
      <c r="B90" s="34"/>
      <c r="C90" s="71" t="s">
        <v>130</v>
      </c>
      <c r="D90" s="35"/>
      <c r="E90" s="35"/>
      <c r="F90" s="35"/>
      <c r="G90" s="35"/>
      <c r="H90" s="35"/>
      <c r="I90" s="103"/>
      <c r="J90" s="154">
        <f>BK90</f>
        <v>0</v>
      </c>
      <c r="K90" s="35"/>
      <c r="L90" s="38"/>
      <c r="M90" s="67"/>
      <c r="N90" s="68"/>
      <c r="O90" s="68"/>
      <c r="P90" s="155">
        <f>P91+P221</f>
        <v>0</v>
      </c>
      <c r="Q90" s="68"/>
      <c r="R90" s="155">
        <f>R91+R221</f>
        <v>346.20164800000003</v>
      </c>
      <c r="S90" s="68"/>
      <c r="T90" s="156">
        <f>T91+T221</f>
        <v>0</v>
      </c>
      <c r="AT90" s="17" t="s">
        <v>76</v>
      </c>
      <c r="AU90" s="17" t="s">
        <v>109</v>
      </c>
      <c r="BK90" s="157">
        <f>BK91+BK221</f>
        <v>0</v>
      </c>
    </row>
    <row r="91" spans="2:63" s="10" customFormat="1" ht="25.9" customHeight="1">
      <c r="B91" s="158"/>
      <c r="C91" s="159"/>
      <c r="D91" s="160" t="s">
        <v>76</v>
      </c>
      <c r="E91" s="161" t="s">
        <v>131</v>
      </c>
      <c r="F91" s="161" t="s">
        <v>132</v>
      </c>
      <c r="G91" s="159"/>
      <c r="H91" s="159"/>
      <c r="I91" s="162"/>
      <c r="J91" s="163">
        <f>BK91</f>
        <v>0</v>
      </c>
      <c r="K91" s="159"/>
      <c r="L91" s="164"/>
      <c r="M91" s="165"/>
      <c r="N91" s="166"/>
      <c r="O91" s="166"/>
      <c r="P91" s="167">
        <f>P92+P148+P168+P180+P189+P198+P219</f>
        <v>0</v>
      </c>
      <c r="Q91" s="166"/>
      <c r="R91" s="167">
        <f>R92+R148+R168+R180+R189+R198+R219</f>
        <v>346.09373760000005</v>
      </c>
      <c r="S91" s="166"/>
      <c r="T91" s="168">
        <f>T92+T148+T168+T180+T189+T198+T219</f>
        <v>0</v>
      </c>
      <c r="AR91" s="169" t="s">
        <v>85</v>
      </c>
      <c r="AT91" s="170" t="s">
        <v>76</v>
      </c>
      <c r="AU91" s="170" t="s">
        <v>77</v>
      </c>
      <c r="AY91" s="169" t="s">
        <v>133</v>
      </c>
      <c r="BK91" s="171">
        <f>BK92+BK148+BK168+BK180+BK189+BK198+BK219</f>
        <v>0</v>
      </c>
    </row>
    <row r="92" spans="2:63" s="10" customFormat="1" ht="22.9" customHeight="1">
      <c r="B92" s="158"/>
      <c r="C92" s="159"/>
      <c r="D92" s="160" t="s">
        <v>76</v>
      </c>
      <c r="E92" s="172" t="s">
        <v>85</v>
      </c>
      <c r="F92" s="172" t="s">
        <v>134</v>
      </c>
      <c r="G92" s="159"/>
      <c r="H92" s="159"/>
      <c r="I92" s="162"/>
      <c r="J92" s="173">
        <f>BK92</f>
        <v>0</v>
      </c>
      <c r="K92" s="159"/>
      <c r="L92" s="164"/>
      <c r="M92" s="165"/>
      <c r="N92" s="166"/>
      <c r="O92" s="166"/>
      <c r="P92" s="167">
        <f>SUM(P93:P147)</f>
        <v>0</v>
      </c>
      <c r="Q92" s="166"/>
      <c r="R92" s="167">
        <f>SUM(R93:R147)</f>
        <v>291.8754</v>
      </c>
      <c r="S92" s="166"/>
      <c r="T92" s="168">
        <f>SUM(T93:T147)</f>
        <v>0</v>
      </c>
      <c r="AR92" s="169" t="s">
        <v>85</v>
      </c>
      <c r="AT92" s="170" t="s">
        <v>76</v>
      </c>
      <c r="AU92" s="170" t="s">
        <v>85</v>
      </c>
      <c r="AY92" s="169" t="s">
        <v>133</v>
      </c>
      <c r="BK92" s="171">
        <f>SUM(BK93:BK147)</f>
        <v>0</v>
      </c>
    </row>
    <row r="93" spans="2:65" s="1" customFormat="1" ht="16.5" customHeight="1">
      <c r="B93" s="34"/>
      <c r="C93" s="174" t="s">
        <v>85</v>
      </c>
      <c r="D93" s="174" t="s">
        <v>135</v>
      </c>
      <c r="E93" s="175" t="s">
        <v>595</v>
      </c>
      <c r="F93" s="176" t="s">
        <v>596</v>
      </c>
      <c r="G93" s="177" t="s">
        <v>186</v>
      </c>
      <c r="H93" s="178">
        <v>28.08</v>
      </c>
      <c r="I93" s="179"/>
      <c r="J93" s="178">
        <f>ROUND(I93*H93,2)</f>
        <v>0</v>
      </c>
      <c r="K93" s="176" t="s">
        <v>139</v>
      </c>
      <c r="L93" s="38"/>
      <c r="M93" s="180" t="s">
        <v>27</v>
      </c>
      <c r="N93" s="181" t="s">
        <v>48</v>
      </c>
      <c r="O93" s="60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17" t="s">
        <v>140</v>
      </c>
      <c r="AT93" s="17" t="s">
        <v>135</v>
      </c>
      <c r="AU93" s="17" t="s">
        <v>87</v>
      </c>
      <c r="AY93" s="17" t="s">
        <v>133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7" t="s">
        <v>85</v>
      </c>
      <c r="BK93" s="184">
        <f>ROUND(I93*H93,2)</f>
        <v>0</v>
      </c>
      <c r="BL93" s="17" t="s">
        <v>140</v>
      </c>
      <c r="BM93" s="17" t="s">
        <v>597</v>
      </c>
    </row>
    <row r="94" spans="2:51" s="11" customFormat="1" ht="11.25">
      <c r="B94" s="185"/>
      <c r="C94" s="186"/>
      <c r="D94" s="187" t="s">
        <v>142</v>
      </c>
      <c r="E94" s="188" t="s">
        <v>27</v>
      </c>
      <c r="F94" s="189" t="s">
        <v>598</v>
      </c>
      <c r="G94" s="186"/>
      <c r="H94" s="190">
        <v>9.07</v>
      </c>
      <c r="I94" s="191"/>
      <c r="J94" s="186"/>
      <c r="K94" s="186"/>
      <c r="L94" s="192"/>
      <c r="M94" s="193"/>
      <c r="N94" s="194"/>
      <c r="O94" s="194"/>
      <c r="P94" s="194"/>
      <c r="Q94" s="194"/>
      <c r="R94" s="194"/>
      <c r="S94" s="194"/>
      <c r="T94" s="195"/>
      <c r="AT94" s="196" t="s">
        <v>142</v>
      </c>
      <c r="AU94" s="196" t="s">
        <v>87</v>
      </c>
      <c r="AV94" s="11" t="s">
        <v>87</v>
      </c>
      <c r="AW94" s="11" t="s">
        <v>36</v>
      </c>
      <c r="AX94" s="11" t="s">
        <v>77</v>
      </c>
      <c r="AY94" s="196" t="s">
        <v>133</v>
      </c>
    </row>
    <row r="95" spans="2:51" s="11" customFormat="1" ht="11.25">
      <c r="B95" s="185"/>
      <c r="C95" s="186"/>
      <c r="D95" s="187" t="s">
        <v>142</v>
      </c>
      <c r="E95" s="188" t="s">
        <v>27</v>
      </c>
      <c r="F95" s="189" t="s">
        <v>599</v>
      </c>
      <c r="G95" s="186"/>
      <c r="H95" s="190">
        <v>2.98</v>
      </c>
      <c r="I95" s="191"/>
      <c r="J95" s="186"/>
      <c r="K95" s="186"/>
      <c r="L95" s="192"/>
      <c r="M95" s="193"/>
      <c r="N95" s="194"/>
      <c r="O95" s="194"/>
      <c r="P95" s="194"/>
      <c r="Q95" s="194"/>
      <c r="R95" s="194"/>
      <c r="S95" s="194"/>
      <c r="T95" s="195"/>
      <c r="AT95" s="196" t="s">
        <v>142</v>
      </c>
      <c r="AU95" s="196" t="s">
        <v>87</v>
      </c>
      <c r="AV95" s="11" t="s">
        <v>87</v>
      </c>
      <c r="AW95" s="11" t="s">
        <v>36</v>
      </c>
      <c r="AX95" s="11" t="s">
        <v>77</v>
      </c>
      <c r="AY95" s="196" t="s">
        <v>133</v>
      </c>
    </row>
    <row r="96" spans="2:51" s="11" customFormat="1" ht="11.25">
      <c r="B96" s="185"/>
      <c r="C96" s="186"/>
      <c r="D96" s="187" t="s">
        <v>142</v>
      </c>
      <c r="E96" s="188" t="s">
        <v>27</v>
      </c>
      <c r="F96" s="189" t="s">
        <v>600</v>
      </c>
      <c r="G96" s="186"/>
      <c r="H96" s="190">
        <v>2.44</v>
      </c>
      <c r="I96" s="191"/>
      <c r="J96" s="186"/>
      <c r="K96" s="186"/>
      <c r="L96" s="192"/>
      <c r="M96" s="193"/>
      <c r="N96" s="194"/>
      <c r="O96" s="194"/>
      <c r="P96" s="194"/>
      <c r="Q96" s="194"/>
      <c r="R96" s="194"/>
      <c r="S96" s="194"/>
      <c r="T96" s="195"/>
      <c r="AT96" s="196" t="s">
        <v>142</v>
      </c>
      <c r="AU96" s="196" t="s">
        <v>87</v>
      </c>
      <c r="AV96" s="11" t="s">
        <v>87</v>
      </c>
      <c r="AW96" s="11" t="s">
        <v>36</v>
      </c>
      <c r="AX96" s="11" t="s">
        <v>77</v>
      </c>
      <c r="AY96" s="196" t="s">
        <v>133</v>
      </c>
    </row>
    <row r="97" spans="2:51" s="12" customFormat="1" ht="11.25">
      <c r="B97" s="197"/>
      <c r="C97" s="198"/>
      <c r="D97" s="187" t="s">
        <v>142</v>
      </c>
      <c r="E97" s="199" t="s">
        <v>27</v>
      </c>
      <c r="F97" s="200" t="s">
        <v>601</v>
      </c>
      <c r="G97" s="198"/>
      <c r="H97" s="199" t="s">
        <v>27</v>
      </c>
      <c r="I97" s="201"/>
      <c r="J97" s="198"/>
      <c r="K97" s="198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142</v>
      </c>
      <c r="AU97" s="206" t="s">
        <v>87</v>
      </c>
      <c r="AV97" s="12" t="s">
        <v>85</v>
      </c>
      <c r="AW97" s="12" t="s">
        <v>36</v>
      </c>
      <c r="AX97" s="12" t="s">
        <v>77</v>
      </c>
      <c r="AY97" s="206" t="s">
        <v>133</v>
      </c>
    </row>
    <row r="98" spans="2:51" s="14" customFormat="1" ht="11.25">
      <c r="B98" s="232"/>
      <c r="C98" s="233"/>
      <c r="D98" s="187" t="s">
        <v>142</v>
      </c>
      <c r="E98" s="234" t="s">
        <v>27</v>
      </c>
      <c r="F98" s="235" t="s">
        <v>602</v>
      </c>
      <c r="G98" s="233"/>
      <c r="H98" s="236">
        <v>14.49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142</v>
      </c>
      <c r="AU98" s="242" t="s">
        <v>87</v>
      </c>
      <c r="AV98" s="14" t="s">
        <v>151</v>
      </c>
      <c r="AW98" s="14" t="s">
        <v>36</v>
      </c>
      <c r="AX98" s="14" t="s">
        <v>77</v>
      </c>
      <c r="AY98" s="242" t="s">
        <v>133</v>
      </c>
    </row>
    <row r="99" spans="2:51" s="11" customFormat="1" ht="11.25">
      <c r="B99" s="185"/>
      <c r="C99" s="186"/>
      <c r="D99" s="187" t="s">
        <v>142</v>
      </c>
      <c r="E99" s="188" t="s">
        <v>27</v>
      </c>
      <c r="F99" s="189" t="s">
        <v>603</v>
      </c>
      <c r="G99" s="186"/>
      <c r="H99" s="190">
        <v>11.48</v>
      </c>
      <c r="I99" s="191"/>
      <c r="J99" s="186"/>
      <c r="K99" s="186"/>
      <c r="L99" s="192"/>
      <c r="M99" s="193"/>
      <c r="N99" s="194"/>
      <c r="O99" s="194"/>
      <c r="P99" s="194"/>
      <c r="Q99" s="194"/>
      <c r="R99" s="194"/>
      <c r="S99" s="194"/>
      <c r="T99" s="195"/>
      <c r="AT99" s="196" t="s">
        <v>142</v>
      </c>
      <c r="AU99" s="196" t="s">
        <v>87</v>
      </c>
      <c r="AV99" s="11" t="s">
        <v>87</v>
      </c>
      <c r="AW99" s="11" t="s">
        <v>36</v>
      </c>
      <c r="AX99" s="11" t="s">
        <v>77</v>
      </c>
      <c r="AY99" s="196" t="s">
        <v>133</v>
      </c>
    </row>
    <row r="100" spans="2:51" s="11" customFormat="1" ht="11.25">
      <c r="B100" s="185"/>
      <c r="C100" s="186"/>
      <c r="D100" s="187" t="s">
        <v>142</v>
      </c>
      <c r="E100" s="188" t="s">
        <v>27</v>
      </c>
      <c r="F100" s="189" t="s">
        <v>604</v>
      </c>
      <c r="G100" s="186"/>
      <c r="H100" s="190">
        <v>2.11</v>
      </c>
      <c r="I100" s="191"/>
      <c r="J100" s="186"/>
      <c r="K100" s="186"/>
      <c r="L100" s="192"/>
      <c r="M100" s="193"/>
      <c r="N100" s="194"/>
      <c r="O100" s="194"/>
      <c r="P100" s="194"/>
      <c r="Q100" s="194"/>
      <c r="R100" s="194"/>
      <c r="S100" s="194"/>
      <c r="T100" s="195"/>
      <c r="AT100" s="196" t="s">
        <v>142</v>
      </c>
      <c r="AU100" s="196" t="s">
        <v>87</v>
      </c>
      <c r="AV100" s="11" t="s">
        <v>87</v>
      </c>
      <c r="AW100" s="11" t="s">
        <v>36</v>
      </c>
      <c r="AX100" s="11" t="s">
        <v>77</v>
      </c>
      <c r="AY100" s="196" t="s">
        <v>133</v>
      </c>
    </row>
    <row r="101" spans="2:51" s="12" customFormat="1" ht="11.25">
      <c r="B101" s="197"/>
      <c r="C101" s="198"/>
      <c r="D101" s="187" t="s">
        <v>142</v>
      </c>
      <c r="E101" s="199" t="s">
        <v>27</v>
      </c>
      <c r="F101" s="200" t="s">
        <v>605</v>
      </c>
      <c r="G101" s="198"/>
      <c r="H101" s="199" t="s">
        <v>27</v>
      </c>
      <c r="I101" s="201"/>
      <c r="J101" s="198"/>
      <c r="K101" s="198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142</v>
      </c>
      <c r="AU101" s="206" t="s">
        <v>87</v>
      </c>
      <c r="AV101" s="12" t="s">
        <v>85</v>
      </c>
      <c r="AW101" s="12" t="s">
        <v>36</v>
      </c>
      <c r="AX101" s="12" t="s">
        <v>77</v>
      </c>
      <c r="AY101" s="206" t="s">
        <v>133</v>
      </c>
    </row>
    <row r="102" spans="2:51" s="14" customFormat="1" ht="11.25">
      <c r="B102" s="232"/>
      <c r="C102" s="233"/>
      <c r="D102" s="187" t="s">
        <v>142</v>
      </c>
      <c r="E102" s="234" t="s">
        <v>27</v>
      </c>
      <c r="F102" s="235" t="s">
        <v>602</v>
      </c>
      <c r="G102" s="233"/>
      <c r="H102" s="236">
        <v>13.59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142</v>
      </c>
      <c r="AU102" s="242" t="s">
        <v>87</v>
      </c>
      <c r="AV102" s="14" t="s">
        <v>151</v>
      </c>
      <c r="AW102" s="14" t="s">
        <v>36</v>
      </c>
      <c r="AX102" s="14" t="s">
        <v>77</v>
      </c>
      <c r="AY102" s="242" t="s">
        <v>133</v>
      </c>
    </row>
    <row r="103" spans="2:51" s="13" customFormat="1" ht="11.25">
      <c r="B103" s="207"/>
      <c r="C103" s="208"/>
      <c r="D103" s="187" t="s">
        <v>142</v>
      </c>
      <c r="E103" s="209" t="s">
        <v>27</v>
      </c>
      <c r="F103" s="210" t="s">
        <v>145</v>
      </c>
      <c r="G103" s="208"/>
      <c r="H103" s="211">
        <v>28.08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142</v>
      </c>
      <c r="AU103" s="217" t="s">
        <v>87</v>
      </c>
      <c r="AV103" s="13" t="s">
        <v>140</v>
      </c>
      <c r="AW103" s="13" t="s">
        <v>36</v>
      </c>
      <c r="AX103" s="13" t="s">
        <v>85</v>
      </c>
      <c r="AY103" s="217" t="s">
        <v>133</v>
      </c>
    </row>
    <row r="104" spans="2:65" s="1" customFormat="1" ht="22.5" customHeight="1">
      <c r="B104" s="34"/>
      <c r="C104" s="174" t="s">
        <v>87</v>
      </c>
      <c r="D104" s="174" t="s">
        <v>135</v>
      </c>
      <c r="E104" s="175" t="s">
        <v>606</v>
      </c>
      <c r="F104" s="176" t="s">
        <v>607</v>
      </c>
      <c r="G104" s="177" t="s">
        <v>186</v>
      </c>
      <c r="H104" s="178">
        <v>14.04</v>
      </c>
      <c r="I104" s="179"/>
      <c r="J104" s="178">
        <f>ROUND(I104*H104,2)</f>
        <v>0</v>
      </c>
      <c r="K104" s="176" t="s">
        <v>139</v>
      </c>
      <c r="L104" s="38"/>
      <c r="M104" s="180" t="s">
        <v>27</v>
      </c>
      <c r="N104" s="181" t="s">
        <v>48</v>
      </c>
      <c r="O104" s="6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17" t="s">
        <v>140</v>
      </c>
      <c r="AT104" s="17" t="s">
        <v>135</v>
      </c>
      <c r="AU104" s="17" t="s">
        <v>87</v>
      </c>
      <c r="AY104" s="17" t="s">
        <v>133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7" t="s">
        <v>85</v>
      </c>
      <c r="BK104" s="184">
        <f>ROUND(I104*H104,2)</f>
        <v>0</v>
      </c>
      <c r="BL104" s="17" t="s">
        <v>140</v>
      </c>
      <c r="BM104" s="17" t="s">
        <v>608</v>
      </c>
    </row>
    <row r="105" spans="2:51" s="11" customFormat="1" ht="11.25">
      <c r="B105" s="185"/>
      <c r="C105" s="186"/>
      <c r="D105" s="187" t="s">
        <v>142</v>
      </c>
      <c r="E105" s="188" t="s">
        <v>27</v>
      </c>
      <c r="F105" s="189" t="s">
        <v>609</v>
      </c>
      <c r="G105" s="186"/>
      <c r="H105" s="190">
        <v>14.04</v>
      </c>
      <c r="I105" s="191"/>
      <c r="J105" s="186"/>
      <c r="K105" s="186"/>
      <c r="L105" s="192"/>
      <c r="M105" s="193"/>
      <c r="N105" s="194"/>
      <c r="O105" s="194"/>
      <c r="P105" s="194"/>
      <c r="Q105" s="194"/>
      <c r="R105" s="194"/>
      <c r="S105" s="194"/>
      <c r="T105" s="195"/>
      <c r="AT105" s="196" t="s">
        <v>142</v>
      </c>
      <c r="AU105" s="196" t="s">
        <v>87</v>
      </c>
      <c r="AV105" s="11" t="s">
        <v>87</v>
      </c>
      <c r="AW105" s="11" t="s">
        <v>36</v>
      </c>
      <c r="AX105" s="11" t="s">
        <v>77</v>
      </c>
      <c r="AY105" s="196" t="s">
        <v>133</v>
      </c>
    </row>
    <row r="106" spans="2:51" s="13" customFormat="1" ht="11.25">
      <c r="B106" s="207"/>
      <c r="C106" s="208"/>
      <c r="D106" s="187" t="s">
        <v>142</v>
      </c>
      <c r="E106" s="209" t="s">
        <v>27</v>
      </c>
      <c r="F106" s="210" t="s">
        <v>145</v>
      </c>
      <c r="G106" s="208"/>
      <c r="H106" s="211">
        <v>14.04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142</v>
      </c>
      <c r="AU106" s="217" t="s">
        <v>87</v>
      </c>
      <c r="AV106" s="13" t="s">
        <v>140</v>
      </c>
      <c r="AW106" s="13" t="s">
        <v>36</v>
      </c>
      <c r="AX106" s="13" t="s">
        <v>85</v>
      </c>
      <c r="AY106" s="217" t="s">
        <v>133</v>
      </c>
    </row>
    <row r="107" spans="2:65" s="1" customFormat="1" ht="22.5" customHeight="1">
      <c r="B107" s="34"/>
      <c r="C107" s="174" t="s">
        <v>151</v>
      </c>
      <c r="D107" s="174" t="s">
        <v>135</v>
      </c>
      <c r="E107" s="175" t="s">
        <v>610</v>
      </c>
      <c r="F107" s="176" t="s">
        <v>611</v>
      </c>
      <c r="G107" s="177" t="s">
        <v>186</v>
      </c>
      <c r="H107" s="178">
        <v>145.8</v>
      </c>
      <c r="I107" s="179"/>
      <c r="J107" s="178">
        <f>ROUND(I107*H107,2)</f>
        <v>0</v>
      </c>
      <c r="K107" s="176" t="s">
        <v>139</v>
      </c>
      <c r="L107" s="38"/>
      <c r="M107" s="180" t="s">
        <v>27</v>
      </c>
      <c r="N107" s="181" t="s">
        <v>48</v>
      </c>
      <c r="O107" s="6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17" t="s">
        <v>140</v>
      </c>
      <c r="AT107" s="17" t="s">
        <v>135</v>
      </c>
      <c r="AU107" s="17" t="s">
        <v>87</v>
      </c>
      <c r="AY107" s="17" t="s">
        <v>133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7" t="s">
        <v>85</v>
      </c>
      <c r="BK107" s="184">
        <f>ROUND(I107*H107,2)</f>
        <v>0</v>
      </c>
      <c r="BL107" s="17" t="s">
        <v>140</v>
      </c>
      <c r="BM107" s="17" t="s">
        <v>612</v>
      </c>
    </row>
    <row r="108" spans="2:51" s="11" customFormat="1" ht="11.25">
      <c r="B108" s="185"/>
      <c r="C108" s="186"/>
      <c r="D108" s="187" t="s">
        <v>142</v>
      </c>
      <c r="E108" s="188" t="s">
        <v>27</v>
      </c>
      <c r="F108" s="189" t="s">
        <v>613</v>
      </c>
      <c r="G108" s="186"/>
      <c r="H108" s="190">
        <v>135</v>
      </c>
      <c r="I108" s="191"/>
      <c r="J108" s="186"/>
      <c r="K108" s="186"/>
      <c r="L108" s="192"/>
      <c r="M108" s="193"/>
      <c r="N108" s="194"/>
      <c r="O108" s="194"/>
      <c r="P108" s="194"/>
      <c r="Q108" s="194"/>
      <c r="R108" s="194"/>
      <c r="S108" s="194"/>
      <c r="T108" s="195"/>
      <c r="AT108" s="196" t="s">
        <v>142</v>
      </c>
      <c r="AU108" s="196" t="s">
        <v>87</v>
      </c>
      <c r="AV108" s="11" t="s">
        <v>87</v>
      </c>
      <c r="AW108" s="11" t="s">
        <v>36</v>
      </c>
      <c r="AX108" s="11" t="s">
        <v>77</v>
      </c>
      <c r="AY108" s="196" t="s">
        <v>133</v>
      </c>
    </row>
    <row r="109" spans="2:51" s="12" customFormat="1" ht="11.25">
      <c r="B109" s="197"/>
      <c r="C109" s="198"/>
      <c r="D109" s="187" t="s">
        <v>142</v>
      </c>
      <c r="E109" s="199" t="s">
        <v>27</v>
      </c>
      <c r="F109" s="200" t="s">
        <v>614</v>
      </c>
      <c r="G109" s="198"/>
      <c r="H109" s="199" t="s">
        <v>27</v>
      </c>
      <c r="I109" s="201"/>
      <c r="J109" s="198"/>
      <c r="K109" s="198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142</v>
      </c>
      <c r="AU109" s="206" t="s">
        <v>87</v>
      </c>
      <c r="AV109" s="12" t="s">
        <v>85</v>
      </c>
      <c r="AW109" s="12" t="s">
        <v>36</v>
      </c>
      <c r="AX109" s="12" t="s">
        <v>77</v>
      </c>
      <c r="AY109" s="206" t="s">
        <v>133</v>
      </c>
    </row>
    <row r="110" spans="2:51" s="11" customFormat="1" ht="11.25">
      <c r="B110" s="185"/>
      <c r="C110" s="186"/>
      <c r="D110" s="187" t="s">
        <v>142</v>
      </c>
      <c r="E110" s="188" t="s">
        <v>27</v>
      </c>
      <c r="F110" s="189" t="s">
        <v>615</v>
      </c>
      <c r="G110" s="186"/>
      <c r="H110" s="190">
        <v>10.8</v>
      </c>
      <c r="I110" s="191"/>
      <c r="J110" s="186"/>
      <c r="K110" s="186"/>
      <c r="L110" s="192"/>
      <c r="M110" s="193"/>
      <c r="N110" s="194"/>
      <c r="O110" s="194"/>
      <c r="P110" s="194"/>
      <c r="Q110" s="194"/>
      <c r="R110" s="194"/>
      <c r="S110" s="194"/>
      <c r="T110" s="195"/>
      <c r="AT110" s="196" t="s">
        <v>142</v>
      </c>
      <c r="AU110" s="196" t="s">
        <v>87</v>
      </c>
      <c r="AV110" s="11" t="s">
        <v>87</v>
      </c>
      <c r="AW110" s="11" t="s">
        <v>36</v>
      </c>
      <c r="AX110" s="11" t="s">
        <v>77</v>
      </c>
      <c r="AY110" s="196" t="s">
        <v>133</v>
      </c>
    </row>
    <row r="111" spans="2:51" s="12" customFormat="1" ht="11.25">
      <c r="B111" s="197"/>
      <c r="C111" s="198"/>
      <c r="D111" s="187" t="s">
        <v>142</v>
      </c>
      <c r="E111" s="199" t="s">
        <v>27</v>
      </c>
      <c r="F111" s="200" t="s">
        <v>616</v>
      </c>
      <c r="G111" s="198"/>
      <c r="H111" s="199" t="s">
        <v>27</v>
      </c>
      <c r="I111" s="201"/>
      <c r="J111" s="198"/>
      <c r="K111" s="198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142</v>
      </c>
      <c r="AU111" s="206" t="s">
        <v>87</v>
      </c>
      <c r="AV111" s="12" t="s">
        <v>85</v>
      </c>
      <c r="AW111" s="12" t="s">
        <v>36</v>
      </c>
      <c r="AX111" s="12" t="s">
        <v>77</v>
      </c>
      <c r="AY111" s="206" t="s">
        <v>133</v>
      </c>
    </row>
    <row r="112" spans="2:51" s="13" customFormat="1" ht="11.25">
      <c r="B112" s="207"/>
      <c r="C112" s="208"/>
      <c r="D112" s="187" t="s">
        <v>142</v>
      </c>
      <c r="E112" s="209" t="s">
        <v>27</v>
      </c>
      <c r="F112" s="210" t="s">
        <v>145</v>
      </c>
      <c r="G112" s="208"/>
      <c r="H112" s="211">
        <v>145.8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142</v>
      </c>
      <c r="AU112" s="217" t="s">
        <v>87</v>
      </c>
      <c r="AV112" s="13" t="s">
        <v>140</v>
      </c>
      <c r="AW112" s="13" t="s">
        <v>36</v>
      </c>
      <c r="AX112" s="13" t="s">
        <v>85</v>
      </c>
      <c r="AY112" s="217" t="s">
        <v>133</v>
      </c>
    </row>
    <row r="113" spans="2:65" s="1" customFormat="1" ht="22.5" customHeight="1">
      <c r="B113" s="34"/>
      <c r="C113" s="174" t="s">
        <v>140</v>
      </c>
      <c r="D113" s="174" t="s">
        <v>135</v>
      </c>
      <c r="E113" s="175" t="s">
        <v>202</v>
      </c>
      <c r="F113" s="176" t="s">
        <v>203</v>
      </c>
      <c r="G113" s="177" t="s">
        <v>186</v>
      </c>
      <c r="H113" s="178">
        <v>72.9</v>
      </c>
      <c r="I113" s="179"/>
      <c r="J113" s="178">
        <f>ROUND(I113*H113,2)</f>
        <v>0</v>
      </c>
      <c r="K113" s="176" t="s">
        <v>139</v>
      </c>
      <c r="L113" s="38"/>
      <c r="M113" s="180" t="s">
        <v>27</v>
      </c>
      <c r="N113" s="181" t="s">
        <v>48</v>
      </c>
      <c r="O113" s="60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17" t="s">
        <v>140</v>
      </c>
      <c r="AT113" s="17" t="s">
        <v>135</v>
      </c>
      <c r="AU113" s="17" t="s">
        <v>87</v>
      </c>
      <c r="AY113" s="17" t="s">
        <v>133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7" t="s">
        <v>85</v>
      </c>
      <c r="BK113" s="184">
        <f>ROUND(I113*H113,2)</f>
        <v>0</v>
      </c>
      <c r="BL113" s="17" t="s">
        <v>140</v>
      </c>
      <c r="BM113" s="17" t="s">
        <v>617</v>
      </c>
    </row>
    <row r="114" spans="2:51" s="11" customFormat="1" ht="11.25">
      <c r="B114" s="185"/>
      <c r="C114" s="186"/>
      <c r="D114" s="187" t="s">
        <v>142</v>
      </c>
      <c r="E114" s="188" t="s">
        <v>27</v>
      </c>
      <c r="F114" s="189" t="s">
        <v>618</v>
      </c>
      <c r="G114" s="186"/>
      <c r="H114" s="190">
        <v>72.9</v>
      </c>
      <c r="I114" s="191"/>
      <c r="J114" s="186"/>
      <c r="K114" s="186"/>
      <c r="L114" s="192"/>
      <c r="M114" s="193"/>
      <c r="N114" s="194"/>
      <c r="O114" s="194"/>
      <c r="P114" s="194"/>
      <c r="Q114" s="194"/>
      <c r="R114" s="194"/>
      <c r="S114" s="194"/>
      <c r="T114" s="195"/>
      <c r="AT114" s="196" t="s">
        <v>142</v>
      </c>
      <c r="AU114" s="196" t="s">
        <v>87</v>
      </c>
      <c r="AV114" s="11" t="s">
        <v>87</v>
      </c>
      <c r="AW114" s="11" t="s">
        <v>36</v>
      </c>
      <c r="AX114" s="11" t="s">
        <v>77</v>
      </c>
      <c r="AY114" s="196" t="s">
        <v>133</v>
      </c>
    </row>
    <row r="115" spans="2:51" s="13" customFormat="1" ht="11.25">
      <c r="B115" s="207"/>
      <c r="C115" s="208"/>
      <c r="D115" s="187" t="s">
        <v>142</v>
      </c>
      <c r="E115" s="209" t="s">
        <v>27</v>
      </c>
      <c r="F115" s="210" t="s">
        <v>145</v>
      </c>
      <c r="G115" s="208"/>
      <c r="H115" s="211">
        <v>72.9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142</v>
      </c>
      <c r="AU115" s="217" t="s">
        <v>87</v>
      </c>
      <c r="AV115" s="13" t="s">
        <v>140</v>
      </c>
      <c r="AW115" s="13" t="s">
        <v>36</v>
      </c>
      <c r="AX115" s="13" t="s">
        <v>85</v>
      </c>
      <c r="AY115" s="217" t="s">
        <v>133</v>
      </c>
    </row>
    <row r="116" spans="2:65" s="1" customFormat="1" ht="22.5" customHeight="1">
      <c r="B116" s="34"/>
      <c r="C116" s="174" t="s">
        <v>161</v>
      </c>
      <c r="D116" s="174" t="s">
        <v>135</v>
      </c>
      <c r="E116" s="175" t="s">
        <v>619</v>
      </c>
      <c r="F116" s="176" t="s">
        <v>620</v>
      </c>
      <c r="G116" s="177" t="s">
        <v>138</v>
      </c>
      <c r="H116" s="178">
        <v>324</v>
      </c>
      <c r="I116" s="179"/>
      <c r="J116" s="178">
        <f>ROUND(I116*H116,2)</f>
        <v>0</v>
      </c>
      <c r="K116" s="176" t="s">
        <v>139</v>
      </c>
      <c r="L116" s="38"/>
      <c r="M116" s="180" t="s">
        <v>27</v>
      </c>
      <c r="N116" s="181" t="s">
        <v>48</v>
      </c>
      <c r="O116" s="60"/>
      <c r="P116" s="182">
        <f>O116*H116</f>
        <v>0</v>
      </c>
      <c r="Q116" s="182">
        <v>0.00085</v>
      </c>
      <c r="R116" s="182">
        <f>Q116*H116</f>
        <v>0.2754</v>
      </c>
      <c r="S116" s="182">
        <v>0</v>
      </c>
      <c r="T116" s="183">
        <f>S116*H116</f>
        <v>0</v>
      </c>
      <c r="AR116" s="17" t="s">
        <v>140</v>
      </c>
      <c r="AT116" s="17" t="s">
        <v>135</v>
      </c>
      <c r="AU116" s="17" t="s">
        <v>87</v>
      </c>
      <c r="AY116" s="17" t="s">
        <v>133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7" t="s">
        <v>85</v>
      </c>
      <c r="BK116" s="184">
        <f>ROUND(I116*H116,2)</f>
        <v>0</v>
      </c>
      <c r="BL116" s="17" t="s">
        <v>140</v>
      </c>
      <c r="BM116" s="17" t="s">
        <v>621</v>
      </c>
    </row>
    <row r="117" spans="2:51" s="11" customFormat="1" ht="11.25">
      <c r="B117" s="185"/>
      <c r="C117" s="186"/>
      <c r="D117" s="187" t="s">
        <v>142</v>
      </c>
      <c r="E117" s="188" t="s">
        <v>27</v>
      </c>
      <c r="F117" s="189" t="s">
        <v>622</v>
      </c>
      <c r="G117" s="186"/>
      <c r="H117" s="190">
        <v>300</v>
      </c>
      <c r="I117" s="191"/>
      <c r="J117" s="186"/>
      <c r="K117" s="186"/>
      <c r="L117" s="192"/>
      <c r="M117" s="193"/>
      <c r="N117" s="194"/>
      <c r="O117" s="194"/>
      <c r="P117" s="194"/>
      <c r="Q117" s="194"/>
      <c r="R117" s="194"/>
      <c r="S117" s="194"/>
      <c r="T117" s="195"/>
      <c r="AT117" s="196" t="s">
        <v>142</v>
      </c>
      <c r="AU117" s="196" t="s">
        <v>87</v>
      </c>
      <c r="AV117" s="11" t="s">
        <v>87</v>
      </c>
      <c r="AW117" s="11" t="s">
        <v>36</v>
      </c>
      <c r="AX117" s="11" t="s">
        <v>77</v>
      </c>
      <c r="AY117" s="196" t="s">
        <v>133</v>
      </c>
    </row>
    <row r="118" spans="2:51" s="11" customFormat="1" ht="11.25">
      <c r="B118" s="185"/>
      <c r="C118" s="186"/>
      <c r="D118" s="187" t="s">
        <v>142</v>
      </c>
      <c r="E118" s="188" t="s">
        <v>27</v>
      </c>
      <c r="F118" s="189" t="s">
        <v>623</v>
      </c>
      <c r="G118" s="186"/>
      <c r="H118" s="190">
        <v>24</v>
      </c>
      <c r="I118" s="191"/>
      <c r="J118" s="186"/>
      <c r="K118" s="186"/>
      <c r="L118" s="192"/>
      <c r="M118" s="193"/>
      <c r="N118" s="194"/>
      <c r="O118" s="194"/>
      <c r="P118" s="194"/>
      <c r="Q118" s="194"/>
      <c r="R118" s="194"/>
      <c r="S118" s="194"/>
      <c r="T118" s="195"/>
      <c r="AT118" s="196" t="s">
        <v>142</v>
      </c>
      <c r="AU118" s="196" t="s">
        <v>87</v>
      </c>
      <c r="AV118" s="11" t="s">
        <v>87</v>
      </c>
      <c r="AW118" s="11" t="s">
        <v>36</v>
      </c>
      <c r="AX118" s="11" t="s">
        <v>77</v>
      </c>
      <c r="AY118" s="196" t="s">
        <v>133</v>
      </c>
    </row>
    <row r="119" spans="2:51" s="13" customFormat="1" ht="11.25">
      <c r="B119" s="207"/>
      <c r="C119" s="208"/>
      <c r="D119" s="187" t="s">
        <v>142</v>
      </c>
      <c r="E119" s="209" t="s">
        <v>27</v>
      </c>
      <c r="F119" s="210" t="s">
        <v>145</v>
      </c>
      <c r="G119" s="208"/>
      <c r="H119" s="211">
        <v>324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142</v>
      </c>
      <c r="AU119" s="217" t="s">
        <v>87</v>
      </c>
      <c r="AV119" s="13" t="s">
        <v>140</v>
      </c>
      <c r="AW119" s="13" t="s">
        <v>36</v>
      </c>
      <c r="AX119" s="13" t="s">
        <v>85</v>
      </c>
      <c r="AY119" s="217" t="s">
        <v>133</v>
      </c>
    </row>
    <row r="120" spans="2:65" s="1" customFormat="1" ht="22.5" customHeight="1">
      <c r="B120" s="34"/>
      <c r="C120" s="174" t="s">
        <v>165</v>
      </c>
      <c r="D120" s="174" t="s">
        <v>135</v>
      </c>
      <c r="E120" s="175" t="s">
        <v>624</v>
      </c>
      <c r="F120" s="176" t="s">
        <v>625</v>
      </c>
      <c r="G120" s="177" t="s">
        <v>138</v>
      </c>
      <c r="H120" s="178">
        <v>324</v>
      </c>
      <c r="I120" s="179"/>
      <c r="J120" s="178">
        <f>ROUND(I120*H120,2)</f>
        <v>0</v>
      </c>
      <c r="K120" s="176" t="s">
        <v>139</v>
      </c>
      <c r="L120" s="38"/>
      <c r="M120" s="180" t="s">
        <v>27</v>
      </c>
      <c r="N120" s="181" t="s">
        <v>48</v>
      </c>
      <c r="O120" s="6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17" t="s">
        <v>140</v>
      </c>
      <c r="AT120" s="17" t="s">
        <v>135</v>
      </c>
      <c r="AU120" s="17" t="s">
        <v>87</v>
      </c>
      <c r="AY120" s="17" t="s">
        <v>133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17" t="s">
        <v>85</v>
      </c>
      <c r="BK120" s="184">
        <f>ROUND(I120*H120,2)</f>
        <v>0</v>
      </c>
      <c r="BL120" s="17" t="s">
        <v>140</v>
      </c>
      <c r="BM120" s="17" t="s">
        <v>626</v>
      </c>
    </row>
    <row r="121" spans="2:65" s="1" customFormat="1" ht="22.5" customHeight="1">
      <c r="B121" s="34"/>
      <c r="C121" s="174" t="s">
        <v>169</v>
      </c>
      <c r="D121" s="174" t="s">
        <v>135</v>
      </c>
      <c r="E121" s="175" t="s">
        <v>207</v>
      </c>
      <c r="F121" s="176" t="s">
        <v>208</v>
      </c>
      <c r="G121" s="177" t="s">
        <v>186</v>
      </c>
      <c r="H121" s="178">
        <v>173.88</v>
      </c>
      <c r="I121" s="179"/>
      <c r="J121" s="178">
        <f>ROUND(I121*H121,2)</f>
        <v>0</v>
      </c>
      <c r="K121" s="176" t="s">
        <v>139</v>
      </c>
      <c r="L121" s="38"/>
      <c r="M121" s="180" t="s">
        <v>27</v>
      </c>
      <c r="N121" s="181" t="s">
        <v>48</v>
      </c>
      <c r="O121" s="6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17" t="s">
        <v>140</v>
      </c>
      <c r="AT121" s="17" t="s">
        <v>135</v>
      </c>
      <c r="AU121" s="17" t="s">
        <v>87</v>
      </c>
      <c r="AY121" s="17" t="s">
        <v>133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7" t="s">
        <v>85</v>
      </c>
      <c r="BK121" s="184">
        <f>ROUND(I121*H121,2)</f>
        <v>0</v>
      </c>
      <c r="BL121" s="17" t="s">
        <v>140</v>
      </c>
      <c r="BM121" s="17" t="s">
        <v>627</v>
      </c>
    </row>
    <row r="122" spans="2:51" s="11" customFormat="1" ht="11.25">
      <c r="B122" s="185"/>
      <c r="C122" s="186"/>
      <c r="D122" s="187" t="s">
        <v>142</v>
      </c>
      <c r="E122" s="188" t="s">
        <v>27</v>
      </c>
      <c r="F122" s="189" t="s">
        <v>628</v>
      </c>
      <c r="G122" s="186"/>
      <c r="H122" s="190">
        <v>173.88</v>
      </c>
      <c r="I122" s="191"/>
      <c r="J122" s="186"/>
      <c r="K122" s="186"/>
      <c r="L122" s="192"/>
      <c r="M122" s="193"/>
      <c r="N122" s="194"/>
      <c r="O122" s="194"/>
      <c r="P122" s="194"/>
      <c r="Q122" s="194"/>
      <c r="R122" s="194"/>
      <c r="S122" s="194"/>
      <c r="T122" s="195"/>
      <c r="AT122" s="196" t="s">
        <v>142</v>
      </c>
      <c r="AU122" s="196" t="s">
        <v>87</v>
      </c>
      <c r="AV122" s="11" t="s">
        <v>87</v>
      </c>
      <c r="AW122" s="11" t="s">
        <v>36</v>
      </c>
      <c r="AX122" s="11" t="s">
        <v>77</v>
      </c>
      <c r="AY122" s="196" t="s">
        <v>133</v>
      </c>
    </row>
    <row r="123" spans="2:51" s="13" customFormat="1" ht="11.25">
      <c r="B123" s="207"/>
      <c r="C123" s="208"/>
      <c r="D123" s="187" t="s">
        <v>142</v>
      </c>
      <c r="E123" s="209" t="s">
        <v>27</v>
      </c>
      <c r="F123" s="210" t="s">
        <v>145</v>
      </c>
      <c r="G123" s="208"/>
      <c r="H123" s="211">
        <v>173.88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142</v>
      </c>
      <c r="AU123" s="217" t="s">
        <v>87</v>
      </c>
      <c r="AV123" s="13" t="s">
        <v>140</v>
      </c>
      <c r="AW123" s="13" t="s">
        <v>36</v>
      </c>
      <c r="AX123" s="13" t="s">
        <v>85</v>
      </c>
      <c r="AY123" s="217" t="s">
        <v>133</v>
      </c>
    </row>
    <row r="124" spans="2:65" s="1" customFormat="1" ht="22.5" customHeight="1">
      <c r="B124" s="34"/>
      <c r="C124" s="174" t="s">
        <v>175</v>
      </c>
      <c r="D124" s="174" t="s">
        <v>135</v>
      </c>
      <c r="E124" s="175" t="s">
        <v>211</v>
      </c>
      <c r="F124" s="176" t="s">
        <v>212</v>
      </c>
      <c r="G124" s="177" t="s">
        <v>186</v>
      </c>
      <c r="H124" s="178">
        <v>869.4</v>
      </c>
      <c r="I124" s="179"/>
      <c r="J124" s="178">
        <f>ROUND(I124*H124,2)</f>
        <v>0</v>
      </c>
      <c r="K124" s="176" t="s">
        <v>139</v>
      </c>
      <c r="L124" s="38"/>
      <c r="M124" s="180" t="s">
        <v>27</v>
      </c>
      <c r="N124" s="181" t="s">
        <v>48</v>
      </c>
      <c r="O124" s="60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17" t="s">
        <v>140</v>
      </c>
      <c r="AT124" s="17" t="s">
        <v>135</v>
      </c>
      <c r="AU124" s="17" t="s">
        <v>87</v>
      </c>
      <c r="AY124" s="17" t="s">
        <v>133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7" t="s">
        <v>85</v>
      </c>
      <c r="BK124" s="184">
        <f>ROUND(I124*H124,2)</f>
        <v>0</v>
      </c>
      <c r="BL124" s="17" t="s">
        <v>140</v>
      </c>
      <c r="BM124" s="17" t="s">
        <v>629</v>
      </c>
    </row>
    <row r="125" spans="2:51" s="11" customFormat="1" ht="11.25">
      <c r="B125" s="185"/>
      <c r="C125" s="186"/>
      <c r="D125" s="187" t="s">
        <v>142</v>
      </c>
      <c r="E125" s="188" t="s">
        <v>27</v>
      </c>
      <c r="F125" s="189" t="s">
        <v>630</v>
      </c>
      <c r="G125" s="186"/>
      <c r="H125" s="190">
        <v>869.4</v>
      </c>
      <c r="I125" s="191"/>
      <c r="J125" s="186"/>
      <c r="K125" s="186"/>
      <c r="L125" s="192"/>
      <c r="M125" s="193"/>
      <c r="N125" s="194"/>
      <c r="O125" s="194"/>
      <c r="P125" s="194"/>
      <c r="Q125" s="194"/>
      <c r="R125" s="194"/>
      <c r="S125" s="194"/>
      <c r="T125" s="195"/>
      <c r="AT125" s="196" t="s">
        <v>142</v>
      </c>
      <c r="AU125" s="196" t="s">
        <v>87</v>
      </c>
      <c r="AV125" s="11" t="s">
        <v>87</v>
      </c>
      <c r="AW125" s="11" t="s">
        <v>36</v>
      </c>
      <c r="AX125" s="11" t="s">
        <v>77</v>
      </c>
      <c r="AY125" s="196" t="s">
        <v>133</v>
      </c>
    </row>
    <row r="126" spans="2:51" s="13" customFormat="1" ht="11.25">
      <c r="B126" s="207"/>
      <c r="C126" s="208"/>
      <c r="D126" s="187" t="s">
        <v>142</v>
      </c>
      <c r="E126" s="209" t="s">
        <v>27</v>
      </c>
      <c r="F126" s="210" t="s">
        <v>145</v>
      </c>
      <c r="G126" s="208"/>
      <c r="H126" s="211">
        <v>869.4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142</v>
      </c>
      <c r="AU126" s="217" t="s">
        <v>87</v>
      </c>
      <c r="AV126" s="13" t="s">
        <v>140</v>
      </c>
      <c r="AW126" s="13" t="s">
        <v>36</v>
      </c>
      <c r="AX126" s="13" t="s">
        <v>85</v>
      </c>
      <c r="AY126" s="217" t="s">
        <v>133</v>
      </c>
    </row>
    <row r="127" spans="2:65" s="1" customFormat="1" ht="16.5" customHeight="1">
      <c r="B127" s="34"/>
      <c r="C127" s="174" t="s">
        <v>179</v>
      </c>
      <c r="D127" s="174" t="s">
        <v>135</v>
      </c>
      <c r="E127" s="175" t="s">
        <v>228</v>
      </c>
      <c r="F127" s="176" t="s">
        <v>229</v>
      </c>
      <c r="G127" s="177" t="s">
        <v>186</v>
      </c>
      <c r="H127" s="178">
        <v>173.88</v>
      </c>
      <c r="I127" s="179"/>
      <c r="J127" s="178">
        <f>ROUND(I127*H127,2)</f>
        <v>0</v>
      </c>
      <c r="K127" s="176" t="s">
        <v>139</v>
      </c>
      <c r="L127" s="38"/>
      <c r="M127" s="180" t="s">
        <v>27</v>
      </c>
      <c r="N127" s="181" t="s">
        <v>48</v>
      </c>
      <c r="O127" s="6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17" t="s">
        <v>140</v>
      </c>
      <c r="AT127" s="17" t="s">
        <v>135</v>
      </c>
      <c r="AU127" s="17" t="s">
        <v>87</v>
      </c>
      <c r="AY127" s="17" t="s">
        <v>133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85</v>
      </c>
      <c r="BK127" s="184">
        <f>ROUND(I127*H127,2)</f>
        <v>0</v>
      </c>
      <c r="BL127" s="17" t="s">
        <v>140</v>
      </c>
      <c r="BM127" s="17" t="s">
        <v>631</v>
      </c>
    </row>
    <row r="128" spans="2:65" s="1" customFormat="1" ht="22.5" customHeight="1">
      <c r="B128" s="34"/>
      <c r="C128" s="174" t="s">
        <v>183</v>
      </c>
      <c r="D128" s="174" t="s">
        <v>135</v>
      </c>
      <c r="E128" s="175" t="s">
        <v>232</v>
      </c>
      <c r="F128" s="176" t="s">
        <v>233</v>
      </c>
      <c r="G128" s="177" t="s">
        <v>224</v>
      </c>
      <c r="H128" s="178">
        <v>312.98</v>
      </c>
      <c r="I128" s="179"/>
      <c r="J128" s="178">
        <f>ROUND(I128*H128,2)</f>
        <v>0</v>
      </c>
      <c r="K128" s="176" t="s">
        <v>139</v>
      </c>
      <c r="L128" s="38"/>
      <c r="M128" s="180" t="s">
        <v>27</v>
      </c>
      <c r="N128" s="181" t="s">
        <v>48</v>
      </c>
      <c r="O128" s="60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17" t="s">
        <v>140</v>
      </c>
      <c r="AT128" s="17" t="s">
        <v>135</v>
      </c>
      <c r="AU128" s="17" t="s">
        <v>87</v>
      </c>
      <c r="AY128" s="17" t="s">
        <v>133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7" t="s">
        <v>85</v>
      </c>
      <c r="BK128" s="184">
        <f>ROUND(I128*H128,2)</f>
        <v>0</v>
      </c>
      <c r="BL128" s="17" t="s">
        <v>140</v>
      </c>
      <c r="BM128" s="17" t="s">
        <v>632</v>
      </c>
    </row>
    <row r="129" spans="2:51" s="11" customFormat="1" ht="11.25">
      <c r="B129" s="185"/>
      <c r="C129" s="186"/>
      <c r="D129" s="187" t="s">
        <v>142</v>
      </c>
      <c r="E129" s="188" t="s">
        <v>27</v>
      </c>
      <c r="F129" s="189" t="s">
        <v>633</v>
      </c>
      <c r="G129" s="186"/>
      <c r="H129" s="190">
        <v>312.98</v>
      </c>
      <c r="I129" s="191"/>
      <c r="J129" s="186"/>
      <c r="K129" s="186"/>
      <c r="L129" s="192"/>
      <c r="M129" s="193"/>
      <c r="N129" s="194"/>
      <c r="O129" s="194"/>
      <c r="P129" s="194"/>
      <c r="Q129" s="194"/>
      <c r="R129" s="194"/>
      <c r="S129" s="194"/>
      <c r="T129" s="195"/>
      <c r="AT129" s="196" t="s">
        <v>142</v>
      </c>
      <c r="AU129" s="196" t="s">
        <v>87</v>
      </c>
      <c r="AV129" s="11" t="s">
        <v>87</v>
      </c>
      <c r="AW129" s="11" t="s">
        <v>36</v>
      </c>
      <c r="AX129" s="11" t="s">
        <v>77</v>
      </c>
      <c r="AY129" s="196" t="s">
        <v>133</v>
      </c>
    </row>
    <row r="130" spans="2:51" s="13" customFormat="1" ht="11.25">
      <c r="B130" s="207"/>
      <c r="C130" s="208"/>
      <c r="D130" s="187" t="s">
        <v>142</v>
      </c>
      <c r="E130" s="209" t="s">
        <v>27</v>
      </c>
      <c r="F130" s="210" t="s">
        <v>145</v>
      </c>
      <c r="G130" s="208"/>
      <c r="H130" s="211">
        <v>312.98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142</v>
      </c>
      <c r="AU130" s="217" t="s">
        <v>87</v>
      </c>
      <c r="AV130" s="13" t="s">
        <v>140</v>
      </c>
      <c r="AW130" s="13" t="s">
        <v>36</v>
      </c>
      <c r="AX130" s="13" t="s">
        <v>85</v>
      </c>
      <c r="AY130" s="217" t="s">
        <v>133</v>
      </c>
    </row>
    <row r="131" spans="2:65" s="1" customFormat="1" ht="22.5" customHeight="1">
      <c r="B131" s="34"/>
      <c r="C131" s="174" t="s">
        <v>191</v>
      </c>
      <c r="D131" s="174" t="s">
        <v>135</v>
      </c>
      <c r="E131" s="175" t="s">
        <v>237</v>
      </c>
      <c r="F131" s="176" t="s">
        <v>634</v>
      </c>
      <c r="G131" s="177" t="s">
        <v>186</v>
      </c>
      <c r="H131" s="178">
        <v>104.94</v>
      </c>
      <c r="I131" s="179"/>
      <c r="J131" s="178">
        <f>ROUND(I131*H131,2)</f>
        <v>0</v>
      </c>
      <c r="K131" s="176" t="s">
        <v>139</v>
      </c>
      <c r="L131" s="38"/>
      <c r="M131" s="180" t="s">
        <v>27</v>
      </c>
      <c r="N131" s="181" t="s">
        <v>48</v>
      </c>
      <c r="O131" s="6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17" t="s">
        <v>140</v>
      </c>
      <c r="AT131" s="17" t="s">
        <v>135</v>
      </c>
      <c r="AU131" s="17" t="s">
        <v>87</v>
      </c>
      <c r="AY131" s="17" t="s">
        <v>133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85</v>
      </c>
      <c r="BK131" s="184">
        <f>ROUND(I131*H131,2)</f>
        <v>0</v>
      </c>
      <c r="BL131" s="17" t="s">
        <v>140</v>
      </c>
      <c r="BM131" s="17" t="s">
        <v>635</v>
      </c>
    </row>
    <row r="132" spans="2:51" s="11" customFormat="1" ht="11.25">
      <c r="B132" s="185"/>
      <c r="C132" s="186"/>
      <c r="D132" s="187" t="s">
        <v>142</v>
      </c>
      <c r="E132" s="188" t="s">
        <v>27</v>
      </c>
      <c r="F132" s="189" t="s">
        <v>636</v>
      </c>
      <c r="G132" s="186"/>
      <c r="H132" s="190">
        <v>104.94</v>
      </c>
      <c r="I132" s="191"/>
      <c r="J132" s="186"/>
      <c r="K132" s="186"/>
      <c r="L132" s="192"/>
      <c r="M132" s="193"/>
      <c r="N132" s="194"/>
      <c r="O132" s="194"/>
      <c r="P132" s="194"/>
      <c r="Q132" s="194"/>
      <c r="R132" s="194"/>
      <c r="S132" s="194"/>
      <c r="T132" s="195"/>
      <c r="AT132" s="196" t="s">
        <v>142</v>
      </c>
      <c r="AU132" s="196" t="s">
        <v>87</v>
      </c>
      <c r="AV132" s="11" t="s">
        <v>87</v>
      </c>
      <c r="AW132" s="11" t="s">
        <v>36</v>
      </c>
      <c r="AX132" s="11" t="s">
        <v>77</v>
      </c>
      <c r="AY132" s="196" t="s">
        <v>133</v>
      </c>
    </row>
    <row r="133" spans="2:51" s="13" customFormat="1" ht="11.25">
      <c r="B133" s="207"/>
      <c r="C133" s="208"/>
      <c r="D133" s="187" t="s">
        <v>142</v>
      </c>
      <c r="E133" s="209" t="s">
        <v>27</v>
      </c>
      <c r="F133" s="210" t="s">
        <v>145</v>
      </c>
      <c r="G133" s="208"/>
      <c r="H133" s="211">
        <v>104.94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142</v>
      </c>
      <c r="AU133" s="217" t="s">
        <v>87</v>
      </c>
      <c r="AV133" s="13" t="s">
        <v>140</v>
      </c>
      <c r="AW133" s="13" t="s">
        <v>36</v>
      </c>
      <c r="AX133" s="13" t="s">
        <v>85</v>
      </c>
      <c r="AY133" s="217" t="s">
        <v>133</v>
      </c>
    </row>
    <row r="134" spans="2:65" s="1" customFormat="1" ht="16.5" customHeight="1">
      <c r="B134" s="34"/>
      <c r="C134" s="218" t="s">
        <v>143</v>
      </c>
      <c r="D134" s="218" t="s">
        <v>221</v>
      </c>
      <c r="E134" s="219" t="s">
        <v>222</v>
      </c>
      <c r="F134" s="220" t="s">
        <v>223</v>
      </c>
      <c r="G134" s="221" t="s">
        <v>224</v>
      </c>
      <c r="H134" s="222">
        <v>209.88</v>
      </c>
      <c r="I134" s="223"/>
      <c r="J134" s="222">
        <f>ROUND(I134*H134,2)</f>
        <v>0</v>
      </c>
      <c r="K134" s="220" t="s">
        <v>139</v>
      </c>
      <c r="L134" s="224"/>
      <c r="M134" s="225" t="s">
        <v>27</v>
      </c>
      <c r="N134" s="226" t="s">
        <v>48</v>
      </c>
      <c r="O134" s="60"/>
      <c r="P134" s="182">
        <f>O134*H134</f>
        <v>0</v>
      </c>
      <c r="Q134" s="182">
        <v>1</v>
      </c>
      <c r="R134" s="182">
        <f>Q134*H134</f>
        <v>209.88</v>
      </c>
      <c r="S134" s="182">
        <v>0</v>
      </c>
      <c r="T134" s="183">
        <f>S134*H134</f>
        <v>0</v>
      </c>
      <c r="AR134" s="17" t="s">
        <v>175</v>
      </c>
      <c r="AT134" s="17" t="s">
        <v>221</v>
      </c>
      <c r="AU134" s="17" t="s">
        <v>87</v>
      </c>
      <c r="AY134" s="17" t="s">
        <v>133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85</v>
      </c>
      <c r="BK134" s="184">
        <f>ROUND(I134*H134,2)</f>
        <v>0</v>
      </c>
      <c r="BL134" s="17" t="s">
        <v>140</v>
      </c>
      <c r="BM134" s="17" t="s">
        <v>637</v>
      </c>
    </row>
    <row r="135" spans="2:51" s="11" customFormat="1" ht="11.25">
      <c r="B135" s="185"/>
      <c r="C135" s="186"/>
      <c r="D135" s="187" t="s">
        <v>142</v>
      </c>
      <c r="E135" s="186"/>
      <c r="F135" s="189" t="s">
        <v>638</v>
      </c>
      <c r="G135" s="186"/>
      <c r="H135" s="190">
        <v>209.88</v>
      </c>
      <c r="I135" s="191"/>
      <c r="J135" s="186"/>
      <c r="K135" s="186"/>
      <c r="L135" s="192"/>
      <c r="M135" s="193"/>
      <c r="N135" s="194"/>
      <c r="O135" s="194"/>
      <c r="P135" s="194"/>
      <c r="Q135" s="194"/>
      <c r="R135" s="194"/>
      <c r="S135" s="194"/>
      <c r="T135" s="195"/>
      <c r="AT135" s="196" t="s">
        <v>142</v>
      </c>
      <c r="AU135" s="196" t="s">
        <v>87</v>
      </c>
      <c r="AV135" s="11" t="s">
        <v>87</v>
      </c>
      <c r="AW135" s="11" t="s">
        <v>4</v>
      </c>
      <c r="AX135" s="11" t="s">
        <v>85</v>
      </c>
      <c r="AY135" s="196" t="s">
        <v>133</v>
      </c>
    </row>
    <row r="136" spans="2:65" s="1" customFormat="1" ht="22.5" customHeight="1">
      <c r="B136" s="34"/>
      <c r="C136" s="174" t="s">
        <v>201</v>
      </c>
      <c r="D136" s="174" t="s">
        <v>135</v>
      </c>
      <c r="E136" s="175" t="s">
        <v>639</v>
      </c>
      <c r="F136" s="176" t="s">
        <v>640</v>
      </c>
      <c r="G136" s="177" t="s">
        <v>186</v>
      </c>
      <c r="H136" s="178">
        <v>13.59</v>
      </c>
      <c r="I136" s="179"/>
      <c r="J136" s="178">
        <f>ROUND(I136*H136,2)</f>
        <v>0</v>
      </c>
      <c r="K136" s="176" t="s">
        <v>139</v>
      </c>
      <c r="L136" s="38"/>
      <c r="M136" s="180" t="s">
        <v>27</v>
      </c>
      <c r="N136" s="181" t="s">
        <v>48</v>
      </c>
      <c r="O136" s="6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17" t="s">
        <v>140</v>
      </c>
      <c r="AT136" s="17" t="s">
        <v>135</v>
      </c>
      <c r="AU136" s="17" t="s">
        <v>87</v>
      </c>
      <c r="AY136" s="17" t="s">
        <v>133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85</v>
      </c>
      <c r="BK136" s="184">
        <f>ROUND(I136*H136,2)</f>
        <v>0</v>
      </c>
      <c r="BL136" s="17" t="s">
        <v>140</v>
      </c>
      <c r="BM136" s="17" t="s">
        <v>641</v>
      </c>
    </row>
    <row r="137" spans="2:51" s="11" customFormat="1" ht="11.25">
      <c r="B137" s="185"/>
      <c r="C137" s="186"/>
      <c r="D137" s="187" t="s">
        <v>142</v>
      </c>
      <c r="E137" s="188" t="s">
        <v>27</v>
      </c>
      <c r="F137" s="189" t="s">
        <v>642</v>
      </c>
      <c r="G137" s="186"/>
      <c r="H137" s="190">
        <v>13.59</v>
      </c>
      <c r="I137" s="191"/>
      <c r="J137" s="186"/>
      <c r="K137" s="186"/>
      <c r="L137" s="192"/>
      <c r="M137" s="193"/>
      <c r="N137" s="194"/>
      <c r="O137" s="194"/>
      <c r="P137" s="194"/>
      <c r="Q137" s="194"/>
      <c r="R137" s="194"/>
      <c r="S137" s="194"/>
      <c r="T137" s="195"/>
      <c r="AT137" s="196" t="s">
        <v>142</v>
      </c>
      <c r="AU137" s="196" t="s">
        <v>87</v>
      </c>
      <c r="AV137" s="11" t="s">
        <v>87</v>
      </c>
      <c r="AW137" s="11" t="s">
        <v>36</v>
      </c>
      <c r="AX137" s="11" t="s">
        <v>77</v>
      </c>
      <c r="AY137" s="196" t="s">
        <v>133</v>
      </c>
    </row>
    <row r="138" spans="2:51" s="12" customFormat="1" ht="11.25">
      <c r="B138" s="197"/>
      <c r="C138" s="198"/>
      <c r="D138" s="187" t="s">
        <v>142</v>
      </c>
      <c r="E138" s="199" t="s">
        <v>27</v>
      </c>
      <c r="F138" s="200" t="s">
        <v>643</v>
      </c>
      <c r="G138" s="198"/>
      <c r="H138" s="199" t="s">
        <v>27</v>
      </c>
      <c r="I138" s="201"/>
      <c r="J138" s="198"/>
      <c r="K138" s="198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142</v>
      </c>
      <c r="AU138" s="206" t="s">
        <v>87</v>
      </c>
      <c r="AV138" s="12" t="s">
        <v>85</v>
      </c>
      <c r="AW138" s="12" t="s">
        <v>36</v>
      </c>
      <c r="AX138" s="12" t="s">
        <v>77</v>
      </c>
      <c r="AY138" s="206" t="s">
        <v>133</v>
      </c>
    </row>
    <row r="139" spans="2:51" s="13" customFormat="1" ht="11.25">
      <c r="B139" s="207"/>
      <c r="C139" s="208"/>
      <c r="D139" s="187" t="s">
        <v>142</v>
      </c>
      <c r="E139" s="209" t="s">
        <v>27</v>
      </c>
      <c r="F139" s="210" t="s">
        <v>145</v>
      </c>
      <c r="G139" s="208"/>
      <c r="H139" s="211">
        <v>13.59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142</v>
      </c>
      <c r="AU139" s="217" t="s">
        <v>87</v>
      </c>
      <c r="AV139" s="13" t="s">
        <v>140</v>
      </c>
      <c r="AW139" s="13" t="s">
        <v>36</v>
      </c>
      <c r="AX139" s="13" t="s">
        <v>85</v>
      </c>
      <c r="AY139" s="217" t="s">
        <v>133</v>
      </c>
    </row>
    <row r="140" spans="2:65" s="1" customFormat="1" ht="16.5" customHeight="1">
      <c r="B140" s="34"/>
      <c r="C140" s="218" t="s">
        <v>206</v>
      </c>
      <c r="D140" s="218" t="s">
        <v>221</v>
      </c>
      <c r="E140" s="219" t="s">
        <v>222</v>
      </c>
      <c r="F140" s="220" t="s">
        <v>223</v>
      </c>
      <c r="G140" s="221" t="s">
        <v>224</v>
      </c>
      <c r="H140" s="222">
        <v>27.18</v>
      </c>
      <c r="I140" s="223"/>
      <c r="J140" s="222">
        <f>ROUND(I140*H140,2)</f>
        <v>0</v>
      </c>
      <c r="K140" s="220" t="s">
        <v>139</v>
      </c>
      <c r="L140" s="224"/>
      <c r="M140" s="225" t="s">
        <v>27</v>
      </c>
      <c r="N140" s="226" t="s">
        <v>48</v>
      </c>
      <c r="O140" s="60"/>
      <c r="P140" s="182">
        <f>O140*H140</f>
        <v>0</v>
      </c>
      <c r="Q140" s="182">
        <v>1</v>
      </c>
      <c r="R140" s="182">
        <f>Q140*H140</f>
        <v>27.18</v>
      </c>
      <c r="S140" s="182">
        <v>0</v>
      </c>
      <c r="T140" s="183">
        <f>S140*H140</f>
        <v>0</v>
      </c>
      <c r="AR140" s="17" t="s">
        <v>175</v>
      </c>
      <c r="AT140" s="17" t="s">
        <v>221</v>
      </c>
      <c r="AU140" s="17" t="s">
        <v>87</v>
      </c>
      <c r="AY140" s="17" t="s">
        <v>133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85</v>
      </c>
      <c r="BK140" s="184">
        <f>ROUND(I140*H140,2)</f>
        <v>0</v>
      </c>
      <c r="BL140" s="17" t="s">
        <v>140</v>
      </c>
      <c r="BM140" s="17" t="s">
        <v>644</v>
      </c>
    </row>
    <row r="141" spans="2:51" s="11" customFormat="1" ht="11.25">
      <c r="B141" s="185"/>
      <c r="C141" s="186"/>
      <c r="D141" s="187" t="s">
        <v>142</v>
      </c>
      <c r="E141" s="186"/>
      <c r="F141" s="189" t="s">
        <v>645</v>
      </c>
      <c r="G141" s="186"/>
      <c r="H141" s="190">
        <v>27.18</v>
      </c>
      <c r="I141" s="191"/>
      <c r="J141" s="186"/>
      <c r="K141" s="186"/>
      <c r="L141" s="192"/>
      <c r="M141" s="193"/>
      <c r="N141" s="194"/>
      <c r="O141" s="194"/>
      <c r="P141" s="194"/>
      <c r="Q141" s="194"/>
      <c r="R141" s="194"/>
      <c r="S141" s="194"/>
      <c r="T141" s="195"/>
      <c r="AT141" s="196" t="s">
        <v>142</v>
      </c>
      <c r="AU141" s="196" t="s">
        <v>87</v>
      </c>
      <c r="AV141" s="11" t="s">
        <v>87</v>
      </c>
      <c r="AW141" s="11" t="s">
        <v>4</v>
      </c>
      <c r="AX141" s="11" t="s">
        <v>85</v>
      </c>
      <c r="AY141" s="196" t="s">
        <v>133</v>
      </c>
    </row>
    <row r="142" spans="2:65" s="1" customFormat="1" ht="22.5" customHeight="1">
      <c r="B142" s="34"/>
      <c r="C142" s="174" t="s">
        <v>8</v>
      </c>
      <c r="D142" s="174" t="s">
        <v>135</v>
      </c>
      <c r="E142" s="175" t="s">
        <v>245</v>
      </c>
      <c r="F142" s="176" t="s">
        <v>246</v>
      </c>
      <c r="G142" s="177" t="s">
        <v>186</v>
      </c>
      <c r="H142" s="178">
        <v>27.27</v>
      </c>
      <c r="I142" s="179"/>
      <c r="J142" s="178">
        <f>ROUND(I142*H142,2)</f>
        <v>0</v>
      </c>
      <c r="K142" s="176" t="s">
        <v>139</v>
      </c>
      <c r="L142" s="38"/>
      <c r="M142" s="180" t="s">
        <v>27</v>
      </c>
      <c r="N142" s="181" t="s">
        <v>48</v>
      </c>
      <c r="O142" s="60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17" t="s">
        <v>140</v>
      </c>
      <c r="AT142" s="17" t="s">
        <v>135</v>
      </c>
      <c r="AU142" s="17" t="s">
        <v>87</v>
      </c>
      <c r="AY142" s="17" t="s">
        <v>133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85</v>
      </c>
      <c r="BK142" s="184">
        <f>ROUND(I142*H142,2)</f>
        <v>0</v>
      </c>
      <c r="BL142" s="17" t="s">
        <v>140</v>
      </c>
      <c r="BM142" s="17" t="s">
        <v>646</v>
      </c>
    </row>
    <row r="143" spans="2:51" s="11" customFormat="1" ht="11.25">
      <c r="B143" s="185"/>
      <c r="C143" s="186"/>
      <c r="D143" s="187" t="s">
        <v>142</v>
      </c>
      <c r="E143" s="188" t="s">
        <v>27</v>
      </c>
      <c r="F143" s="189" t="s">
        <v>647</v>
      </c>
      <c r="G143" s="186"/>
      <c r="H143" s="190">
        <v>24.75</v>
      </c>
      <c r="I143" s="191"/>
      <c r="J143" s="186"/>
      <c r="K143" s="186"/>
      <c r="L143" s="192"/>
      <c r="M143" s="193"/>
      <c r="N143" s="194"/>
      <c r="O143" s="194"/>
      <c r="P143" s="194"/>
      <c r="Q143" s="194"/>
      <c r="R143" s="194"/>
      <c r="S143" s="194"/>
      <c r="T143" s="195"/>
      <c r="AT143" s="196" t="s">
        <v>142</v>
      </c>
      <c r="AU143" s="196" t="s">
        <v>87</v>
      </c>
      <c r="AV143" s="11" t="s">
        <v>87</v>
      </c>
      <c r="AW143" s="11" t="s">
        <v>36</v>
      </c>
      <c r="AX143" s="11" t="s">
        <v>77</v>
      </c>
      <c r="AY143" s="196" t="s">
        <v>133</v>
      </c>
    </row>
    <row r="144" spans="2:51" s="11" customFormat="1" ht="11.25">
      <c r="B144" s="185"/>
      <c r="C144" s="186"/>
      <c r="D144" s="187" t="s">
        <v>142</v>
      </c>
      <c r="E144" s="188" t="s">
        <v>27</v>
      </c>
      <c r="F144" s="189" t="s">
        <v>648</v>
      </c>
      <c r="G144" s="186"/>
      <c r="H144" s="190">
        <v>2.52</v>
      </c>
      <c r="I144" s="191"/>
      <c r="J144" s="186"/>
      <c r="K144" s="186"/>
      <c r="L144" s="192"/>
      <c r="M144" s="193"/>
      <c r="N144" s="194"/>
      <c r="O144" s="194"/>
      <c r="P144" s="194"/>
      <c r="Q144" s="194"/>
      <c r="R144" s="194"/>
      <c r="S144" s="194"/>
      <c r="T144" s="195"/>
      <c r="AT144" s="196" t="s">
        <v>142</v>
      </c>
      <c r="AU144" s="196" t="s">
        <v>87</v>
      </c>
      <c r="AV144" s="11" t="s">
        <v>87</v>
      </c>
      <c r="AW144" s="11" t="s">
        <v>36</v>
      </c>
      <c r="AX144" s="11" t="s">
        <v>77</v>
      </c>
      <c r="AY144" s="196" t="s">
        <v>133</v>
      </c>
    </row>
    <row r="145" spans="2:51" s="13" customFormat="1" ht="11.25">
      <c r="B145" s="207"/>
      <c r="C145" s="208"/>
      <c r="D145" s="187" t="s">
        <v>142</v>
      </c>
      <c r="E145" s="209" t="s">
        <v>27</v>
      </c>
      <c r="F145" s="210" t="s">
        <v>145</v>
      </c>
      <c r="G145" s="208"/>
      <c r="H145" s="211">
        <v>27.27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142</v>
      </c>
      <c r="AU145" s="217" t="s">
        <v>87</v>
      </c>
      <c r="AV145" s="13" t="s">
        <v>140</v>
      </c>
      <c r="AW145" s="13" t="s">
        <v>36</v>
      </c>
      <c r="AX145" s="13" t="s">
        <v>85</v>
      </c>
      <c r="AY145" s="217" t="s">
        <v>133</v>
      </c>
    </row>
    <row r="146" spans="2:65" s="1" customFormat="1" ht="16.5" customHeight="1">
      <c r="B146" s="34"/>
      <c r="C146" s="218" t="s">
        <v>215</v>
      </c>
      <c r="D146" s="218" t="s">
        <v>221</v>
      </c>
      <c r="E146" s="219" t="s">
        <v>241</v>
      </c>
      <c r="F146" s="220" t="s">
        <v>242</v>
      </c>
      <c r="G146" s="221" t="s">
        <v>224</v>
      </c>
      <c r="H146" s="222">
        <v>54.54</v>
      </c>
      <c r="I146" s="223"/>
      <c r="J146" s="222">
        <f>ROUND(I146*H146,2)</f>
        <v>0</v>
      </c>
      <c r="K146" s="220" t="s">
        <v>139</v>
      </c>
      <c r="L146" s="224"/>
      <c r="M146" s="225" t="s">
        <v>27</v>
      </c>
      <c r="N146" s="226" t="s">
        <v>48</v>
      </c>
      <c r="O146" s="60"/>
      <c r="P146" s="182">
        <f>O146*H146</f>
        <v>0</v>
      </c>
      <c r="Q146" s="182">
        <v>1</v>
      </c>
      <c r="R146" s="182">
        <f>Q146*H146</f>
        <v>54.54</v>
      </c>
      <c r="S146" s="182">
        <v>0</v>
      </c>
      <c r="T146" s="183">
        <f>S146*H146</f>
        <v>0</v>
      </c>
      <c r="AR146" s="17" t="s">
        <v>175</v>
      </c>
      <c r="AT146" s="17" t="s">
        <v>221</v>
      </c>
      <c r="AU146" s="17" t="s">
        <v>87</v>
      </c>
      <c r="AY146" s="17" t="s">
        <v>133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7" t="s">
        <v>85</v>
      </c>
      <c r="BK146" s="184">
        <f>ROUND(I146*H146,2)</f>
        <v>0</v>
      </c>
      <c r="BL146" s="17" t="s">
        <v>140</v>
      </c>
      <c r="BM146" s="17" t="s">
        <v>649</v>
      </c>
    </row>
    <row r="147" spans="2:51" s="11" customFormat="1" ht="11.25">
      <c r="B147" s="185"/>
      <c r="C147" s="186"/>
      <c r="D147" s="187" t="s">
        <v>142</v>
      </c>
      <c r="E147" s="186"/>
      <c r="F147" s="189" t="s">
        <v>650</v>
      </c>
      <c r="G147" s="186"/>
      <c r="H147" s="190">
        <v>54.54</v>
      </c>
      <c r="I147" s="191"/>
      <c r="J147" s="186"/>
      <c r="K147" s="186"/>
      <c r="L147" s="192"/>
      <c r="M147" s="193"/>
      <c r="N147" s="194"/>
      <c r="O147" s="194"/>
      <c r="P147" s="194"/>
      <c r="Q147" s="194"/>
      <c r="R147" s="194"/>
      <c r="S147" s="194"/>
      <c r="T147" s="195"/>
      <c r="AT147" s="196" t="s">
        <v>142</v>
      </c>
      <c r="AU147" s="196" t="s">
        <v>87</v>
      </c>
      <c r="AV147" s="11" t="s">
        <v>87</v>
      </c>
      <c r="AW147" s="11" t="s">
        <v>4</v>
      </c>
      <c r="AX147" s="11" t="s">
        <v>85</v>
      </c>
      <c r="AY147" s="196" t="s">
        <v>133</v>
      </c>
    </row>
    <row r="148" spans="2:63" s="10" customFormat="1" ht="22.9" customHeight="1">
      <c r="B148" s="158"/>
      <c r="C148" s="159"/>
      <c r="D148" s="160" t="s">
        <v>76</v>
      </c>
      <c r="E148" s="172" t="s">
        <v>151</v>
      </c>
      <c r="F148" s="172" t="s">
        <v>651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SUM(P149:P167)</f>
        <v>0</v>
      </c>
      <c r="Q148" s="166"/>
      <c r="R148" s="167">
        <f>SUM(R149:R167)</f>
        <v>14.9680455</v>
      </c>
      <c r="S148" s="166"/>
      <c r="T148" s="168">
        <f>SUM(T149:T167)</f>
        <v>0</v>
      </c>
      <c r="AR148" s="169" t="s">
        <v>85</v>
      </c>
      <c r="AT148" s="170" t="s">
        <v>76</v>
      </c>
      <c r="AU148" s="170" t="s">
        <v>85</v>
      </c>
      <c r="AY148" s="169" t="s">
        <v>133</v>
      </c>
      <c r="BK148" s="171">
        <f>SUM(BK149:BK167)</f>
        <v>0</v>
      </c>
    </row>
    <row r="149" spans="2:65" s="1" customFormat="1" ht="22.5" customHeight="1">
      <c r="B149" s="34"/>
      <c r="C149" s="174" t="s">
        <v>220</v>
      </c>
      <c r="D149" s="174" t="s">
        <v>135</v>
      </c>
      <c r="E149" s="175" t="s">
        <v>652</v>
      </c>
      <c r="F149" s="176" t="s">
        <v>653</v>
      </c>
      <c r="G149" s="177" t="s">
        <v>186</v>
      </c>
      <c r="H149" s="178">
        <v>5.63</v>
      </c>
      <c r="I149" s="179"/>
      <c r="J149" s="178">
        <f>ROUND(I149*H149,2)</f>
        <v>0</v>
      </c>
      <c r="K149" s="176" t="s">
        <v>139</v>
      </c>
      <c r="L149" s="38"/>
      <c r="M149" s="180" t="s">
        <v>27</v>
      </c>
      <c r="N149" s="181" t="s">
        <v>48</v>
      </c>
      <c r="O149" s="60"/>
      <c r="P149" s="182">
        <f>O149*H149</f>
        <v>0</v>
      </c>
      <c r="Q149" s="182">
        <v>2.5143</v>
      </c>
      <c r="R149" s="182">
        <f>Q149*H149</f>
        <v>14.155509</v>
      </c>
      <c r="S149" s="182">
        <v>0</v>
      </c>
      <c r="T149" s="183">
        <f>S149*H149</f>
        <v>0</v>
      </c>
      <c r="AR149" s="17" t="s">
        <v>140</v>
      </c>
      <c r="AT149" s="17" t="s">
        <v>135</v>
      </c>
      <c r="AU149" s="17" t="s">
        <v>87</v>
      </c>
      <c r="AY149" s="17" t="s">
        <v>133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7" t="s">
        <v>85</v>
      </c>
      <c r="BK149" s="184">
        <f>ROUND(I149*H149,2)</f>
        <v>0</v>
      </c>
      <c r="BL149" s="17" t="s">
        <v>140</v>
      </c>
      <c r="BM149" s="17" t="s">
        <v>654</v>
      </c>
    </row>
    <row r="150" spans="2:51" s="11" customFormat="1" ht="11.25">
      <c r="B150" s="185"/>
      <c r="C150" s="186"/>
      <c r="D150" s="187" t="s">
        <v>142</v>
      </c>
      <c r="E150" s="188" t="s">
        <v>27</v>
      </c>
      <c r="F150" s="189" t="s">
        <v>655</v>
      </c>
      <c r="G150" s="186"/>
      <c r="H150" s="190">
        <v>1.15</v>
      </c>
      <c r="I150" s="191"/>
      <c r="J150" s="186"/>
      <c r="K150" s="186"/>
      <c r="L150" s="192"/>
      <c r="M150" s="193"/>
      <c r="N150" s="194"/>
      <c r="O150" s="194"/>
      <c r="P150" s="194"/>
      <c r="Q150" s="194"/>
      <c r="R150" s="194"/>
      <c r="S150" s="194"/>
      <c r="T150" s="195"/>
      <c r="AT150" s="196" t="s">
        <v>142</v>
      </c>
      <c r="AU150" s="196" t="s">
        <v>87</v>
      </c>
      <c r="AV150" s="11" t="s">
        <v>87</v>
      </c>
      <c r="AW150" s="11" t="s">
        <v>36</v>
      </c>
      <c r="AX150" s="11" t="s">
        <v>77</v>
      </c>
      <c r="AY150" s="196" t="s">
        <v>133</v>
      </c>
    </row>
    <row r="151" spans="2:51" s="11" customFormat="1" ht="11.25">
      <c r="B151" s="185"/>
      <c r="C151" s="186"/>
      <c r="D151" s="187" t="s">
        <v>142</v>
      </c>
      <c r="E151" s="188" t="s">
        <v>27</v>
      </c>
      <c r="F151" s="189" t="s">
        <v>656</v>
      </c>
      <c r="G151" s="186"/>
      <c r="H151" s="190">
        <v>0.88</v>
      </c>
      <c r="I151" s="191"/>
      <c r="J151" s="186"/>
      <c r="K151" s="186"/>
      <c r="L151" s="192"/>
      <c r="M151" s="193"/>
      <c r="N151" s="194"/>
      <c r="O151" s="194"/>
      <c r="P151" s="194"/>
      <c r="Q151" s="194"/>
      <c r="R151" s="194"/>
      <c r="S151" s="194"/>
      <c r="T151" s="195"/>
      <c r="AT151" s="196" t="s">
        <v>142</v>
      </c>
      <c r="AU151" s="196" t="s">
        <v>87</v>
      </c>
      <c r="AV151" s="11" t="s">
        <v>87</v>
      </c>
      <c r="AW151" s="11" t="s">
        <v>36</v>
      </c>
      <c r="AX151" s="11" t="s">
        <v>77</v>
      </c>
      <c r="AY151" s="196" t="s">
        <v>133</v>
      </c>
    </row>
    <row r="152" spans="2:51" s="11" customFormat="1" ht="11.25">
      <c r="B152" s="185"/>
      <c r="C152" s="186"/>
      <c r="D152" s="187" t="s">
        <v>142</v>
      </c>
      <c r="E152" s="188" t="s">
        <v>27</v>
      </c>
      <c r="F152" s="189" t="s">
        <v>657</v>
      </c>
      <c r="G152" s="186"/>
      <c r="H152" s="190">
        <v>0.6</v>
      </c>
      <c r="I152" s="191"/>
      <c r="J152" s="186"/>
      <c r="K152" s="186"/>
      <c r="L152" s="192"/>
      <c r="M152" s="193"/>
      <c r="N152" s="194"/>
      <c r="O152" s="194"/>
      <c r="P152" s="194"/>
      <c r="Q152" s="194"/>
      <c r="R152" s="194"/>
      <c r="S152" s="194"/>
      <c r="T152" s="195"/>
      <c r="AT152" s="196" t="s">
        <v>142</v>
      </c>
      <c r="AU152" s="196" t="s">
        <v>87</v>
      </c>
      <c r="AV152" s="11" t="s">
        <v>87</v>
      </c>
      <c r="AW152" s="11" t="s">
        <v>36</v>
      </c>
      <c r="AX152" s="11" t="s">
        <v>77</v>
      </c>
      <c r="AY152" s="196" t="s">
        <v>133</v>
      </c>
    </row>
    <row r="153" spans="2:51" s="11" customFormat="1" ht="11.25">
      <c r="B153" s="185"/>
      <c r="C153" s="186"/>
      <c r="D153" s="187" t="s">
        <v>142</v>
      </c>
      <c r="E153" s="188" t="s">
        <v>27</v>
      </c>
      <c r="F153" s="189" t="s">
        <v>658</v>
      </c>
      <c r="G153" s="186"/>
      <c r="H153" s="190">
        <v>1.08</v>
      </c>
      <c r="I153" s="191"/>
      <c r="J153" s="186"/>
      <c r="K153" s="186"/>
      <c r="L153" s="192"/>
      <c r="M153" s="193"/>
      <c r="N153" s="194"/>
      <c r="O153" s="194"/>
      <c r="P153" s="194"/>
      <c r="Q153" s="194"/>
      <c r="R153" s="194"/>
      <c r="S153" s="194"/>
      <c r="T153" s="195"/>
      <c r="AT153" s="196" t="s">
        <v>142</v>
      </c>
      <c r="AU153" s="196" t="s">
        <v>87</v>
      </c>
      <c r="AV153" s="11" t="s">
        <v>87</v>
      </c>
      <c r="AW153" s="11" t="s">
        <v>36</v>
      </c>
      <c r="AX153" s="11" t="s">
        <v>77</v>
      </c>
      <c r="AY153" s="196" t="s">
        <v>133</v>
      </c>
    </row>
    <row r="154" spans="2:51" s="11" customFormat="1" ht="11.25">
      <c r="B154" s="185"/>
      <c r="C154" s="186"/>
      <c r="D154" s="187" t="s">
        <v>142</v>
      </c>
      <c r="E154" s="188" t="s">
        <v>27</v>
      </c>
      <c r="F154" s="189" t="s">
        <v>659</v>
      </c>
      <c r="G154" s="186"/>
      <c r="H154" s="190">
        <v>0.19</v>
      </c>
      <c r="I154" s="191"/>
      <c r="J154" s="186"/>
      <c r="K154" s="186"/>
      <c r="L154" s="192"/>
      <c r="M154" s="193"/>
      <c r="N154" s="194"/>
      <c r="O154" s="194"/>
      <c r="P154" s="194"/>
      <c r="Q154" s="194"/>
      <c r="R154" s="194"/>
      <c r="S154" s="194"/>
      <c r="T154" s="195"/>
      <c r="AT154" s="196" t="s">
        <v>142</v>
      </c>
      <c r="AU154" s="196" t="s">
        <v>87</v>
      </c>
      <c r="AV154" s="11" t="s">
        <v>87</v>
      </c>
      <c r="AW154" s="11" t="s">
        <v>36</v>
      </c>
      <c r="AX154" s="11" t="s">
        <v>77</v>
      </c>
      <c r="AY154" s="196" t="s">
        <v>133</v>
      </c>
    </row>
    <row r="155" spans="2:51" s="11" customFormat="1" ht="11.25">
      <c r="B155" s="185"/>
      <c r="C155" s="186"/>
      <c r="D155" s="187" t="s">
        <v>142</v>
      </c>
      <c r="E155" s="188" t="s">
        <v>27</v>
      </c>
      <c r="F155" s="189" t="s">
        <v>660</v>
      </c>
      <c r="G155" s="186"/>
      <c r="H155" s="190">
        <v>0.53</v>
      </c>
      <c r="I155" s="191"/>
      <c r="J155" s="186"/>
      <c r="K155" s="186"/>
      <c r="L155" s="192"/>
      <c r="M155" s="193"/>
      <c r="N155" s="194"/>
      <c r="O155" s="194"/>
      <c r="P155" s="194"/>
      <c r="Q155" s="194"/>
      <c r="R155" s="194"/>
      <c r="S155" s="194"/>
      <c r="T155" s="195"/>
      <c r="AT155" s="196" t="s">
        <v>142</v>
      </c>
      <c r="AU155" s="196" t="s">
        <v>87</v>
      </c>
      <c r="AV155" s="11" t="s">
        <v>87</v>
      </c>
      <c r="AW155" s="11" t="s">
        <v>36</v>
      </c>
      <c r="AX155" s="11" t="s">
        <v>77</v>
      </c>
      <c r="AY155" s="196" t="s">
        <v>133</v>
      </c>
    </row>
    <row r="156" spans="2:51" s="11" customFormat="1" ht="11.25">
      <c r="B156" s="185"/>
      <c r="C156" s="186"/>
      <c r="D156" s="187" t="s">
        <v>142</v>
      </c>
      <c r="E156" s="188" t="s">
        <v>27</v>
      </c>
      <c r="F156" s="189" t="s">
        <v>661</v>
      </c>
      <c r="G156" s="186"/>
      <c r="H156" s="190">
        <v>1.2</v>
      </c>
      <c r="I156" s="191"/>
      <c r="J156" s="186"/>
      <c r="K156" s="186"/>
      <c r="L156" s="192"/>
      <c r="M156" s="193"/>
      <c r="N156" s="194"/>
      <c r="O156" s="194"/>
      <c r="P156" s="194"/>
      <c r="Q156" s="194"/>
      <c r="R156" s="194"/>
      <c r="S156" s="194"/>
      <c r="T156" s="195"/>
      <c r="AT156" s="196" t="s">
        <v>142</v>
      </c>
      <c r="AU156" s="196" t="s">
        <v>87</v>
      </c>
      <c r="AV156" s="11" t="s">
        <v>87</v>
      </c>
      <c r="AW156" s="11" t="s">
        <v>36</v>
      </c>
      <c r="AX156" s="11" t="s">
        <v>77</v>
      </c>
      <c r="AY156" s="196" t="s">
        <v>133</v>
      </c>
    </row>
    <row r="157" spans="2:51" s="12" customFormat="1" ht="11.25">
      <c r="B157" s="197"/>
      <c r="C157" s="198"/>
      <c r="D157" s="187" t="s">
        <v>142</v>
      </c>
      <c r="E157" s="199" t="s">
        <v>27</v>
      </c>
      <c r="F157" s="200" t="s">
        <v>662</v>
      </c>
      <c r="G157" s="198"/>
      <c r="H157" s="199" t="s">
        <v>27</v>
      </c>
      <c r="I157" s="201"/>
      <c r="J157" s="198"/>
      <c r="K157" s="198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142</v>
      </c>
      <c r="AU157" s="206" t="s">
        <v>87</v>
      </c>
      <c r="AV157" s="12" t="s">
        <v>85</v>
      </c>
      <c r="AW157" s="12" t="s">
        <v>36</v>
      </c>
      <c r="AX157" s="12" t="s">
        <v>77</v>
      </c>
      <c r="AY157" s="206" t="s">
        <v>133</v>
      </c>
    </row>
    <row r="158" spans="2:51" s="13" customFormat="1" ht="11.25">
      <c r="B158" s="207"/>
      <c r="C158" s="208"/>
      <c r="D158" s="187" t="s">
        <v>142</v>
      </c>
      <c r="E158" s="209" t="s">
        <v>27</v>
      </c>
      <c r="F158" s="210" t="s">
        <v>145</v>
      </c>
      <c r="G158" s="208"/>
      <c r="H158" s="211">
        <v>5.63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142</v>
      </c>
      <c r="AU158" s="217" t="s">
        <v>87</v>
      </c>
      <c r="AV158" s="13" t="s">
        <v>140</v>
      </c>
      <c r="AW158" s="13" t="s">
        <v>36</v>
      </c>
      <c r="AX158" s="13" t="s">
        <v>85</v>
      </c>
      <c r="AY158" s="217" t="s">
        <v>133</v>
      </c>
    </row>
    <row r="159" spans="2:65" s="1" customFormat="1" ht="22.5" customHeight="1">
      <c r="B159" s="34"/>
      <c r="C159" s="174" t="s">
        <v>227</v>
      </c>
      <c r="D159" s="174" t="s">
        <v>135</v>
      </c>
      <c r="E159" s="175" t="s">
        <v>663</v>
      </c>
      <c r="F159" s="176" t="s">
        <v>664</v>
      </c>
      <c r="G159" s="177" t="s">
        <v>138</v>
      </c>
      <c r="H159" s="178">
        <v>23.51</v>
      </c>
      <c r="I159" s="179"/>
      <c r="J159" s="178">
        <f>ROUND(I159*H159,2)</f>
        <v>0</v>
      </c>
      <c r="K159" s="176" t="s">
        <v>139</v>
      </c>
      <c r="L159" s="38"/>
      <c r="M159" s="180" t="s">
        <v>27</v>
      </c>
      <c r="N159" s="181" t="s">
        <v>48</v>
      </c>
      <c r="O159" s="60"/>
      <c r="P159" s="182">
        <f>O159*H159</f>
        <v>0</v>
      </c>
      <c r="Q159" s="182">
        <v>0.00247</v>
      </c>
      <c r="R159" s="182">
        <f>Q159*H159</f>
        <v>0.0580697</v>
      </c>
      <c r="S159" s="182">
        <v>0</v>
      </c>
      <c r="T159" s="183">
        <f>S159*H159</f>
        <v>0</v>
      </c>
      <c r="AR159" s="17" t="s">
        <v>140</v>
      </c>
      <c r="AT159" s="17" t="s">
        <v>135</v>
      </c>
      <c r="AU159" s="17" t="s">
        <v>87</v>
      </c>
      <c r="AY159" s="17" t="s">
        <v>133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85</v>
      </c>
      <c r="BK159" s="184">
        <f>ROUND(I159*H159,2)</f>
        <v>0</v>
      </c>
      <c r="BL159" s="17" t="s">
        <v>140</v>
      </c>
      <c r="BM159" s="17" t="s">
        <v>665</v>
      </c>
    </row>
    <row r="160" spans="2:51" s="11" customFormat="1" ht="11.25">
      <c r="B160" s="185"/>
      <c r="C160" s="186"/>
      <c r="D160" s="187" t="s">
        <v>142</v>
      </c>
      <c r="E160" s="188" t="s">
        <v>27</v>
      </c>
      <c r="F160" s="189" t="s">
        <v>666</v>
      </c>
      <c r="G160" s="186"/>
      <c r="H160" s="190">
        <v>10.64</v>
      </c>
      <c r="I160" s="191"/>
      <c r="J160" s="186"/>
      <c r="K160" s="186"/>
      <c r="L160" s="192"/>
      <c r="M160" s="193"/>
      <c r="N160" s="194"/>
      <c r="O160" s="194"/>
      <c r="P160" s="194"/>
      <c r="Q160" s="194"/>
      <c r="R160" s="194"/>
      <c r="S160" s="194"/>
      <c r="T160" s="195"/>
      <c r="AT160" s="196" t="s">
        <v>142</v>
      </c>
      <c r="AU160" s="196" t="s">
        <v>87</v>
      </c>
      <c r="AV160" s="11" t="s">
        <v>87</v>
      </c>
      <c r="AW160" s="11" t="s">
        <v>36</v>
      </c>
      <c r="AX160" s="11" t="s">
        <v>77</v>
      </c>
      <c r="AY160" s="196" t="s">
        <v>133</v>
      </c>
    </row>
    <row r="161" spans="2:51" s="11" customFormat="1" ht="11.25">
      <c r="B161" s="185"/>
      <c r="C161" s="186"/>
      <c r="D161" s="187" t="s">
        <v>142</v>
      </c>
      <c r="E161" s="188" t="s">
        <v>27</v>
      </c>
      <c r="F161" s="189" t="s">
        <v>667</v>
      </c>
      <c r="G161" s="186"/>
      <c r="H161" s="190">
        <v>12.87</v>
      </c>
      <c r="I161" s="191"/>
      <c r="J161" s="186"/>
      <c r="K161" s="186"/>
      <c r="L161" s="192"/>
      <c r="M161" s="193"/>
      <c r="N161" s="194"/>
      <c r="O161" s="194"/>
      <c r="P161" s="194"/>
      <c r="Q161" s="194"/>
      <c r="R161" s="194"/>
      <c r="S161" s="194"/>
      <c r="T161" s="195"/>
      <c r="AT161" s="196" t="s">
        <v>142</v>
      </c>
      <c r="AU161" s="196" t="s">
        <v>87</v>
      </c>
      <c r="AV161" s="11" t="s">
        <v>87</v>
      </c>
      <c r="AW161" s="11" t="s">
        <v>36</v>
      </c>
      <c r="AX161" s="11" t="s">
        <v>77</v>
      </c>
      <c r="AY161" s="196" t="s">
        <v>133</v>
      </c>
    </row>
    <row r="162" spans="2:51" s="13" customFormat="1" ht="11.25">
      <c r="B162" s="207"/>
      <c r="C162" s="208"/>
      <c r="D162" s="187" t="s">
        <v>142</v>
      </c>
      <c r="E162" s="209" t="s">
        <v>27</v>
      </c>
      <c r="F162" s="210" t="s">
        <v>145</v>
      </c>
      <c r="G162" s="208"/>
      <c r="H162" s="211">
        <v>23.509999999999998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142</v>
      </c>
      <c r="AU162" s="217" t="s">
        <v>87</v>
      </c>
      <c r="AV162" s="13" t="s">
        <v>140</v>
      </c>
      <c r="AW162" s="13" t="s">
        <v>36</v>
      </c>
      <c r="AX162" s="13" t="s">
        <v>85</v>
      </c>
      <c r="AY162" s="217" t="s">
        <v>133</v>
      </c>
    </row>
    <row r="163" spans="2:65" s="1" customFormat="1" ht="22.5" customHeight="1">
      <c r="B163" s="34"/>
      <c r="C163" s="174" t="s">
        <v>231</v>
      </c>
      <c r="D163" s="174" t="s">
        <v>135</v>
      </c>
      <c r="E163" s="175" t="s">
        <v>668</v>
      </c>
      <c r="F163" s="176" t="s">
        <v>669</v>
      </c>
      <c r="G163" s="177" t="s">
        <v>138</v>
      </c>
      <c r="H163" s="178">
        <v>23.51</v>
      </c>
      <c r="I163" s="179"/>
      <c r="J163" s="178">
        <f>ROUND(I163*H163,2)</f>
        <v>0</v>
      </c>
      <c r="K163" s="176" t="s">
        <v>139</v>
      </c>
      <c r="L163" s="38"/>
      <c r="M163" s="180" t="s">
        <v>27</v>
      </c>
      <c r="N163" s="181" t="s">
        <v>48</v>
      </c>
      <c r="O163" s="60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17" t="s">
        <v>140</v>
      </c>
      <c r="AT163" s="17" t="s">
        <v>135</v>
      </c>
      <c r="AU163" s="17" t="s">
        <v>87</v>
      </c>
      <c r="AY163" s="17" t="s">
        <v>133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7" t="s">
        <v>85</v>
      </c>
      <c r="BK163" s="184">
        <f>ROUND(I163*H163,2)</f>
        <v>0</v>
      </c>
      <c r="BL163" s="17" t="s">
        <v>140</v>
      </c>
      <c r="BM163" s="17" t="s">
        <v>670</v>
      </c>
    </row>
    <row r="164" spans="2:65" s="1" customFormat="1" ht="16.5" customHeight="1">
      <c r="B164" s="34"/>
      <c r="C164" s="174" t="s">
        <v>236</v>
      </c>
      <c r="D164" s="174" t="s">
        <v>135</v>
      </c>
      <c r="E164" s="175" t="s">
        <v>671</v>
      </c>
      <c r="F164" s="176" t="s">
        <v>672</v>
      </c>
      <c r="G164" s="177" t="s">
        <v>224</v>
      </c>
      <c r="H164" s="178">
        <v>0.68</v>
      </c>
      <c r="I164" s="179"/>
      <c r="J164" s="178">
        <f>ROUND(I164*H164,2)</f>
        <v>0</v>
      </c>
      <c r="K164" s="176" t="s">
        <v>139</v>
      </c>
      <c r="L164" s="38"/>
      <c r="M164" s="180" t="s">
        <v>27</v>
      </c>
      <c r="N164" s="181" t="s">
        <v>48</v>
      </c>
      <c r="O164" s="60"/>
      <c r="P164" s="182">
        <f>O164*H164</f>
        <v>0</v>
      </c>
      <c r="Q164" s="182">
        <v>1.10951</v>
      </c>
      <c r="R164" s="182">
        <f>Q164*H164</f>
        <v>0.7544668000000001</v>
      </c>
      <c r="S164" s="182">
        <v>0</v>
      </c>
      <c r="T164" s="183">
        <f>S164*H164</f>
        <v>0</v>
      </c>
      <c r="AR164" s="17" t="s">
        <v>140</v>
      </c>
      <c r="AT164" s="17" t="s">
        <v>135</v>
      </c>
      <c r="AU164" s="17" t="s">
        <v>87</v>
      </c>
      <c r="AY164" s="17" t="s">
        <v>133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85</v>
      </c>
      <c r="BK164" s="184">
        <f>ROUND(I164*H164,2)</f>
        <v>0</v>
      </c>
      <c r="BL164" s="17" t="s">
        <v>140</v>
      </c>
      <c r="BM164" s="17" t="s">
        <v>673</v>
      </c>
    </row>
    <row r="165" spans="2:51" s="11" customFormat="1" ht="11.25">
      <c r="B165" s="185"/>
      <c r="C165" s="186"/>
      <c r="D165" s="187" t="s">
        <v>142</v>
      </c>
      <c r="E165" s="188" t="s">
        <v>27</v>
      </c>
      <c r="F165" s="189" t="s">
        <v>674</v>
      </c>
      <c r="G165" s="186"/>
      <c r="H165" s="190">
        <v>0.68</v>
      </c>
      <c r="I165" s="191"/>
      <c r="J165" s="186"/>
      <c r="K165" s="186"/>
      <c r="L165" s="192"/>
      <c r="M165" s="193"/>
      <c r="N165" s="194"/>
      <c r="O165" s="194"/>
      <c r="P165" s="194"/>
      <c r="Q165" s="194"/>
      <c r="R165" s="194"/>
      <c r="S165" s="194"/>
      <c r="T165" s="195"/>
      <c r="AT165" s="196" t="s">
        <v>142</v>
      </c>
      <c r="AU165" s="196" t="s">
        <v>87</v>
      </c>
      <c r="AV165" s="11" t="s">
        <v>87</v>
      </c>
      <c r="AW165" s="11" t="s">
        <v>36</v>
      </c>
      <c r="AX165" s="11" t="s">
        <v>77</v>
      </c>
      <c r="AY165" s="196" t="s">
        <v>133</v>
      </c>
    </row>
    <row r="166" spans="2:51" s="12" customFormat="1" ht="11.25">
      <c r="B166" s="197"/>
      <c r="C166" s="198"/>
      <c r="D166" s="187" t="s">
        <v>142</v>
      </c>
      <c r="E166" s="199" t="s">
        <v>27</v>
      </c>
      <c r="F166" s="200" t="s">
        <v>675</v>
      </c>
      <c r="G166" s="198"/>
      <c r="H166" s="199" t="s">
        <v>27</v>
      </c>
      <c r="I166" s="201"/>
      <c r="J166" s="198"/>
      <c r="K166" s="198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142</v>
      </c>
      <c r="AU166" s="206" t="s">
        <v>87</v>
      </c>
      <c r="AV166" s="12" t="s">
        <v>85</v>
      </c>
      <c r="AW166" s="12" t="s">
        <v>36</v>
      </c>
      <c r="AX166" s="12" t="s">
        <v>77</v>
      </c>
      <c r="AY166" s="206" t="s">
        <v>133</v>
      </c>
    </row>
    <row r="167" spans="2:51" s="13" customFormat="1" ht="11.25">
      <c r="B167" s="207"/>
      <c r="C167" s="208"/>
      <c r="D167" s="187" t="s">
        <v>142</v>
      </c>
      <c r="E167" s="209" t="s">
        <v>27</v>
      </c>
      <c r="F167" s="210" t="s">
        <v>145</v>
      </c>
      <c r="G167" s="208"/>
      <c r="H167" s="211">
        <v>0.68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142</v>
      </c>
      <c r="AU167" s="217" t="s">
        <v>87</v>
      </c>
      <c r="AV167" s="13" t="s">
        <v>140</v>
      </c>
      <c r="AW167" s="13" t="s">
        <v>36</v>
      </c>
      <c r="AX167" s="13" t="s">
        <v>85</v>
      </c>
      <c r="AY167" s="217" t="s">
        <v>133</v>
      </c>
    </row>
    <row r="168" spans="2:63" s="10" customFormat="1" ht="22.9" customHeight="1">
      <c r="B168" s="158"/>
      <c r="C168" s="159"/>
      <c r="D168" s="160" t="s">
        <v>76</v>
      </c>
      <c r="E168" s="172" t="s">
        <v>140</v>
      </c>
      <c r="F168" s="172" t="s">
        <v>262</v>
      </c>
      <c r="G168" s="159"/>
      <c r="H168" s="159"/>
      <c r="I168" s="162"/>
      <c r="J168" s="173">
        <f>BK168</f>
        <v>0</v>
      </c>
      <c r="K168" s="159"/>
      <c r="L168" s="164"/>
      <c r="M168" s="165"/>
      <c r="N168" s="166"/>
      <c r="O168" s="166"/>
      <c r="P168" s="167">
        <f>SUM(P169:P179)</f>
        <v>0</v>
      </c>
      <c r="Q168" s="166"/>
      <c r="R168" s="167">
        <f>SUM(R169:R179)</f>
        <v>0</v>
      </c>
      <c r="S168" s="166"/>
      <c r="T168" s="168">
        <f>SUM(T169:T179)</f>
        <v>0</v>
      </c>
      <c r="AR168" s="169" t="s">
        <v>85</v>
      </c>
      <c r="AT168" s="170" t="s">
        <v>76</v>
      </c>
      <c r="AU168" s="170" t="s">
        <v>85</v>
      </c>
      <c r="AY168" s="169" t="s">
        <v>133</v>
      </c>
      <c r="BK168" s="171">
        <f>SUM(BK169:BK179)</f>
        <v>0</v>
      </c>
    </row>
    <row r="169" spans="2:65" s="1" customFormat="1" ht="16.5" customHeight="1">
      <c r="B169" s="34"/>
      <c r="C169" s="174" t="s">
        <v>7</v>
      </c>
      <c r="D169" s="174" t="s">
        <v>135</v>
      </c>
      <c r="E169" s="175" t="s">
        <v>264</v>
      </c>
      <c r="F169" s="176" t="s">
        <v>265</v>
      </c>
      <c r="G169" s="177" t="s">
        <v>186</v>
      </c>
      <c r="H169" s="178">
        <v>6.12</v>
      </c>
      <c r="I169" s="179"/>
      <c r="J169" s="178">
        <f>ROUND(I169*H169,2)</f>
        <v>0</v>
      </c>
      <c r="K169" s="176" t="s">
        <v>139</v>
      </c>
      <c r="L169" s="38"/>
      <c r="M169" s="180" t="s">
        <v>27</v>
      </c>
      <c r="N169" s="181" t="s">
        <v>48</v>
      </c>
      <c r="O169" s="60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17" t="s">
        <v>140</v>
      </c>
      <c r="AT169" s="17" t="s">
        <v>135</v>
      </c>
      <c r="AU169" s="17" t="s">
        <v>87</v>
      </c>
      <c r="AY169" s="17" t="s">
        <v>133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7" t="s">
        <v>85</v>
      </c>
      <c r="BK169" s="184">
        <f>ROUND(I169*H169,2)</f>
        <v>0</v>
      </c>
      <c r="BL169" s="17" t="s">
        <v>140</v>
      </c>
      <c r="BM169" s="17" t="s">
        <v>676</v>
      </c>
    </row>
    <row r="170" spans="2:51" s="11" customFormat="1" ht="11.25">
      <c r="B170" s="185"/>
      <c r="C170" s="186"/>
      <c r="D170" s="187" t="s">
        <v>142</v>
      </c>
      <c r="E170" s="188" t="s">
        <v>27</v>
      </c>
      <c r="F170" s="189" t="s">
        <v>677</v>
      </c>
      <c r="G170" s="186"/>
      <c r="H170" s="190">
        <v>5.4</v>
      </c>
      <c r="I170" s="191"/>
      <c r="J170" s="186"/>
      <c r="K170" s="186"/>
      <c r="L170" s="192"/>
      <c r="M170" s="193"/>
      <c r="N170" s="194"/>
      <c r="O170" s="194"/>
      <c r="P170" s="194"/>
      <c r="Q170" s="194"/>
      <c r="R170" s="194"/>
      <c r="S170" s="194"/>
      <c r="T170" s="195"/>
      <c r="AT170" s="196" t="s">
        <v>142</v>
      </c>
      <c r="AU170" s="196" t="s">
        <v>87</v>
      </c>
      <c r="AV170" s="11" t="s">
        <v>87</v>
      </c>
      <c r="AW170" s="11" t="s">
        <v>36</v>
      </c>
      <c r="AX170" s="11" t="s">
        <v>77</v>
      </c>
      <c r="AY170" s="196" t="s">
        <v>133</v>
      </c>
    </row>
    <row r="171" spans="2:51" s="11" customFormat="1" ht="11.25">
      <c r="B171" s="185"/>
      <c r="C171" s="186"/>
      <c r="D171" s="187" t="s">
        <v>142</v>
      </c>
      <c r="E171" s="188" t="s">
        <v>27</v>
      </c>
      <c r="F171" s="189" t="s">
        <v>678</v>
      </c>
      <c r="G171" s="186"/>
      <c r="H171" s="190">
        <v>0.72</v>
      </c>
      <c r="I171" s="191"/>
      <c r="J171" s="186"/>
      <c r="K171" s="186"/>
      <c r="L171" s="192"/>
      <c r="M171" s="193"/>
      <c r="N171" s="194"/>
      <c r="O171" s="194"/>
      <c r="P171" s="194"/>
      <c r="Q171" s="194"/>
      <c r="R171" s="194"/>
      <c r="S171" s="194"/>
      <c r="T171" s="195"/>
      <c r="AT171" s="196" t="s">
        <v>142</v>
      </c>
      <c r="AU171" s="196" t="s">
        <v>87</v>
      </c>
      <c r="AV171" s="11" t="s">
        <v>87</v>
      </c>
      <c r="AW171" s="11" t="s">
        <v>36</v>
      </c>
      <c r="AX171" s="11" t="s">
        <v>77</v>
      </c>
      <c r="AY171" s="196" t="s">
        <v>133</v>
      </c>
    </row>
    <row r="172" spans="2:51" s="13" customFormat="1" ht="11.25">
      <c r="B172" s="207"/>
      <c r="C172" s="208"/>
      <c r="D172" s="187" t="s">
        <v>142</v>
      </c>
      <c r="E172" s="209" t="s">
        <v>27</v>
      </c>
      <c r="F172" s="210" t="s">
        <v>145</v>
      </c>
      <c r="G172" s="208"/>
      <c r="H172" s="211">
        <v>6.12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142</v>
      </c>
      <c r="AU172" s="217" t="s">
        <v>87</v>
      </c>
      <c r="AV172" s="13" t="s">
        <v>140</v>
      </c>
      <c r="AW172" s="13" t="s">
        <v>36</v>
      </c>
      <c r="AX172" s="13" t="s">
        <v>85</v>
      </c>
      <c r="AY172" s="217" t="s">
        <v>133</v>
      </c>
    </row>
    <row r="173" spans="2:65" s="1" customFormat="1" ht="22.5" customHeight="1">
      <c r="B173" s="34"/>
      <c r="C173" s="174" t="s">
        <v>149</v>
      </c>
      <c r="D173" s="174" t="s">
        <v>135</v>
      </c>
      <c r="E173" s="175" t="s">
        <v>679</v>
      </c>
      <c r="F173" s="176" t="s">
        <v>680</v>
      </c>
      <c r="G173" s="177" t="s">
        <v>186</v>
      </c>
      <c r="H173" s="178">
        <v>1.53</v>
      </c>
      <c r="I173" s="179"/>
      <c r="J173" s="178">
        <f>ROUND(I173*H173,2)</f>
        <v>0</v>
      </c>
      <c r="K173" s="176" t="s">
        <v>139</v>
      </c>
      <c r="L173" s="38"/>
      <c r="M173" s="180" t="s">
        <v>27</v>
      </c>
      <c r="N173" s="181" t="s">
        <v>48</v>
      </c>
      <c r="O173" s="6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17" t="s">
        <v>140</v>
      </c>
      <c r="AT173" s="17" t="s">
        <v>135</v>
      </c>
      <c r="AU173" s="17" t="s">
        <v>87</v>
      </c>
      <c r="AY173" s="17" t="s">
        <v>133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7" t="s">
        <v>85</v>
      </c>
      <c r="BK173" s="184">
        <f>ROUND(I173*H173,2)</f>
        <v>0</v>
      </c>
      <c r="BL173" s="17" t="s">
        <v>140</v>
      </c>
      <c r="BM173" s="17" t="s">
        <v>681</v>
      </c>
    </row>
    <row r="174" spans="2:51" s="11" customFormat="1" ht="11.25">
      <c r="B174" s="185"/>
      <c r="C174" s="186"/>
      <c r="D174" s="187" t="s">
        <v>142</v>
      </c>
      <c r="E174" s="188" t="s">
        <v>27</v>
      </c>
      <c r="F174" s="189" t="s">
        <v>682</v>
      </c>
      <c r="G174" s="186"/>
      <c r="H174" s="190">
        <v>1.53</v>
      </c>
      <c r="I174" s="191"/>
      <c r="J174" s="186"/>
      <c r="K174" s="186"/>
      <c r="L174" s="192"/>
      <c r="M174" s="193"/>
      <c r="N174" s="194"/>
      <c r="O174" s="194"/>
      <c r="P174" s="194"/>
      <c r="Q174" s="194"/>
      <c r="R174" s="194"/>
      <c r="S174" s="194"/>
      <c r="T174" s="195"/>
      <c r="AT174" s="196" t="s">
        <v>142</v>
      </c>
      <c r="AU174" s="196" t="s">
        <v>87</v>
      </c>
      <c r="AV174" s="11" t="s">
        <v>87</v>
      </c>
      <c r="AW174" s="11" t="s">
        <v>36</v>
      </c>
      <c r="AX174" s="11" t="s">
        <v>77</v>
      </c>
      <c r="AY174" s="196" t="s">
        <v>133</v>
      </c>
    </row>
    <row r="175" spans="2:51" s="13" customFormat="1" ht="11.25">
      <c r="B175" s="207"/>
      <c r="C175" s="208"/>
      <c r="D175" s="187" t="s">
        <v>142</v>
      </c>
      <c r="E175" s="209" t="s">
        <v>27</v>
      </c>
      <c r="F175" s="210" t="s">
        <v>145</v>
      </c>
      <c r="G175" s="208"/>
      <c r="H175" s="211">
        <v>1.53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142</v>
      </c>
      <c r="AU175" s="217" t="s">
        <v>87</v>
      </c>
      <c r="AV175" s="13" t="s">
        <v>140</v>
      </c>
      <c r="AW175" s="13" t="s">
        <v>36</v>
      </c>
      <c r="AX175" s="13" t="s">
        <v>85</v>
      </c>
      <c r="AY175" s="217" t="s">
        <v>133</v>
      </c>
    </row>
    <row r="176" spans="2:65" s="1" customFormat="1" ht="22.5" customHeight="1">
      <c r="B176" s="34"/>
      <c r="C176" s="174" t="s">
        <v>249</v>
      </c>
      <c r="D176" s="174" t="s">
        <v>135</v>
      </c>
      <c r="E176" s="175" t="s">
        <v>683</v>
      </c>
      <c r="F176" s="176" t="s">
        <v>684</v>
      </c>
      <c r="G176" s="177" t="s">
        <v>186</v>
      </c>
      <c r="H176" s="178">
        <v>0.72</v>
      </c>
      <c r="I176" s="179"/>
      <c r="J176" s="178">
        <f>ROUND(I176*H176,2)</f>
        <v>0</v>
      </c>
      <c r="K176" s="176" t="s">
        <v>139</v>
      </c>
      <c r="L176" s="38"/>
      <c r="M176" s="180" t="s">
        <v>27</v>
      </c>
      <c r="N176" s="181" t="s">
        <v>48</v>
      </c>
      <c r="O176" s="6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17" t="s">
        <v>140</v>
      </c>
      <c r="AT176" s="17" t="s">
        <v>135</v>
      </c>
      <c r="AU176" s="17" t="s">
        <v>87</v>
      </c>
      <c r="AY176" s="17" t="s">
        <v>133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7" t="s">
        <v>85</v>
      </c>
      <c r="BK176" s="184">
        <f>ROUND(I176*H176,2)</f>
        <v>0</v>
      </c>
      <c r="BL176" s="17" t="s">
        <v>140</v>
      </c>
      <c r="BM176" s="17" t="s">
        <v>685</v>
      </c>
    </row>
    <row r="177" spans="2:51" s="11" customFormat="1" ht="11.25">
      <c r="B177" s="185"/>
      <c r="C177" s="186"/>
      <c r="D177" s="187" t="s">
        <v>142</v>
      </c>
      <c r="E177" s="188" t="s">
        <v>27</v>
      </c>
      <c r="F177" s="189" t="s">
        <v>686</v>
      </c>
      <c r="G177" s="186"/>
      <c r="H177" s="190">
        <v>0.72</v>
      </c>
      <c r="I177" s="191"/>
      <c r="J177" s="186"/>
      <c r="K177" s="186"/>
      <c r="L177" s="192"/>
      <c r="M177" s="193"/>
      <c r="N177" s="194"/>
      <c r="O177" s="194"/>
      <c r="P177" s="194"/>
      <c r="Q177" s="194"/>
      <c r="R177" s="194"/>
      <c r="S177" s="194"/>
      <c r="T177" s="195"/>
      <c r="AT177" s="196" t="s">
        <v>142</v>
      </c>
      <c r="AU177" s="196" t="s">
        <v>87</v>
      </c>
      <c r="AV177" s="11" t="s">
        <v>87</v>
      </c>
      <c r="AW177" s="11" t="s">
        <v>36</v>
      </c>
      <c r="AX177" s="11" t="s">
        <v>77</v>
      </c>
      <c r="AY177" s="196" t="s">
        <v>133</v>
      </c>
    </row>
    <row r="178" spans="2:51" s="12" customFormat="1" ht="11.25">
      <c r="B178" s="197"/>
      <c r="C178" s="198"/>
      <c r="D178" s="187" t="s">
        <v>142</v>
      </c>
      <c r="E178" s="199" t="s">
        <v>27</v>
      </c>
      <c r="F178" s="200" t="s">
        <v>687</v>
      </c>
      <c r="G178" s="198"/>
      <c r="H178" s="199" t="s">
        <v>27</v>
      </c>
      <c r="I178" s="201"/>
      <c r="J178" s="198"/>
      <c r="K178" s="198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142</v>
      </c>
      <c r="AU178" s="206" t="s">
        <v>87</v>
      </c>
      <c r="AV178" s="12" t="s">
        <v>85</v>
      </c>
      <c r="AW178" s="12" t="s">
        <v>36</v>
      </c>
      <c r="AX178" s="12" t="s">
        <v>77</v>
      </c>
      <c r="AY178" s="206" t="s">
        <v>133</v>
      </c>
    </row>
    <row r="179" spans="2:51" s="13" customFormat="1" ht="11.25">
      <c r="B179" s="207"/>
      <c r="C179" s="208"/>
      <c r="D179" s="187" t="s">
        <v>142</v>
      </c>
      <c r="E179" s="209" t="s">
        <v>27</v>
      </c>
      <c r="F179" s="210" t="s">
        <v>145</v>
      </c>
      <c r="G179" s="208"/>
      <c r="H179" s="211">
        <v>0.72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142</v>
      </c>
      <c r="AU179" s="217" t="s">
        <v>87</v>
      </c>
      <c r="AV179" s="13" t="s">
        <v>140</v>
      </c>
      <c r="AW179" s="13" t="s">
        <v>36</v>
      </c>
      <c r="AX179" s="13" t="s">
        <v>85</v>
      </c>
      <c r="AY179" s="217" t="s">
        <v>133</v>
      </c>
    </row>
    <row r="180" spans="2:63" s="10" customFormat="1" ht="22.9" customHeight="1">
      <c r="B180" s="158"/>
      <c r="C180" s="159"/>
      <c r="D180" s="160" t="s">
        <v>76</v>
      </c>
      <c r="E180" s="172" t="s">
        <v>161</v>
      </c>
      <c r="F180" s="172" t="s">
        <v>273</v>
      </c>
      <c r="G180" s="159"/>
      <c r="H180" s="159"/>
      <c r="I180" s="162"/>
      <c r="J180" s="173">
        <f>BK180</f>
        <v>0</v>
      </c>
      <c r="K180" s="159"/>
      <c r="L180" s="164"/>
      <c r="M180" s="165"/>
      <c r="N180" s="166"/>
      <c r="O180" s="166"/>
      <c r="P180" s="167">
        <f>SUM(P181:P188)</f>
        <v>0</v>
      </c>
      <c r="Q180" s="166"/>
      <c r="R180" s="167">
        <f>SUM(R181:R188)</f>
        <v>11.1976525</v>
      </c>
      <c r="S180" s="166"/>
      <c r="T180" s="168">
        <f>SUM(T181:T188)</f>
        <v>0</v>
      </c>
      <c r="AR180" s="169" t="s">
        <v>85</v>
      </c>
      <c r="AT180" s="170" t="s">
        <v>76</v>
      </c>
      <c r="AU180" s="170" t="s">
        <v>85</v>
      </c>
      <c r="AY180" s="169" t="s">
        <v>133</v>
      </c>
      <c r="BK180" s="171">
        <f>SUM(BK181:BK188)</f>
        <v>0</v>
      </c>
    </row>
    <row r="181" spans="2:65" s="1" customFormat="1" ht="16.5" customHeight="1">
      <c r="B181" s="34"/>
      <c r="C181" s="174" t="s">
        <v>252</v>
      </c>
      <c r="D181" s="174" t="s">
        <v>135</v>
      </c>
      <c r="E181" s="175" t="s">
        <v>688</v>
      </c>
      <c r="F181" s="176" t="s">
        <v>689</v>
      </c>
      <c r="G181" s="177" t="s">
        <v>138</v>
      </c>
      <c r="H181" s="178">
        <v>91.25</v>
      </c>
      <c r="I181" s="179"/>
      <c r="J181" s="178">
        <f>ROUND(I181*H181,2)</f>
        <v>0</v>
      </c>
      <c r="K181" s="176" t="s">
        <v>139</v>
      </c>
      <c r="L181" s="38"/>
      <c r="M181" s="180" t="s">
        <v>27</v>
      </c>
      <c r="N181" s="181" t="s">
        <v>48</v>
      </c>
      <c r="O181" s="60"/>
      <c r="P181" s="182">
        <f>O181*H181</f>
        <v>0</v>
      </c>
      <c r="Q181" s="182">
        <v>0.02256</v>
      </c>
      <c r="R181" s="182">
        <f>Q181*H181</f>
        <v>2.0586</v>
      </c>
      <c r="S181" s="182">
        <v>0</v>
      </c>
      <c r="T181" s="183">
        <f>S181*H181</f>
        <v>0</v>
      </c>
      <c r="AR181" s="17" t="s">
        <v>140</v>
      </c>
      <c r="AT181" s="17" t="s">
        <v>135</v>
      </c>
      <c r="AU181" s="17" t="s">
        <v>87</v>
      </c>
      <c r="AY181" s="17" t="s">
        <v>133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7" t="s">
        <v>85</v>
      </c>
      <c r="BK181" s="184">
        <f>ROUND(I181*H181,2)</f>
        <v>0</v>
      </c>
      <c r="BL181" s="17" t="s">
        <v>140</v>
      </c>
      <c r="BM181" s="17" t="s">
        <v>690</v>
      </c>
    </row>
    <row r="182" spans="2:51" s="11" customFormat="1" ht="11.25">
      <c r="B182" s="185"/>
      <c r="C182" s="186"/>
      <c r="D182" s="187" t="s">
        <v>142</v>
      </c>
      <c r="E182" s="188" t="s">
        <v>27</v>
      </c>
      <c r="F182" s="189" t="s">
        <v>691</v>
      </c>
      <c r="G182" s="186"/>
      <c r="H182" s="190">
        <v>91.25</v>
      </c>
      <c r="I182" s="191"/>
      <c r="J182" s="186"/>
      <c r="K182" s="186"/>
      <c r="L182" s="192"/>
      <c r="M182" s="193"/>
      <c r="N182" s="194"/>
      <c r="O182" s="194"/>
      <c r="P182" s="194"/>
      <c r="Q182" s="194"/>
      <c r="R182" s="194"/>
      <c r="S182" s="194"/>
      <c r="T182" s="195"/>
      <c r="AT182" s="196" t="s">
        <v>142</v>
      </c>
      <c r="AU182" s="196" t="s">
        <v>87</v>
      </c>
      <c r="AV182" s="11" t="s">
        <v>87</v>
      </c>
      <c r="AW182" s="11" t="s">
        <v>36</v>
      </c>
      <c r="AX182" s="11" t="s">
        <v>77</v>
      </c>
      <c r="AY182" s="196" t="s">
        <v>133</v>
      </c>
    </row>
    <row r="183" spans="2:51" s="13" customFormat="1" ht="11.25">
      <c r="B183" s="207"/>
      <c r="C183" s="208"/>
      <c r="D183" s="187" t="s">
        <v>142</v>
      </c>
      <c r="E183" s="209" t="s">
        <v>27</v>
      </c>
      <c r="F183" s="210" t="s">
        <v>145</v>
      </c>
      <c r="G183" s="208"/>
      <c r="H183" s="211">
        <v>91.25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142</v>
      </c>
      <c r="AU183" s="217" t="s">
        <v>87</v>
      </c>
      <c r="AV183" s="13" t="s">
        <v>140</v>
      </c>
      <c r="AW183" s="13" t="s">
        <v>36</v>
      </c>
      <c r="AX183" s="13" t="s">
        <v>85</v>
      </c>
      <c r="AY183" s="217" t="s">
        <v>133</v>
      </c>
    </row>
    <row r="184" spans="2:65" s="1" customFormat="1" ht="22.5" customHeight="1">
      <c r="B184" s="34"/>
      <c r="C184" s="174" t="s">
        <v>257</v>
      </c>
      <c r="D184" s="174" t="s">
        <v>135</v>
      </c>
      <c r="E184" s="175" t="s">
        <v>692</v>
      </c>
      <c r="F184" s="176" t="s">
        <v>693</v>
      </c>
      <c r="G184" s="177" t="s">
        <v>138</v>
      </c>
      <c r="H184" s="178">
        <v>18.25</v>
      </c>
      <c r="I184" s="179"/>
      <c r="J184" s="178">
        <f>ROUND(I184*H184,2)</f>
        <v>0</v>
      </c>
      <c r="K184" s="176" t="s">
        <v>139</v>
      </c>
      <c r="L184" s="38"/>
      <c r="M184" s="180" t="s">
        <v>27</v>
      </c>
      <c r="N184" s="181" t="s">
        <v>48</v>
      </c>
      <c r="O184" s="60"/>
      <c r="P184" s="182">
        <f>O184*H184</f>
        <v>0</v>
      </c>
      <c r="Q184" s="182">
        <v>0.50077</v>
      </c>
      <c r="R184" s="182">
        <f>Q184*H184</f>
        <v>9.1390525</v>
      </c>
      <c r="S184" s="182">
        <v>0</v>
      </c>
      <c r="T184" s="183">
        <f>S184*H184</f>
        <v>0</v>
      </c>
      <c r="AR184" s="17" t="s">
        <v>140</v>
      </c>
      <c r="AT184" s="17" t="s">
        <v>135</v>
      </c>
      <c r="AU184" s="17" t="s">
        <v>87</v>
      </c>
      <c r="AY184" s="17" t="s">
        <v>133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7" t="s">
        <v>85</v>
      </c>
      <c r="BK184" s="184">
        <f>ROUND(I184*H184,2)</f>
        <v>0</v>
      </c>
      <c r="BL184" s="17" t="s">
        <v>140</v>
      </c>
      <c r="BM184" s="17" t="s">
        <v>694</v>
      </c>
    </row>
    <row r="185" spans="2:51" s="11" customFormat="1" ht="11.25">
      <c r="B185" s="185"/>
      <c r="C185" s="186"/>
      <c r="D185" s="187" t="s">
        <v>142</v>
      </c>
      <c r="E185" s="188" t="s">
        <v>27</v>
      </c>
      <c r="F185" s="189" t="s">
        <v>695</v>
      </c>
      <c r="G185" s="186"/>
      <c r="H185" s="190">
        <v>3.5</v>
      </c>
      <c r="I185" s="191"/>
      <c r="J185" s="186"/>
      <c r="K185" s="186"/>
      <c r="L185" s="192"/>
      <c r="M185" s="193"/>
      <c r="N185" s="194"/>
      <c r="O185" s="194"/>
      <c r="P185" s="194"/>
      <c r="Q185" s="194"/>
      <c r="R185" s="194"/>
      <c r="S185" s="194"/>
      <c r="T185" s="195"/>
      <c r="AT185" s="196" t="s">
        <v>142</v>
      </c>
      <c r="AU185" s="196" t="s">
        <v>87</v>
      </c>
      <c r="AV185" s="11" t="s">
        <v>87</v>
      </c>
      <c r="AW185" s="11" t="s">
        <v>36</v>
      </c>
      <c r="AX185" s="11" t="s">
        <v>77</v>
      </c>
      <c r="AY185" s="196" t="s">
        <v>133</v>
      </c>
    </row>
    <row r="186" spans="2:51" s="11" customFormat="1" ht="11.25">
      <c r="B186" s="185"/>
      <c r="C186" s="186"/>
      <c r="D186" s="187" t="s">
        <v>142</v>
      </c>
      <c r="E186" s="188" t="s">
        <v>27</v>
      </c>
      <c r="F186" s="189" t="s">
        <v>696</v>
      </c>
      <c r="G186" s="186"/>
      <c r="H186" s="190">
        <v>9.75</v>
      </c>
      <c r="I186" s="191"/>
      <c r="J186" s="186"/>
      <c r="K186" s="186"/>
      <c r="L186" s="192"/>
      <c r="M186" s="193"/>
      <c r="N186" s="194"/>
      <c r="O186" s="194"/>
      <c r="P186" s="194"/>
      <c r="Q186" s="194"/>
      <c r="R186" s="194"/>
      <c r="S186" s="194"/>
      <c r="T186" s="195"/>
      <c r="AT186" s="196" t="s">
        <v>142</v>
      </c>
      <c r="AU186" s="196" t="s">
        <v>87</v>
      </c>
      <c r="AV186" s="11" t="s">
        <v>87</v>
      </c>
      <c r="AW186" s="11" t="s">
        <v>36</v>
      </c>
      <c r="AX186" s="11" t="s">
        <v>77</v>
      </c>
      <c r="AY186" s="196" t="s">
        <v>133</v>
      </c>
    </row>
    <row r="187" spans="2:51" s="11" customFormat="1" ht="11.25">
      <c r="B187" s="185"/>
      <c r="C187" s="186"/>
      <c r="D187" s="187" t="s">
        <v>142</v>
      </c>
      <c r="E187" s="188" t="s">
        <v>27</v>
      </c>
      <c r="F187" s="189" t="s">
        <v>697</v>
      </c>
      <c r="G187" s="186"/>
      <c r="H187" s="190">
        <v>5</v>
      </c>
      <c r="I187" s="191"/>
      <c r="J187" s="186"/>
      <c r="K187" s="186"/>
      <c r="L187" s="192"/>
      <c r="M187" s="193"/>
      <c r="N187" s="194"/>
      <c r="O187" s="194"/>
      <c r="P187" s="194"/>
      <c r="Q187" s="194"/>
      <c r="R187" s="194"/>
      <c r="S187" s="194"/>
      <c r="T187" s="195"/>
      <c r="AT187" s="196" t="s">
        <v>142</v>
      </c>
      <c r="AU187" s="196" t="s">
        <v>87</v>
      </c>
      <c r="AV187" s="11" t="s">
        <v>87</v>
      </c>
      <c r="AW187" s="11" t="s">
        <v>36</v>
      </c>
      <c r="AX187" s="11" t="s">
        <v>77</v>
      </c>
      <c r="AY187" s="196" t="s">
        <v>133</v>
      </c>
    </row>
    <row r="188" spans="2:51" s="13" customFormat="1" ht="11.25">
      <c r="B188" s="207"/>
      <c r="C188" s="208"/>
      <c r="D188" s="187" t="s">
        <v>142</v>
      </c>
      <c r="E188" s="209" t="s">
        <v>27</v>
      </c>
      <c r="F188" s="210" t="s">
        <v>145</v>
      </c>
      <c r="G188" s="208"/>
      <c r="H188" s="211">
        <v>18.25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142</v>
      </c>
      <c r="AU188" s="217" t="s">
        <v>87</v>
      </c>
      <c r="AV188" s="13" t="s">
        <v>140</v>
      </c>
      <c r="AW188" s="13" t="s">
        <v>36</v>
      </c>
      <c r="AX188" s="13" t="s">
        <v>85</v>
      </c>
      <c r="AY188" s="217" t="s">
        <v>133</v>
      </c>
    </row>
    <row r="189" spans="2:63" s="10" customFormat="1" ht="22.9" customHeight="1">
      <c r="B189" s="158"/>
      <c r="C189" s="159"/>
      <c r="D189" s="160" t="s">
        <v>76</v>
      </c>
      <c r="E189" s="172" t="s">
        <v>175</v>
      </c>
      <c r="F189" s="172" t="s">
        <v>320</v>
      </c>
      <c r="G189" s="159"/>
      <c r="H189" s="159"/>
      <c r="I189" s="162"/>
      <c r="J189" s="173">
        <f>BK189</f>
        <v>0</v>
      </c>
      <c r="K189" s="159"/>
      <c r="L189" s="164"/>
      <c r="M189" s="165"/>
      <c r="N189" s="166"/>
      <c r="O189" s="166"/>
      <c r="P189" s="167">
        <f>SUM(P190:P197)</f>
        <v>0</v>
      </c>
      <c r="Q189" s="166"/>
      <c r="R189" s="167">
        <f>SUM(R190:R197)</f>
        <v>0.42234700000000003</v>
      </c>
      <c r="S189" s="166"/>
      <c r="T189" s="168">
        <f>SUM(T190:T197)</f>
        <v>0</v>
      </c>
      <c r="AR189" s="169" t="s">
        <v>85</v>
      </c>
      <c r="AT189" s="170" t="s">
        <v>76</v>
      </c>
      <c r="AU189" s="170" t="s">
        <v>85</v>
      </c>
      <c r="AY189" s="169" t="s">
        <v>133</v>
      </c>
      <c r="BK189" s="171">
        <f>SUM(BK190:BK197)</f>
        <v>0</v>
      </c>
    </row>
    <row r="190" spans="2:65" s="1" customFormat="1" ht="22.5" customHeight="1">
      <c r="B190" s="34"/>
      <c r="C190" s="174" t="s">
        <v>263</v>
      </c>
      <c r="D190" s="174" t="s">
        <v>135</v>
      </c>
      <c r="E190" s="175" t="s">
        <v>698</v>
      </c>
      <c r="F190" s="176" t="s">
        <v>699</v>
      </c>
      <c r="G190" s="177" t="s">
        <v>328</v>
      </c>
      <c r="H190" s="178">
        <v>1</v>
      </c>
      <c r="I190" s="179"/>
      <c r="J190" s="178">
        <f>ROUND(I190*H190,2)</f>
        <v>0</v>
      </c>
      <c r="K190" s="176" t="s">
        <v>139</v>
      </c>
      <c r="L190" s="38"/>
      <c r="M190" s="180" t="s">
        <v>27</v>
      </c>
      <c r="N190" s="181" t="s">
        <v>48</v>
      </c>
      <c r="O190" s="6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17" t="s">
        <v>140</v>
      </c>
      <c r="AT190" s="17" t="s">
        <v>135</v>
      </c>
      <c r="AU190" s="17" t="s">
        <v>87</v>
      </c>
      <c r="AY190" s="17" t="s">
        <v>133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7" t="s">
        <v>85</v>
      </c>
      <c r="BK190" s="184">
        <f>ROUND(I190*H190,2)</f>
        <v>0</v>
      </c>
      <c r="BL190" s="17" t="s">
        <v>140</v>
      </c>
      <c r="BM190" s="17" t="s">
        <v>700</v>
      </c>
    </row>
    <row r="191" spans="2:65" s="1" customFormat="1" ht="16.5" customHeight="1">
      <c r="B191" s="34"/>
      <c r="C191" s="218" t="s">
        <v>268</v>
      </c>
      <c r="D191" s="218" t="s">
        <v>221</v>
      </c>
      <c r="E191" s="219" t="s">
        <v>701</v>
      </c>
      <c r="F191" s="220" t="s">
        <v>702</v>
      </c>
      <c r="G191" s="221" t="s">
        <v>328</v>
      </c>
      <c r="H191" s="222">
        <v>1</v>
      </c>
      <c r="I191" s="223"/>
      <c r="J191" s="222">
        <f>ROUND(I191*H191,2)</f>
        <v>0</v>
      </c>
      <c r="K191" s="220" t="s">
        <v>139</v>
      </c>
      <c r="L191" s="224"/>
      <c r="M191" s="225" t="s">
        <v>27</v>
      </c>
      <c r="N191" s="226" t="s">
        <v>48</v>
      </c>
      <c r="O191" s="60"/>
      <c r="P191" s="182">
        <f>O191*H191</f>
        <v>0</v>
      </c>
      <c r="Q191" s="182">
        <v>0.0077</v>
      </c>
      <c r="R191" s="182">
        <f>Q191*H191</f>
        <v>0.0077</v>
      </c>
      <c r="S191" s="182">
        <v>0</v>
      </c>
      <c r="T191" s="183">
        <f>S191*H191</f>
        <v>0</v>
      </c>
      <c r="AR191" s="17" t="s">
        <v>175</v>
      </c>
      <c r="AT191" s="17" t="s">
        <v>221</v>
      </c>
      <c r="AU191" s="17" t="s">
        <v>87</v>
      </c>
      <c r="AY191" s="17" t="s">
        <v>133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7" t="s">
        <v>85</v>
      </c>
      <c r="BK191" s="184">
        <f>ROUND(I191*H191,2)</f>
        <v>0</v>
      </c>
      <c r="BL191" s="17" t="s">
        <v>140</v>
      </c>
      <c r="BM191" s="17" t="s">
        <v>703</v>
      </c>
    </row>
    <row r="192" spans="2:65" s="1" customFormat="1" ht="22.5" customHeight="1">
      <c r="B192" s="34"/>
      <c r="C192" s="174" t="s">
        <v>274</v>
      </c>
      <c r="D192" s="174" t="s">
        <v>135</v>
      </c>
      <c r="E192" s="175" t="s">
        <v>704</v>
      </c>
      <c r="F192" s="176" t="s">
        <v>705</v>
      </c>
      <c r="G192" s="177" t="s">
        <v>172</v>
      </c>
      <c r="H192" s="178">
        <v>41.7</v>
      </c>
      <c r="I192" s="179"/>
      <c r="J192" s="178">
        <f>ROUND(I192*H192,2)</f>
        <v>0</v>
      </c>
      <c r="K192" s="176" t="s">
        <v>139</v>
      </c>
      <c r="L192" s="38"/>
      <c r="M192" s="180" t="s">
        <v>27</v>
      </c>
      <c r="N192" s="181" t="s">
        <v>48</v>
      </c>
      <c r="O192" s="60"/>
      <c r="P192" s="182">
        <f>O192*H192</f>
        <v>0</v>
      </c>
      <c r="Q192" s="182">
        <v>0.00991</v>
      </c>
      <c r="R192" s="182">
        <f>Q192*H192</f>
        <v>0.41324700000000003</v>
      </c>
      <c r="S192" s="182">
        <v>0</v>
      </c>
      <c r="T192" s="183">
        <f>S192*H192</f>
        <v>0</v>
      </c>
      <c r="AR192" s="17" t="s">
        <v>140</v>
      </c>
      <c r="AT192" s="17" t="s">
        <v>135</v>
      </c>
      <c r="AU192" s="17" t="s">
        <v>87</v>
      </c>
      <c r="AY192" s="17" t="s">
        <v>133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7" t="s">
        <v>85</v>
      </c>
      <c r="BK192" s="184">
        <f>ROUND(I192*H192,2)</f>
        <v>0</v>
      </c>
      <c r="BL192" s="17" t="s">
        <v>140</v>
      </c>
      <c r="BM192" s="17" t="s">
        <v>706</v>
      </c>
    </row>
    <row r="193" spans="2:51" s="11" customFormat="1" ht="11.25">
      <c r="B193" s="185"/>
      <c r="C193" s="186"/>
      <c r="D193" s="187" t="s">
        <v>142</v>
      </c>
      <c r="E193" s="188" t="s">
        <v>27</v>
      </c>
      <c r="F193" s="189" t="s">
        <v>707</v>
      </c>
      <c r="G193" s="186"/>
      <c r="H193" s="190">
        <v>41.7</v>
      </c>
      <c r="I193" s="191"/>
      <c r="J193" s="186"/>
      <c r="K193" s="186"/>
      <c r="L193" s="192"/>
      <c r="M193" s="193"/>
      <c r="N193" s="194"/>
      <c r="O193" s="194"/>
      <c r="P193" s="194"/>
      <c r="Q193" s="194"/>
      <c r="R193" s="194"/>
      <c r="S193" s="194"/>
      <c r="T193" s="195"/>
      <c r="AT193" s="196" t="s">
        <v>142</v>
      </c>
      <c r="AU193" s="196" t="s">
        <v>87</v>
      </c>
      <c r="AV193" s="11" t="s">
        <v>87</v>
      </c>
      <c r="AW193" s="11" t="s">
        <v>36</v>
      </c>
      <c r="AX193" s="11" t="s">
        <v>77</v>
      </c>
      <c r="AY193" s="196" t="s">
        <v>133</v>
      </c>
    </row>
    <row r="194" spans="2:51" s="12" customFormat="1" ht="11.25">
      <c r="B194" s="197"/>
      <c r="C194" s="198"/>
      <c r="D194" s="187" t="s">
        <v>142</v>
      </c>
      <c r="E194" s="199" t="s">
        <v>27</v>
      </c>
      <c r="F194" s="200" t="s">
        <v>156</v>
      </c>
      <c r="G194" s="198"/>
      <c r="H194" s="199" t="s">
        <v>27</v>
      </c>
      <c r="I194" s="201"/>
      <c r="J194" s="198"/>
      <c r="K194" s="198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142</v>
      </c>
      <c r="AU194" s="206" t="s">
        <v>87</v>
      </c>
      <c r="AV194" s="12" t="s">
        <v>85</v>
      </c>
      <c r="AW194" s="12" t="s">
        <v>36</v>
      </c>
      <c r="AX194" s="12" t="s">
        <v>77</v>
      </c>
      <c r="AY194" s="206" t="s">
        <v>133</v>
      </c>
    </row>
    <row r="195" spans="2:51" s="13" customFormat="1" ht="11.25">
      <c r="B195" s="207"/>
      <c r="C195" s="208"/>
      <c r="D195" s="187" t="s">
        <v>142</v>
      </c>
      <c r="E195" s="209" t="s">
        <v>27</v>
      </c>
      <c r="F195" s="210" t="s">
        <v>145</v>
      </c>
      <c r="G195" s="208"/>
      <c r="H195" s="211">
        <v>41.7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142</v>
      </c>
      <c r="AU195" s="217" t="s">
        <v>87</v>
      </c>
      <c r="AV195" s="13" t="s">
        <v>140</v>
      </c>
      <c r="AW195" s="13" t="s">
        <v>36</v>
      </c>
      <c r="AX195" s="13" t="s">
        <v>85</v>
      </c>
      <c r="AY195" s="217" t="s">
        <v>133</v>
      </c>
    </row>
    <row r="196" spans="2:65" s="1" customFormat="1" ht="16.5" customHeight="1">
      <c r="B196" s="34"/>
      <c r="C196" s="174" t="s">
        <v>279</v>
      </c>
      <c r="D196" s="174" t="s">
        <v>135</v>
      </c>
      <c r="E196" s="175" t="s">
        <v>708</v>
      </c>
      <c r="F196" s="176" t="s">
        <v>709</v>
      </c>
      <c r="G196" s="177" t="s">
        <v>328</v>
      </c>
      <c r="H196" s="178">
        <v>2</v>
      </c>
      <c r="I196" s="179"/>
      <c r="J196" s="178">
        <f>ROUND(I196*H196,2)</f>
        <v>0</v>
      </c>
      <c r="K196" s="176" t="s">
        <v>139</v>
      </c>
      <c r="L196" s="38"/>
      <c r="M196" s="180" t="s">
        <v>27</v>
      </c>
      <c r="N196" s="181" t="s">
        <v>48</v>
      </c>
      <c r="O196" s="60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17" t="s">
        <v>140</v>
      </c>
      <c r="AT196" s="17" t="s">
        <v>135</v>
      </c>
      <c r="AU196" s="17" t="s">
        <v>87</v>
      </c>
      <c r="AY196" s="17" t="s">
        <v>133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7" t="s">
        <v>85</v>
      </c>
      <c r="BK196" s="184">
        <f>ROUND(I196*H196,2)</f>
        <v>0</v>
      </c>
      <c r="BL196" s="17" t="s">
        <v>140</v>
      </c>
      <c r="BM196" s="17" t="s">
        <v>710</v>
      </c>
    </row>
    <row r="197" spans="2:65" s="1" customFormat="1" ht="16.5" customHeight="1">
      <c r="B197" s="34"/>
      <c r="C197" s="218" t="s">
        <v>286</v>
      </c>
      <c r="D197" s="218" t="s">
        <v>221</v>
      </c>
      <c r="E197" s="219" t="s">
        <v>711</v>
      </c>
      <c r="F197" s="220" t="s">
        <v>712</v>
      </c>
      <c r="G197" s="221" t="s">
        <v>328</v>
      </c>
      <c r="H197" s="222">
        <v>2</v>
      </c>
      <c r="I197" s="223"/>
      <c r="J197" s="222">
        <f>ROUND(I197*H197,2)</f>
        <v>0</v>
      </c>
      <c r="K197" s="220" t="s">
        <v>139</v>
      </c>
      <c r="L197" s="224"/>
      <c r="M197" s="225" t="s">
        <v>27</v>
      </c>
      <c r="N197" s="226" t="s">
        <v>48</v>
      </c>
      <c r="O197" s="60"/>
      <c r="P197" s="182">
        <f>O197*H197</f>
        <v>0</v>
      </c>
      <c r="Q197" s="182">
        <v>0.0007</v>
      </c>
      <c r="R197" s="182">
        <f>Q197*H197</f>
        <v>0.0014</v>
      </c>
      <c r="S197" s="182">
        <v>0</v>
      </c>
      <c r="T197" s="183">
        <f>S197*H197</f>
        <v>0</v>
      </c>
      <c r="AR197" s="17" t="s">
        <v>175</v>
      </c>
      <c r="AT197" s="17" t="s">
        <v>221</v>
      </c>
      <c r="AU197" s="17" t="s">
        <v>87</v>
      </c>
      <c r="AY197" s="17" t="s">
        <v>133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7" t="s">
        <v>85</v>
      </c>
      <c r="BK197" s="184">
        <f>ROUND(I197*H197,2)</f>
        <v>0</v>
      </c>
      <c r="BL197" s="17" t="s">
        <v>140</v>
      </c>
      <c r="BM197" s="17" t="s">
        <v>713</v>
      </c>
    </row>
    <row r="198" spans="2:63" s="10" customFormat="1" ht="22.9" customHeight="1">
      <c r="B198" s="158"/>
      <c r="C198" s="159"/>
      <c r="D198" s="160" t="s">
        <v>76</v>
      </c>
      <c r="E198" s="172" t="s">
        <v>179</v>
      </c>
      <c r="F198" s="172" t="s">
        <v>374</v>
      </c>
      <c r="G198" s="159"/>
      <c r="H198" s="159"/>
      <c r="I198" s="162"/>
      <c r="J198" s="173">
        <f>BK198</f>
        <v>0</v>
      </c>
      <c r="K198" s="159"/>
      <c r="L198" s="164"/>
      <c r="M198" s="165"/>
      <c r="N198" s="166"/>
      <c r="O198" s="166"/>
      <c r="P198" s="167">
        <f>SUM(P199:P218)</f>
        <v>0</v>
      </c>
      <c r="Q198" s="166"/>
      <c r="R198" s="167">
        <f>SUM(R199:R218)</f>
        <v>27.6302926</v>
      </c>
      <c r="S198" s="166"/>
      <c r="T198" s="168">
        <f>SUM(T199:T218)</f>
        <v>0</v>
      </c>
      <c r="AR198" s="169" t="s">
        <v>85</v>
      </c>
      <c r="AT198" s="170" t="s">
        <v>76</v>
      </c>
      <c r="AU198" s="170" t="s">
        <v>85</v>
      </c>
      <c r="AY198" s="169" t="s">
        <v>133</v>
      </c>
      <c r="BK198" s="171">
        <f>SUM(BK199:BK218)</f>
        <v>0</v>
      </c>
    </row>
    <row r="199" spans="2:65" s="1" customFormat="1" ht="16.5" customHeight="1">
      <c r="B199" s="34"/>
      <c r="C199" s="174" t="s">
        <v>290</v>
      </c>
      <c r="D199" s="174" t="s">
        <v>135</v>
      </c>
      <c r="E199" s="175" t="s">
        <v>714</v>
      </c>
      <c r="F199" s="176" t="s">
        <v>715</v>
      </c>
      <c r="G199" s="177" t="s">
        <v>328</v>
      </c>
      <c r="H199" s="178">
        <v>2</v>
      </c>
      <c r="I199" s="179"/>
      <c r="J199" s="178">
        <f>ROUND(I199*H199,2)</f>
        <v>0</v>
      </c>
      <c r="K199" s="176" t="s">
        <v>139</v>
      </c>
      <c r="L199" s="38"/>
      <c r="M199" s="180" t="s">
        <v>27</v>
      </c>
      <c r="N199" s="181" t="s">
        <v>48</v>
      </c>
      <c r="O199" s="60"/>
      <c r="P199" s="182">
        <f>O199*H199</f>
        <v>0</v>
      </c>
      <c r="Q199" s="182">
        <v>6.26155</v>
      </c>
      <c r="R199" s="182">
        <f>Q199*H199</f>
        <v>12.5231</v>
      </c>
      <c r="S199" s="182">
        <v>0</v>
      </c>
      <c r="T199" s="183">
        <f>S199*H199</f>
        <v>0</v>
      </c>
      <c r="AR199" s="17" t="s">
        <v>140</v>
      </c>
      <c r="AT199" s="17" t="s">
        <v>135</v>
      </c>
      <c r="AU199" s="17" t="s">
        <v>87</v>
      </c>
      <c r="AY199" s="17" t="s">
        <v>133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7" t="s">
        <v>85</v>
      </c>
      <c r="BK199" s="184">
        <f>ROUND(I199*H199,2)</f>
        <v>0</v>
      </c>
      <c r="BL199" s="17" t="s">
        <v>140</v>
      </c>
      <c r="BM199" s="17" t="s">
        <v>716</v>
      </c>
    </row>
    <row r="200" spans="2:51" s="11" customFormat="1" ht="11.25">
      <c r="B200" s="185"/>
      <c r="C200" s="186"/>
      <c r="D200" s="187" t="s">
        <v>142</v>
      </c>
      <c r="E200" s="188" t="s">
        <v>27</v>
      </c>
      <c r="F200" s="189" t="s">
        <v>87</v>
      </c>
      <c r="G200" s="186"/>
      <c r="H200" s="190">
        <v>2</v>
      </c>
      <c r="I200" s="191"/>
      <c r="J200" s="186"/>
      <c r="K200" s="186"/>
      <c r="L200" s="192"/>
      <c r="M200" s="193"/>
      <c r="N200" s="194"/>
      <c r="O200" s="194"/>
      <c r="P200" s="194"/>
      <c r="Q200" s="194"/>
      <c r="R200" s="194"/>
      <c r="S200" s="194"/>
      <c r="T200" s="195"/>
      <c r="AT200" s="196" t="s">
        <v>142</v>
      </c>
      <c r="AU200" s="196" t="s">
        <v>87</v>
      </c>
      <c r="AV200" s="11" t="s">
        <v>87</v>
      </c>
      <c r="AW200" s="11" t="s">
        <v>36</v>
      </c>
      <c r="AX200" s="11" t="s">
        <v>77</v>
      </c>
      <c r="AY200" s="196" t="s">
        <v>133</v>
      </c>
    </row>
    <row r="201" spans="2:51" s="12" customFormat="1" ht="11.25">
      <c r="B201" s="197"/>
      <c r="C201" s="198"/>
      <c r="D201" s="187" t="s">
        <v>142</v>
      </c>
      <c r="E201" s="199" t="s">
        <v>27</v>
      </c>
      <c r="F201" s="200" t="s">
        <v>156</v>
      </c>
      <c r="G201" s="198"/>
      <c r="H201" s="199" t="s">
        <v>27</v>
      </c>
      <c r="I201" s="201"/>
      <c r="J201" s="198"/>
      <c r="K201" s="198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142</v>
      </c>
      <c r="AU201" s="206" t="s">
        <v>87</v>
      </c>
      <c r="AV201" s="12" t="s">
        <v>85</v>
      </c>
      <c r="AW201" s="12" t="s">
        <v>36</v>
      </c>
      <c r="AX201" s="12" t="s">
        <v>77</v>
      </c>
      <c r="AY201" s="206" t="s">
        <v>133</v>
      </c>
    </row>
    <row r="202" spans="2:51" s="13" customFormat="1" ht="11.25">
      <c r="B202" s="207"/>
      <c r="C202" s="208"/>
      <c r="D202" s="187" t="s">
        <v>142</v>
      </c>
      <c r="E202" s="209" t="s">
        <v>27</v>
      </c>
      <c r="F202" s="210" t="s">
        <v>145</v>
      </c>
      <c r="G202" s="208"/>
      <c r="H202" s="211">
        <v>2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142</v>
      </c>
      <c r="AU202" s="217" t="s">
        <v>87</v>
      </c>
      <c r="AV202" s="13" t="s">
        <v>140</v>
      </c>
      <c r="AW202" s="13" t="s">
        <v>36</v>
      </c>
      <c r="AX202" s="13" t="s">
        <v>85</v>
      </c>
      <c r="AY202" s="217" t="s">
        <v>133</v>
      </c>
    </row>
    <row r="203" spans="2:65" s="1" customFormat="1" ht="16.5" customHeight="1">
      <c r="B203" s="34"/>
      <c r="C203" s="174" t="s">
        <v>294</v>
      </c>
      <c r="D203" s="174" t="s">
        <v>135</v>
      </c>
      <c r="E203" s="175" t="s">
        <v>717</v>
      </c>
      <c r="F203" s="176" t="s">
        <v>718</v>
      </c>
      <c r="G203" s="177" t="s">
        <v>172</v>
      </c>
      <c r="H203" s="178">
        <v>9.3</v>
      </c>
      <c r="I203" s="179"/>
      <c r="J203" s="178">
        <f>ROUND(I203*H203,2)</f>
        <v>0</v>
      </c>
      <c r="K203" s="176" t="s">
        <v>139</v>
      </c>
      <c r="L203" s="38"/>
      <c r="M203" s="180" t="s">
        <v>27</v>
      </c>
      <c r="N203" s="181" t="s">
        <v>48</v>
      </c>
      <c r="O203" s="60"/>
      <c r="P203" s="182">
        <f>O203*H203</f>
        <v>0</v>
      </c>
      <c r="Q203" s="182">
        <v>0.58897</v>
      </c>
      <c r="R203" s="182">
        <f>Q203*H203</f>
        <v>5.4774210000000005</v>
      </c>
      <c r="S203" s="182">
        <v>0</v>
      </c>
      <c r="T203" s="183">
        <f>S203*H203</f>
        <v>0</v>
      </c>
      <c r="AR203" s="17" t="s">
        <v>140</v>
      </c>
      <c r="AT203" s="17" t="s">
        <v>135</v>
      </c>
      <c r="AU203" s="17" t="s">
        <v>87</v>
      </c>
      <c r="AY203" s="17" t="s">
        <v>133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7" t="s">
        <v>85</v>
      </c>
      <c r="BK203" s="184">
        <f>ROUND(I203*H203,2)</f>
        <v>0</v>
      </c>
      <c r="BL203" s="17" t="s">
        <v>140</v>
      </c>
      <c r="BM203" s="17" t="s">
        <v>719</v>
      </c>
    </row>
    <row r="204" spans="2:51" s="11" customFormat="1" ht="11.25">
      <c r="B204" s="185"/>
      <c r="C204" s="186"/>
      <c r="D204" s="187" t="s">
        <v>142</v>
      </c>
      <c r="E204" s="188" t="s">
        <v>27</v>
      </c>
      <c r="F204" s="189" t="s">
        <v>720</v>
      </c>
      <c r="G204" s="186"/>
      <c r="H204" s="190">
        <v>9.3</v>
      </c>
      <c r="I204" s="191"/>
      <c r="J204" s="186"/>
      <c r="K204" s="186"/>
      <c r="L204" s="192"/>
      <c r="M204" s="193"/>
      <c r="N204" s="194"/>
      <c r="O204" s="194"/>
      <c r="P204" s="194"/>
      <c r="Q204" s="194"/>
      <c r="R204" s="194"/>
      <c r="S204" s="194"/>
      <c r="T204" s="195"/>
      <c r="AT204" s="196" t="s">
        <v>142</v>
      </c>
      <c r="AU204" s="196" t="s">
        <v>87</v>
      </c>
      <c r="AV204" s="11" t="s">
        <v>87</v>
      </c>
      <c r="AW204" s="11" t="s">
        <v>36</v>
      </c>
      <c r="AX204" s="11" t="s">
        <v>77</v>
      </c>
      <c r="AY204" s="196" t="s">
        <v>133</v>
      </c>
    </row>
    <row r="205" spans="2:51" s="12" customFormat="1" ht="11.25">
      <c r="B205" s="197"/>
      <c r="C205" s="198"/>
      <c r="D205" s="187" t="s">
        <v>142</v>
      </c>
      <c r="E205" s="199" t="s">
        <v>27</v>
      </c>
      <c r="F205" s="200" t="s">
        <v>156</v>
      </c>
      <c r="G205" s="198"/>
      <c r="H205" s="199" t="s">
        <v>27</v>
      </c>
      <c r="I205" s="201"/>
      <c r="J205" s="198"/>
      <c r="K205" s="198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142</v>
      </c>
      <c r="AU205" s="206" t="s">
        <v>87</v>
      </c>
      <c r="AV205" s="12" t="s">
        <v>85</v>
      </c>
      <c r="AW205" s="12" t="s">
        <v>36</v>
      </c>
      <c r="AX205" s="12" t="s">
        <v>77</v>
      </c>
      <c r="AY205" s="206" t="s">
        <v>133</v>
      </c>
    </row>
    <row r="206" spans="2:51" s="13" customFormat="1" ht="11.25">
      <c r="B206" s="207"/>
      <c r="C206" s="208"/>
      <c r="D206" s="187" t="s">
        <v>142</v>
      </c>
      <c r="E206" s="209" t="s">
        <v>27</v>
      </c>
      <c r="F206" s="210" t="s">
        <v>145</v>
      </c>
      <c r="G206" s="208"/>
      <c r="H206" s="211">
        <v>9.3</v>
      </c>
      <c r="I206" s="212"/>
      <c r="J206" s="208"/>
      <c r="K206" s="208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142</v>
      </c>
      <c r="AU206" s="217" t="s">
        <v>87</v>
      </c>
      <c r="AV206" s="13" t="s">
        <v>140</v>
      </c>
      <c r="AW206" s="13" t="s">
        <v>36</v>
      </c>
      <c r="AX206" s="13" t="s">
        <v>85</v>
      </c>
      <c r="AY206" s="217" t="s">
        <v>133</v>
      </c>
    </row>
    <row r="207" spans="2:65" s="1" customFormat="1" ht="16.5" customHeight="1">
      <c r="B207" s="34"/>
      <c r="C207" s="218" t="s">
        <v>299</v>
      </c>
      <c r="D207" s="218" t="s">
        <v>221</v>
      </c>
      <c r="E207" s="219" t="s">
        <v>721</v>
      </c>
      <c r="F207" s="220" t="s">
        <v>722</v>
      </c>
      <c r="G207" s="221" t="s">
        <v>172</v>
      </c>
      <c r="H207" s="222">
        <v>10</v>
      </c>
      <c r="I207" s="223"/>
      <c r="J207" s="222">
        <f>ROUND(I207*H207,2)</f>
        <v>0</v>
      </c>
      <c r="K207" s="220" t="s">
        <v>27</v>
      </c>
      <c r="L207" s="224"/>
      <c r="M207" s="225" t="s">
        <v>27</v>
      </c>
      <c r="N207" s="226" t="s">
        <v>48</v>
      </c>
      <c r="O207" s="60"/>
      <c r="P207" s="182">
        <f>O207*H207</f>
        <v>0</v>
      </c>
      <c r="Q207" s="182">
        <v>0.1015</v>
      </c>
      <c r="R207" s="182">
        <f>Q207*H207</f>
        <v>1.0150000000000001</v>
      </c>
      <c r="S207" s="182">
        <v>0</v>
      </c>
      <c r="T207" s="183">
        <f>S207*H207</f>
        <v>0</v>
      </c>
      <c r="AR207" s="17" t="s">
        <v>175</v>
      </c>
      <c r="AT207" s="17" t="s">
        <v>221</v>
      </c>
      <c r="AU207" s="17" t="s">
        <v>87</v>
      </c>
      <c r="AY207" s="17" t="s">
        <v>133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7" t="s">
        <v>85</v>
      </c>
      <c r="BK207" s="184">
        <f>ROUND(I207*H207,2)</f>
        <v>0</v>
      </c>
      <c r="BL207" s="17" t="s">
        <v>140</v>
      </c>
      <c r="BM207" s="17" t="s">
        <v>723</v>
      </c>
    </row>
    <row r="208" spans="2:65" s="1" customFormat="1" ht="16.5" customHeight="1">
      <c r="B208" s="34"/>
      <c r="C208" s="174" t="s">
        <v>306</v>
      </c>
      <c r="D208" s="174" t="s">
        <v>135</v>
      </c>
      <c r="E208" s="175" t="s">
        <v>724</v>
      </c>
      <c r="F208" s="176" t="s">
        <v>725</v>
      </c>
      <c r="G208" s="177" t="s">
        <v>186</v>
      </c>
      <c r="H208" s="178">
        <v>3.48</v>
      </c>
      <c r="I208" s="179"/>
      <c r="J208" s="178">
        <f>ROUND(I208*H208,2)</f>
        <v>0</v>
      </c>
      <c r="K208" s="176" t="s">
        <v>139</v>
      </c>
      <c r="L208" s="38"/>
      <c r="M208" s="180" t="s">
        <v>27</v>
      </c>
      <c r="N208" s="181" t="s">
        <v>48</v>
      </c>
      <c r="O208" s="60"/>
      <c r="P208" s="182">
        <f>O208*H208</f>
        <v>0</v>
      </c>
      <c r="Q208" s="182">
        <v>2.46367</v>
      </c>
      <c r="R208" s="182">
        <f>Q208*H208</f>
        <v>8.5735716</v>
      </c>
      <c r="S208" s="182">
        <v>0</v>
      </c>
      <c r="T208" s="183">
        <f>S208*H208</f>
        <v>0</v>
      </c>
      <c r="AR208" s="17" t="s">
        <v>140</v>
      </c>
      <c r="AT208" s="17" t="s">
        <v>135</v>
      </c>
      <c r="AU208" s="17" t="s">
        <v>87</v>
      </c>
      <c r="AY208" s="17" t="s">
        <v>133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7" t="s">
        <v>85</v>
      </c>
      <c r="BK208" s="184">
        <f>ROUND(I208*H208,2)</f>
        <v>0</v>
      </c>
      <c r="BL208" s="17" t="s">
        <v>140</v>
      </c>
      <c r="BM208" s="17" t="s">
        <v>726</v>
      </c>
    </row>
    <row r="209" spans="2:51" s="11" customFormat="1" ht="11.25">
      <c r="B209" s="185"/>
      <c r="C209" s="186"/>
      <c r="D209" s="187" t="s">
        <v>142</v>
      </c>
      <c r="E209" s="188" t="s">
        <v>27</v>
      </c>
      <c r="F209" s="189" t="s">
        <v>727</v>
      </c>
      <c r="G209" s="186"/>
      <c r="H209" s="190">
        <v>3.48</v>
      </c>
      <c r="I209" s="191"/>
      <c r="J209" s="186"/>
      <c r="K209" s="186"/>
      <c r="L209" s="192"/>
      <c r="M209" s="193"/>
      <c r="N209" s="194"/>
      <c r="O209" s="194"/>
      <c r="P209" s="194"/>
      <c r="Q209" s="194"/>
      <c r="R209" s="194"/>
      <c r="S209" s="194"/>
      <c r="T209" s="195"/>
      <c r="AT209" s="196" t="s">
        <v>142</v>
      </c>
      <c r="AU209" s="196" t="s">
        <v>87</v>
      </c>
      <c r="AV209" s="11" t="s">
        <v>87</v>
      </c>
      <c r="AW209" s="11" t="s">
        <v>36</v>
      </c>
      <c r="AX209" s="11" t="s">
        <v>77</v>
      </c>
      <c r="AY209" s="196" t="s">
        <v>133</v>
      </c>
    </row>
    <row r="210" spans="2:51" s="13" customFormat="1" ht="11.25">
      <c r="B210" s="207"/>
      <c r="C210" s="208"/>
      <c r="D210" s="187" t="s">
        <v>142</v>
      </c>
      <c r="E210" s="209" t="s">
        <v>27</v>
      </c>
      <c r="F210" s="210" t="s">
        <v>145</v>
      </c>
      <c r="G210" s="208"/>
      <c r="H210" s="211">
        <v>3.48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142</v>
      </c>
      <c r="AU210" s="217" t="s">
        <v>87</v>
      </c>
      <c r="AV210" s="13" t="s">
        <v>140</v>
      </c>
      <c r="AW210" s="13" t="s">
        <v>36</v>
      </c>
      <c r="AX210" s="13" t="s">
        <v>85</v>
      </c>
      <c r="AY210" s="217" t="s">
        <v>133</v>
      </c>
    </row>
    <row r="211" spans="2:65" s="1" customFormat="1" ht="22.5" customHeight="1">
      <c r="B211" s="34"/>
      <c r="C211" s="174" t="s">
        <v>311</v>
      </c>
      <c r="D211" s="174" t="s">
        <v>135</v>
      </c>
      <c r="E211" s="175" t="s">
        <v>728</v>
      </c>
      <c r="F211" s="176" t="s">
        <v>729</v>
      </c>
      <c r="G211" s="177" t="s">
        <v>328</v>
      </c>
      <c r="H211" s="178">
        <v>8</v>
      </c>
      <c r="I211" s="179"/>
      <c r="J211" s="178">
        <f>ROUND(I211*H211,2)</f>
        <v>0</v>
      </c>
      <c r="K211" s="176" t="s">
        <v>139</v>
      </c>
      <c r="L211" s="38"/>
      <c r="M211" s="180" t="s">
        <v>27</v>
      </c>
      <c r="N211" s="181" t="s">
        <v>48</v>
      </c>
      <c r="O211" s="60"/>
      <c r="P211" s="182">
        <f>O211*H211</f>
        <v>0</v>
      </c>
      <c r="Q211" s="182">
        <v>0.00015</v>
      </c>
      <c r="R211" s="182">
        <f>Q211*H211</f>
        <v>0.0012</v>
      </c>
      <c r="S211" s="182">
        <v>0</v>
      </c>
      <c r="T211" s="183">
        <f>S211*H211</f>
        <v>0</v>
      </c>
      <c r="AR211" s="17" t="s">
        <v>140</v>
      </c>
      <c r="AT211" s="17" t="s">
        <v>135</v>
      </c>
      <c r="AU211" s="17" t="s">
        <v>87</v>
      </c>
      <c r="AY211" s="17" t="s">
        <v>133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7" t="s">
        <v>85</v>
      </c>
      <c r="BK211" s="184">
        <f>ROUND(I211*H211,2)</f>
        <v>0</v>
      </c>
      <c r="BL211" s="17" t="s">
        <v>140</v>
      </c>
      <c r="BM211" s="17" t="s">
        <v>730</v>
      </c>
    </row>
    <row r="212" spans="2:51" s="11" customFormat="1" ht="11.25">
      <c r="B212" s="185"/>
      <c r="C212" s="186"/>
      <c r="D212" s="187" t="s">
        <v>142</v>
      </c>
      <c r="E212" s="188" t="s">
        <v>27</v>
      </c>
      <c r="F212" s="189" t="s">
        <v>175</v>
      </c>
      <c r="G212" s="186"/>
      <c r="H212" s="190">
        <v>8</v>
      </c>
      <c r="I212" s="191"/>
      <c r="J212" s="186"/>
      <c r="K212" s="186"/>
      <c r="L212" s="192"/>
      <c r="M212" s="193"/>
      <c r="N212" s="194"/>
      <c r="O212" s="194"/>
      <c r="P212" s="194"/>
      <c r="Q212" s="194"/>
      <c r="R212" s="194"/>
      <c r="S212" s="194"/>
      <c r="T212" s="195"/>
      <c r="AT212" s="196" t="s">
        <v>142</v>
      </c>
      <c r="AU212" s="196" t="s">
        <v>87</v>
      </c>
      <c r="AV212" s="11" t="s">
        <v>87</v>
      </c>
      <c r="AW212" s="11" t="s">
        <v>36</v>
      </c>
      <c r="AX212" s="11" t="s">
        <v>77</v>
      </c>
      <c r="AY212" s="196" t="s">
        <v>133</v>
      </c>
    </row>
    <row r="213" spans="2:51" s="12" customFormat="1" ht="11.25">
      <c r="B213" s="197"/>
      <c r="C213" s="198"/>
      <c r="D213" s="187" t="s">
        <v>142</v>
      </c>
      <c r="E213" s="199" t="s">
        <v>27</v>
      </c>
      <c r="F213" s="200" t="s">
        <v>731</v>
      </c>
      <c r="G213" s="198"/>
      <c r="H213" s="199" t="s">
        <v>27</v>
      </c>
      <c r="I213" s="201"/>
      <c r="J213" s="198"/>
      <c r="K213" s="198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142</v>
      </c>
      <c r="AU213" s="206" t="s">
        <v>87</v>
      </c>
      <c r="AV213" s="12" t="s">
        <v>85</v>
      </c>
      <c r="AW213" s="12" t="s">
        <v>36</v>
      </c>
      <c r="AX213" s="12" t="s">
        <v>77</v>
      </c>
      <c r="AY213" s="206" t="s">
        <v>133</v>
      </c>
    </row>
    <row r="214" spans="2:51" s="12" customFormat="1" ht="11.25">
      <c r="B214" s="197"/>
      <c r="C214" s="198"/>
      <c r="D214" s="187" t="s">
        <v>142</v>
      </c>
      <c r="E214" s="199" t="s">
        <v>27</v>
      </c>
      <c r="F214" s="200" t="s">
        <v>156</v>
      </c>
      <c r="G214" s="198"/>
      <c r="H214" s="199" t="s">
        <v>27</v>
      </c>
      <c r="I214" s="201"/>
      <c r="J214" s="198"/>
      <c r="K214" s="198"/>
      <c r="L214" s="202"/>
      <c r="M214" s="203"/>
      <c r="N214" s="204"/>
      <c r="O214" s="204"/>
      <c r="P214" s="204"/>
      <c r="Q214" s="204"/>
      <c r="R214" s="204"/>
      <c r="S214" s="204"/>
      <c r="T214" s="205"/>
      <c r="AT214" s="206" t="s">
        <v>142</v>
      </c>
      <c r="AU214" s="206" t="s">
        <v>87</v>
      </c>
      <c r="AV214" s="12" t="s">
        <v>85</v>
      </c>
      <c r="AW214" s="12" t="s">
        <v>36</v>
      </c>
      <c r="AX214" s="12" t="s">
        <v>77</v>
      </c>
      <c r="AY214" s="206" t="s">
        <v>133</v>
      </c>
    </row>
    <row r="215" spans="2:51" s="13" customFormat="1" ht="11.25">
      <c r="B215" s="207"/>
      <c r="C215" s="208"/>
      <c r="D215" s="187" t="s">
        <v>142</v>
      </c>
      <c r="E215" s="209" t="s">
        <v>27</v>
      </c>
      <c r="F215" s="210" t="s">
        <v>145</v>
      </c>
      <c r="G215" s="208"/>
      <c r="H215" s="211">
        <v>8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142</v>
      </c>
      <c r="AU215" s="217" t="s">
        <v>87</v>
      </c>
      <c r="AV215" s="13" t="s">
        <v>140</v>
      </c>
      <c r="AW215" s="13" t="s">
        <v>36</v>
      </c>
      <c r="AX215" s="13" t="s">
        <v>85</v>
      </c>
      <c r="AY215" s="217" t="s">
        <v>133</v>
      </c>
    </row>
    <row r="216" spans="2:65" s="1" customFormat="1" ht="16.5" customHeight="1">
      <c r="B216" s="34"/>
      <c r="C216" s="218" t="s">
        <v>316</v>
      </c>
      <c r="D216" s="218" t="s">
        <v>221</v>
      </c>
      <c r="E216" s="219" t="s">
        <v>732</v>
      </c>
      <c r="F216" s="220" t="s">
        <v>733</v>
      </c>
      <c r="G216" s="221" t="s">
        <v>224</v>
      </c>
      <c r="H216" s="222">
        <v>0.04</v>
      </c>
      <c r="I216" s="223"/>
      <c r="J216" s="222">
        <f>ROUND(I216*H216,2)</f>
        <v>0</v>
      </c>
      <c r="K216" s="220" t="s">
        <v>139</v>
      </c>
      <c r="L216" s="224"/>
      <c r="M216" s="225" t="s">
        <v>27</v>
      </c>
      <c r="N216" s="226" t="s">
        <v>48</v>
      </c>
      <c r="O216" s="60"/>
      <c r="P216" s="182">
        <f>O216*H216</f>
        <v>0</v>
      </c>
      <c r="Q216" s="182">
        <v>1</v>
      </c>
      <c r="R216" s="182">
        <f>Q216*H216</f>
        <v>0.04</v>
      </c>
      <c r="S216" s="182">
        <v>0</v>
      </c>
      <c r="T216" s="183">
        <f>S216*H216</f>
        <v>0</v>
      </c>
      <c r="AR216" s="17" t="s">
        <v>175</v>
      </c>
      <c r="AT216" s="17" t="s">
        <v>221</v>
      </c>
      <c r="AU216" s="17" t="s">
        <v>87</v>
      </c>
      <c r="AY216" s="17" t="s">
        <v>133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7" t="s">
        <v>85</v>
      </c>
      <c r="BK216" s="184">
        <f>ROUND(I216*H216,2)</f>
        <v>0</v>
      </c>
      <c r="BL216" s="17" t="s">
        <v>140</v>
      </c>
      <c r="BM216" s="17" t="s">
        <v>734</v>
      </c>
    </row>
    <row r="217" spans="2:51" s="11" customFormat="1" ht="11.25">
      <c r="B217" s="185"/>
      <c r="C217" s="186"/>
      <c r="D217" s="187" t="s">
        <v>142</v>
      </c>
      <c r="E217" s="188" t="s">
        <v>27</v>
      </c>
      <c r="F217" s="189" t="s">
        <v>735</v>
      </c>
      <c r="G217" s="186"/>
      <c r="H217" s="190">
        <v>0.04</v>
      </c>
      <c r="I217" s="191"/>
      <c r="J217" s="186"/>
      <c r="K217" s="186"/>
      <c r="L217" s="192"/>
      <c r="M217" s="193"/>
      <c r="N217" s="194"/>
      <c r="O217" s="194"/>
      <c r="P217" s="194"/>
      <c r="Q217" s="194"/>
      <c r="R217" s="194"/>
      <c r="S217" s="194"/>
      <c r="T217" s="195"/>
      <c r="AT217" s="196" t="s">
        <v>142</v>
      </c>
      <c r="AU217" s="196" t="s">
        <v>87</v>
      </c>
      <c r="AV217" s="11" t="s">
        <v>87</v>
      </c>
      <c r="AW217" s="11" t="s">
        <v>36</v>
      </c>
      <c r="AX217" s="11" t="s">
        <v>77</v>
      </c>
      <c r="AY217" s="196" t="s">
        <v>133</v>
      </c>
    </row>
    <row r="218" spans="2:51" s="13" customFormat="1" ht="11.25">
      <c r="B218" s="207"/>
      <c r="C218" s="208"/>
      <c r="D218" s="187" t="s">
        <v>142</v>
      </c>
      <c r="E218" s="209" t="s">
        <v>27</v>
      </c>
      <c r="F218" s="210" t="s">
        <v>145</v>
      </c>
      <c r="G218" s="208"/>
      <c r="H218" s="211">
        <v>0.04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142</v>
      </c>
      <c r="AU218" s="217" t="s">
        <v>87</v>
      </c>
      <c r="AV218" s="13" t="s">
        <v>140</v>
      </c>
      <c r="AW218" s="13" t="s">
        <v>36</v>
      </c>
      <c r="AX218" s="13" t="s">
        <v>85</v>
      </c>
      <c r="AY218" s="217" t="s">
        <v>133</v>
      </c>
    </row>
    <row r="219" spans="2:63" s="10" customFormat="1" ht="22.9" customHeight="1">
      <c r="B219" s="158"/>
      <c r="C219" s="159"/>
      <c r="D219" s="160" t="s">
        <v>76</v>
      </c>
      <c r="E219" s="172" t="s">
        <v>478</v>
      </c>
      <c r="F219" s="172" t="s">
        <v>479</v>
      </c>
      <c r="G219" s="159"/>
      <c r="H219" s="159"/>
      <c r="I219" s="162"/>
      <c r="J219" s="173">
        <f>BK219</f>
        <v>0</v>
      </c>
      <c r="K219" s="159"/>
      <c r="L219" s="164"/>
      <c r="M219" s="165"/>
      <c r="N219" s="166"/>
      <c r="O219" s="166"/>
      <c r="P219" s="167">
        <f>P220</f>
        <v>0</v>
      </c>
      <c r="Q219" s="166"/>
      <c r="R219" s="167">
        <f>R220</f>
        <v>0</v>
      </c>
      <c r="S219" s="166"/>
      <c r="T219" s="168">
        <f>T220</f>
        <v>0</v>
      </c>
      <c r="AR219" s="169" t="s">
        <v>85</v>
      </c>
      <c r="AT219" s="170" t="s">
        <v>76</v>
      </c>
      <c r="AU219" s="170" t="s">
        <v>85</v>
      </c>
      <c r="AY219" s="169" t="s">
        <v>133</v>
      </c>
      <c r="BK219" s="171">
        <f>BK220</f>
        <v>0</v>
      </c>
    </row>
    <row r="220" spans="2:65" s="1" customFormat="1" ht="22.5" customHeight="1">
      <c r="B220" s="34"/>
      <c r="C220" s="174" t="s">
        <v>321</v>
      </c>
      <c r="D220" s="174" t="s">
        <v>135</v>
      </c>
      <c r="E220" s="175" t="s">
        <v>736</v>
      </c>
      <c r="F220" s="176" t="s">
        <v>737</v>
      </c>
      <c r="G220" s="177" t="s">
        <v>224</v>
      </c>
      <c r="H220" s="178">
        <v>346.09</v>
      </c>
      <c r="I220" s="179"/>
      <c r="J220" s="178">
        <f>ROUND(I220*H220,2)</f>
        <v>0</v>
      </c>
      <c r="K220" s="176" t="s">
        <v>139</v>
      </c>
      <c r="L220" s="38"/>
      <c r="M220" s="180" t="s">
        <v>27</v>
      </c>
      <c r="N220" s="181" t="s">
        <v>48</v>
      </c>
      <c r="O220" s="60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3">
        <f>S220*H220</f>
        <v>0</v>
      </c>
      <c r="AR220" s="17" t="s">
        <v>140</v>
      </c>
      <c r="AT220" s="17" t="s">
        <v>135</v>
      </c>
      <c r="AU220" s="17" t="s">
        <v>87</v>
      </c>
      <c r="AY220" s="17" t="s">
        <v>133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7" t="s">
        <v>85</v>
      </c>
      <c r="BK220" s="184">
        <f>ROUND(I220*H220,2)</f>
        <v>0</v>
      </c>
      <c r="BL220" s="17" t="s">
        <v>140</v>
      </c>
      <c r="BM220" s="17" t="s">
        <v>738</v>
      </c>
    </row>
    <row r="221" spans="2:63" s="10" customFormat="1" ht="25.9" customHeight="1">
      <c r="B221" s="158"/>
      <c r="C221" s="159"/>
      <c r="D221" s="160" t="s">
        <v>76</v>
      </c>
      <c r="E221" s="161" t="s">
        <v>739</v>
      </c>
      <c r="F221" s="161" t="s">
        <v>740</v>
      </c>
      <c r="G221" s="159"/>
      <c r="H221" s="159"/>
      <c r="I221" s="162"/>
      <c r="J221" s="163">
        <f>BK221</f>
        <v>0</v>
      </c>
      <c r="K221" s="159"/>
      <c r="L221" s="164"/>
      <c r="M221" s="165"/>
      <c r="N221" s="166"/>
      <c r="O221" s="166"/>
      <c r="P221" s="167">
        <f>P222+P232</f>
        <v>0</v>
      </c>
      <c r="Q221" s="166"/>
      <c r="R221" s="167">
        <f>R222+R232</f>
        <v>0.1079104</v>
      </c>
      <c r="S221" s="166"/>
      <c r="T221" s="168">
        <f>T222+T232</f>
        <v>0</v>
      </c>
      <c r="AR221" s="169" t="s">
        <v>87</v>
      </c>
      <c r="AT221" s="170" t="s">
        <v>76</v>
      </c>
      <c r="AU221" s="170" t="s">
        <v>77</v>
      </c>
      <c r="AY221" s="169" t="s">
        <v>133</v>
      </c>
      <c r="BK221" s="171">
        <f>BK222+BK232</f>
        <v>0</v>
      </c>
    </row>
    <row r="222" spans="2:63" s="10" customFormat="1" ht="22.9" customHeight="1">
      <c r="B222" s="158"/>
      <c r="C222" s="159"/>
      <c r="D222" s="160" t="s">
        <v>76</v>
      </c>
      <c r="E222" s="172" t="s">
        <v>741</v>
      </c>
      <c r="F222" s="172" t="s">
        <v>742</v>
      </c>
      <c r="G222" s="159"/>
      <c r="H222" s="159"/>
      <c r="I222" s="162"/>
      <c r="J222" s="173">
        <f>BK222</f>
        <v>0</v>
      </c>
      <c r="K222" s="159"/>
      <c r="L222" s="164"/>
      <c r="M222" s="165"/>
      <c r="N222" s="166"/>
      <c r="O222" s="166"/>
      <c r="P222" s="167">
        <f>SUM(P223:P231)</f>
        <v>0</v>
      </c>
      <c r="Q222" s="166"/>
      <c r="R222" s="167">
        <f>SUM(R223:R231)</f>
        <v>0.043120000000000006</v>
      </c>
      <c r="S222" s="166"/>
      <c r="T222" s="168">
        <f>SUM(T223:T231)</f>
        <v>0</v>
      </c>
      <c r="AR222" s="169" t="s">
        <v>87</v>
      </c>
      <c r="AT222" s="170" t="s">
        <v>76</v>
      </c>
      <c r="AU222" s="170" t="s">
        <v>85</v>
      </c>
      <c r="AY222" s="169" t="s">
        <v>133</v>
      </c>
      <c r="BK222" s="171">
        <f>SUM(BK223:BK231)</f>
        <v>0</v>
      </c>
    </row>
    <row r="223" spans="2:65" s="1" customFormat="1" ht="16.5" customHeight="1">
      <c r="B223" s="34"/>
      <c r="C223" s="174" t="s">
        <v>325</v>
      </c>
      <c r="D223" s="174" t="s">
        <v>135</v>
      </c>
      <c r="E223" s="175" t="s">
        <v>743</v>
      </c>
      <c r="F223" s="176" t="s">
        <v>744</v>
      </c>
      <c r="G223" s="177" t="s">
        <v>138</v>
      </c>
      <c r="H223" s="178">
        <v>1.68</v>
      </c>
      <c r="I223" s="179"/>
      <c r="J223" s="178">
        <f>ROUND(I223*H223,2)</f>
        <v>0</v>
      </c>
      <c r="K223" s="176" t="s">
        <v>139</v>
      </c>
      <c r="L223" s="38"/>
      <c r="M223" s="180" t="s">
        <v>27</v>
      </c>
      <c r="N223" s="181" t="s">
        <v>48</v>
      </c>
      <c r="O223" s="60"/>
      <c r="P223" s="182">
        <f>O223*H223</f>
        <v>0</v>
      </c>
      <c r="Q223" s="182">
        <v>0.0035</v>
      </c>
      <c r="R223" s="182">
        <f>Q223*H223</f>
        <v>0.00588</v>
      </c>
      <c r="S223" s="182">
        <v>0</v>
      </c>
      <c r="T223" s="183">
        <f>S223*H223</f>
        <v>0</v>
      </c>
      <c r="AR223" s="17" t="s">
        <v>215</v>
      </c>
      <c r="AT223" s="17" t="s">
        <v>135</v>
      </c>
      <c r="AU223" s="17" t="s">
        <v>87</v>
      </c>
      <c r="AY223" s="17" t="s">
        <v>133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7" t="s">
        <v>85</v>
      </c>
      <c r="BK223" s="184">
        <f>ROUND(I223*H223,2)</f>
        <v>0</v>
      </c>
      <c r="BL223" s="17" t="s">
        <v>215</v>
      </c>
      <c r="BM223" s="17" t="s">
        <v>745</v>
      </c>
    </row>
    <row r="224" spans="2:51" s="11" customFormat="1" ht="11.25">
      <c r="B224" s="185"/>
      <c r="C224" s="186"/>
      <c r="D224" s="187" t="s">
        <v>142</v>
      </c>
      <c r="E224" s="188" t="s">
        <v>27</v>
      </c>
      <c r="F224" s="189" t="s">
        <v>746</v>
      </c>
      <c r="G224" s="186"/>
      <c r="H224" s="190">
        <v>1.68</v>
      </c>
      <c r="I224" s="191"/>
      <c r="J224" s="186"/>
      <c r="K224" s="186"/>
      <c r="L224" s="192"/>
      <c r="M224" s="193"/>
      <c r="N224" s="194"/>
      <c r="O224" s="194"/>
      <c r="P224" s="194"/>
      <c r="Q224" s="194"/>
      <c r="R224" s="194"/>
      <c r="S224" s="194"/>
      <c r="T224" s="195"/>
      <c r="AT224" s="196" t="s">
        <v>142</v>
      </c>
      <c r="AU224" s="196" t="s">
        <v>87</v>
      </c>
      <c r="AV224" s="11" t="s">
        <v>87</v>
      </c>
      <c r="AW224" s="11" t="s">
        <v>36</v>
      </c>
      <c r="AX224" s="11" t="s">
        <v>77</v>
      </c>
      <c r="AY224" s="196" t="s">
        <v>133</v>
      </c>
    </row>
    <row r="225" spans="2:51" s="12" customFormat="1" ht="11.25">
      <c r="B225" s="197"/>
      <c r="C225" s="198"/>
      <c r="D225" s="187" t="s">
        <v>142</v>
      </c>
      <c r="E225" s="199" t="s">
        <v>27</v>
      </c>
      <c r="F225" s="200" t="s">
        <v>156</v>
      </c>
      <c r="G225" s="198"/>
      <c r="H225" s="199" t="s">
        <v>27</v>
      </c>
      <c r="I225" s="201"/>
      <c r="J225" s="198"/>
      <c r="K225" s="198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142</v>
      </c>
      <c r="AU225" s="206" t="s">
        <v>87</v>
      </c>
      <c r="AV225" s="12" t="s">
        <v>85</v>
      </c>
      <c r="AW225" s="12" t="s">
        <v>36</v>
      </c>
      <c r="AX225" s="12" t="s">
        <v>77</v>
      </c>
      <c r="AY225" s="206" t="s">
        <v>133</v>
      </c>
    </row>
    <row r="226" spans="2:51" s="13" customFormat="1" ht="11.25">
      <c r="B226" s="207"/>
      <c r="C226" s="208"/>
      <c r="D226" s="187" t="s">
        <v>142</v>
      </c>
      <c r="E226" s="209" t="s">
        <v>27</v>
      </c>
      <c r="F226" s="210" t="s">
        <v>145</v>
      </c>
      <c r="G226" s="208"/>
      <c r="H226" s="211">
        <v>1.68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142</v>
      </c>
      <c r="AU226" s="217" t="s">
        <v>87</v>
      </c>
      <c r="AV226" s="13" t="s">
        <v>140</v>
      </c>
      <c r="AW226" s="13" t="s">
        <v>36</v>
      </c>
      <c r="AX226" s="13" t="s">
        <v>85</v>
      </c>
      <c r="AY226" s="217" t="s">
        <v>133</v>
      </c>
    </row>
    <row r="227" spans="2:65" s="1" customFormat="1" ht="16.5" customHeight="1">
      <c r="B227" s="34"/>
      <c r="C227" s="174" t="s">
        <v>330</v>
      </c>
      <c r="D227" s="174" t="s">
        <v>135</v>
      </c>
      <c r="E227" s="175" t="s">
        <v>747</v>
      </c>
      <c r="F227" s="176" t="s">
        <v>748</v>
      </c>
      <c r="G227" s="177" t="s">
        <v>138</v>
      </c>
      <c r="H227" s="178">
        <v>10.64</v>
      </c>
      <c r="I227" s="179"/>
      <c r="J227" s="178">
        <f>ROUND(I227*H227,2)</f>
        <v>0</v>
      </c>
      <c r="K227" s="176" t="s">
        <v>139</v>
      </c>
      <c r="L227" s="38"/>
      <c r="M227" s="180" t="s">
        <v>27</v>
      </c>
      <c r="N227" s="181" t="s">
        <v>48</v>
      </c>
      <c r="O227" s="60"/>
      <c r="P227" s="182">
        <f>O227*H227</f>
        <v>0</v>
      </c>
      <c r="Q227" s="182">
        <v>0.0035</v>
      </c>
      <c r="R227" s="182">
        <f>Q227*H227</f>
        <v>0.03724</v>
      </c>
      <c r="S227" s="182">
        <v>0</v>
      </c>
      <c r="T227" s="183">
        <f>S227*H227</f>
        <v>0</v>
      </c>
      <c r="AR227" s="17" t="s">
        <v>215</v>
      </c>
      <c r="AT227" s="17" t="s">
        <v>135</v>
      </c>
      <c r="AU227" s="17" t="s">
        <v>87</v>
      </c>
      <c r="AY227" s="17" t="s">
        <v>133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7" t="s">
        <v>85</v>
      </c>
      <c r="BK227" s="184">
        <f>ROUND(I227*H227,2)</f>
        <v>0</v>
      </c>
      <c r="BL227" s="17" t="s">
        <v>215</v>
      </c>
      <c r="BM227" s="17" t="s">
        <v>749</v>
      </c>
    </row>
    <row r="228" spans="2:51" s="11" customFormat="1" ht="11.25">
      <c r="B228" s="185"/>
      <c r="C228" s="186"/>
      <c r="D228" s="187" t="s">
        <v>142</v>
      </c>
      <c r="E228" s="188" t="s">
        <v>27</v>
      </c>
      <c r="F228" s="189" t="s">
        <v>666</v>
      </c>
      <c r="G228" s="186"/>
      <c r="H228" s="190">
        <v>10.64</v>
      </c>
      <c r="I228" s="191"/>
      <c r="J228" s="186"/>
      <c r="K228" s="186"/>
      <c r="L228" s="192"/>
      <c r="M228" s="193"/>
      <c r="N228" s="194"/>
      <c r="O228" s="194"/>
      <c r="P228" s="194"/>
      <c r="Q228" s="194"/>
      <c r="R228" s="194"/>
      <c r="S228" s="194"/>
      <c r="T228" s="195"/>
      <c r="AT228" s="196" t="s">
        <v>142</v>
      </c>
      <c r="AU228" s="196" t="s">
        <v>87</v>
      </c>
      <c r="AV228" s="11" t="s">
        <v>87</v>
      </c>
      <c r="AW228" s="11" t="s">
        <v>36</v>
      </c>
      <c r="AX228" s="11" t="s">
        <v>77</v>
      </c>
      <c r="AY228" s="196" t="s">
        <v>133</v>
      </c>
    </row>
    <row r="229" spans="2:51" s="12" customFormat="1" ht="11.25">
      <c r="B229" s="197"/>
      <c r="C229" s="198"/>
      <c r="D229" s="187" t="s">
        <v>142</v>
      </c>
      <c r="E229" s="199" t="s">
        <v>27</v>
      </c>
      <c r="F229" s="200" t="s">
        <v>156</v>
      </c>
      <c r="G229" s="198"/>
      <c r="H229" s="199" t="s">
        <v>27</v>
      </c>
      <c r="I229" s="201"/>
      <c r="J229" s="198"/>
      <c r="K229" s="198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142</v>
      </c>
      <c r="AU229" s="206" t="s">
        <v>87</v>
      </c>
      <c r="AV229" s="12" t="s">
        <v>85</v>
      </c>
      <c r="AW229" s="12" t="s">
        <v>36</v>
      </c>
      <c r="AX229" s="12" t="s">
        <v>77</v>
      </c>
      <c r="AY229" s="206" t="s">
        <v>133</v>
      </c>
    </row>
    <row r="230" spans="2:51" s="13" customFormat="1" ht="11.25">
      <c r="B230" s="207"/>
      <c r="C230" s="208"/>
      <c r="D230" s="187" t="s">
        <v>142</v>
      </c>
      <c r="E230" s="209" t="s">
        <v>27</v>
      </c>
      <c r="F230" s="210" t="s">
        <v>145</v>
      </c>
      <c r="G230" s="208"/>
      <c r="H230" s="211">
        <v>10.64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142</v>
      </c>
      <c r="AU230" s="217" t="s">
        <v>87</v>
      </c>
      <c r="AV230" s="13" t="s">
        <v>140</v>
      </c>
      <c r="AW230" s="13" t="s">
        <v>36</v>
      </c>
      <c r="AX230" s="13" t="s">
        <v>85</v>
      </c>
      <c r="AY230" s="217" t="s">
        <v>133</v>
      </c>
    </row>
    <row r="231" spans="2:65" s="1" customFormat="1" ht="22.5" customHeight="1">
      <c r="B231" s="34"/>
      <c r="C231" s="174" t="s">
        <v>334</v>
      </c>
      <c r="D231" s="174" t="s">
        <v>135</v>
      </c>
      <c r="E231" s="175" t="s">
        <v>750</v>
      </c>
      <c r="F231" s="176" t="s">
        <v>751</v>
      </c>
      <c r="G231" s="177" t="s">
        <v>224</v>
      </c>
      <c r="H231" s="178">
        <v>0.04</v>
      </c>
      <c r="I231" s="179"/>
      <c r="J231" s="178">
        <f>ROUND(I231*H231,2)</f>
        <v>0</v>
      </c>
      <c r="K231" s="176" t="s">
        <v>139</v>
      </c>
      <c r="L231" s="38"/>
      <c r="M231" s="180" t="s">
        <v>27</v>
      </c>
      <c r="N231" s="181" t="s">
        <v>48</v>
      </c>
      <c r="O231" s="60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AR231" s="17" t="s">
        <v>215</v>
      </c>
      <c r="AT231" s="17" t="s">
        <v>135</v>
      </c>
      <c r="AU231" s="17" t="s">
        <v>87</v>
      </c>
      <c r="AY231" s="17" t="s">
        <v>133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7" t="s">
        <v>85</v>
      </c>
      <c r="BK231" s="184">
        <f>ROUND(I231*H231,2)</f>
        <v>0</v>
      </c>
      <c r="BL231" s="17" t="s">
        <v>215</v>
      </c>
      <c r="BM231" s="17" t="s">
        <v>752</v>
      </c>
    </row>
    <row r="232" spans="2:63" s="10" customFormat="1" ht="22.9" customHeight="1">
      <c r="B232" s="158"/>
      <c r="C232" s="159"/>
      <c r="D232" s="160" t="s">
        <v>76</v>
      </c>
      <c r="E232" s="172" t="s">
        <v>753</v>
      </c>
      <c r="F232" s="172" t="s">
        <v>754</v>
      </c>
      <c r="G232" s="159"/>
      <c r="H232" s="159"/>
      <c r="I232" s="162"/>
      <c r="J232" s="173">
        <f>BK232</f>
        <v>0</v>
      </c>
      <c r="K232" s="159"/>
      <c r="L232" s="164"/>
      <c r="M232" s="165"/>
      <c r="N232" s="166"/>
      <c r="O232" s="166"/>
      <c r="P232" s="167">
        <f>SUM(P233:P238)</f>
        <v>0</v>
      </c>
      <c r="Q232" s="166"/>
      <c r="R232" s="167">
        <f>SUM(R233:R238)</f>
        <v>0.0647904</v>
      </c>
      <c r="S232" s="166"/>
      <c r="T232" s="168">
        <f>SUM(T233:T238)</f>
        <v>0</v>
      </c>
      <c r="AR232" s="169" t="s">
        <v>87</v>
      </c>
      <c r="AT232" s="170" t="s">
        <v>76</v>
      </c>
      <c r="AU232" s="170" t="s">
        <v>85</v>
      </c>
      <c r="AY232" s="169" t="s">
        <v>133</v>
      </c>
      <c r="BK232" s="171">
        <f>SUM(BK233:BK238)</f>
        <v>0</v>
      </c>
    </row>
    <row r="233" spans="2:65" s="1" customFormat="1" ht="16.5" customHeight="1">
      <c r="B233" s="34"/>
      <c r="C233" s="174" t="s">
        <v>338</v>
      </c>
      <c r="D233" s="174" t="s">
        <v>135</v>
      </c>
      <c r="E233" s="175" t="s">
        <v>755</v>
      </c>
      <c r="F233" s="176" t="s">
        <v>756</v>
      </c>
      <c r="G233" s="177" t="s">
        <v>138</v>
      </c>
      <c r="H233" s="178">
        <v>2.08</v>
      </c>
      <c r="I233" s="179"/>
      <c r="J233" s="178">
        <f>ROUND(I233*H233,2)</f>
        <v>0</v>
      </c>
      <c r="K233" s="176" t="s">
        <v>139</v>
      </c>
      <c r="L233" s="38"/>
      <c r="M233" s="180" t="s">
        <v>27</v>
      </c>
      <c r="N233" s="181" t="s">
        <v>48</v>
      </c>
      <c r="O233" s="60"/>
      <c r="P233" s="182">
        <f>O233*H233</f>
        <v>0</v>
      </c>
      <c r="Q233" s="182">
        <v>0.00038</v>
      </c>
      <c r="R233" s="182">
        <f>Q233*H233</f>
        <v>0.0007904</v>
      </c>
      <c r="S233" s="182">
        <v>0</v>
      </c>
      <c r="T233" s="183">
        <f>S233*H233</f>
        <v>0</v>
      </c>
      <c r="AR233" s="17" t="s">
        <v>215</v>
      </c>
      <c r="AT233" s="17" t="s">
        <v>135</v>
      </c>
      <c r="AU233" s="17" t="s">
        <v>87</v>
      </c>
      <c r="AY233" s="17" t="s">
        <v>133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7" t="s">
        <v>85</v>
      </c>
      <c r="BK233" s="184">
        <f>ROUND(I233*H233,2)</f>
        <v>0</v>
      </c>
      <c r="BL233" s="17" t="s">
        <v>215</v>
      </c>
      <c r="BM233" s="17" t="s">
        <v>757</v>
      </c>
    </row>
    <row r="234" spans="2:51" s="11" customFormat="1" ht="11.25">
      <c r="B234" s="185"/>
      <c r="C234" s="186"/>
      <c r="D234" s="187" t="s">
        <v>142</v>
      </c>
      <c r="E234" s="188" t="s">
        <v>27</v>
      </c>
      <c r="F234" s="189" t="s">
        <v>758</v>
      </c>
      <c r="G234" s="186"/>
      <c r="H234" s="190">
        <v>2.08</v>
      </c>
      <c r="I234" s="191"/>
      <c r="J234" s="186"/>
      <c r="K234" s="186"/>
      <c r="L234" s="192"/>
      <c r="M234" s="193"/>
      <c r="N234" s="194"/>
      <c r="O234" s="194"/>
      <c r="P234" s="194"/>
      <c r="Q234" s="194"/>
      <c r="R234" s="194"/>
      <c r="S234" s="194"/>
      <c r="T234" s="195"/>
      <c r="AT234" s="196" t="s">
        <v>142</v>
      </c>
      <c r="AU234" s="196" t="s">
        <v>87</v>
      </c>
      <c r="AV234" s="11" t="s">
        <v>87</v>
      </c>
      <c r="AW234" s="11" t="s">
        <v>36</v>
      </c>
      <c r="AX234" s="11" t="s">
        <v>77</v>
      </c>
      <c r="AY234" s="196" t="s">
        <v>133</v>
      </c>
    </row>
    <row r="235" spans="2:51" s="12" customFormat="1" ht="11.25">
      <c r="B235" s="197"/>
      <c r="C235" s="198"/>
      <c r="D235" s="187" t="s">
        <v>142</v>
      </c>
      <c r="E235" s="199" t="s">
        <v>27</v>
      </c>
      <c r="F235" s="200" t="s">
        <v>156</v>
      </c>
      <c r="G235" s="198"/>
      <c r="H235" s="199" t="s">
        <v>27</v>
      </c>
      <c r="I235" s="201"/>
      <c r="J235" s="198"/>
      <c r="K235" s="198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142</v>
      </c>
      <c r="AU235" s="206" t="s">
        <v>87</v>
      </c>
      <c r="AV235" s="12" t="s">
        <v>85</v>
      </c>
      <c r="AW235" s="12" t="s">
        <v>36</v>
      </c>
      <c r="AX235" s="12" t="s">
        <v>77</v>
      </c>
      <c r="AY235" s="206" t="s">
        <v>133</v>
      </c>
    </row>
    <row r="236" spans="2:51" s="13" customFormat="1" ht="11.25">
      <c r="B236" s="207"/>
      <c r="C236" s="208"/>
      <c r="D236" s="187" t="s">
        <v>142</v>
      </c>
      <c r="E236" s="209" t="s">
        <v>27</v>
      </c>
      <c r="F236" s="210" t="s">
        <v>145</v>
      </c>
      <c r="G236" s="208"/>
      <c r="H236" s="211">
        <v>2.08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142</v>
      </c>
      <c r="AU236" s="217" t="s">
        <v>87</v>
      </c>
      <c r="AV236" s="13" t="s">
        <v>140</v>
      </c>
      <c r="AW236" s="13" t="s">
        <v>36</v>
      </c>
      <c r="AX236" s="13" t="s">
        <v>85</v>
      </c>
      <c r="AY236" s="217" t="s">
        <v>133</v>
      </c>
    </row>
    <row r="237" spans="2:65" s="1" customFormat="1" ht="16.5" customHeight="1">
      <c r="B237" s="34"/>
      <c r="C237" s="218" t="s">
        <v>342</v>
      </c>
      <c r="D237" s="218" t="s">
        <v>221</v>
      </c>
      <c r="E237" s="219" t="s">
        <v>759</v>
      </c>
      <c r="F237" s="220" t="s">
        <v>760</v>
      </c>
      <c r="G237" s="221" t="s">
        <v>328</v>
      </c>
      <c r="H237" s="222">
        <v>2</v>
      </c>
      <c r="I237" s="223"/>
      <c r="J237" s="222">
        <f>ROUND(I237*H237,2)</f>
        <v>0</v>
      </c>
      <c r="K237" s="220" t="s">
        <v>27</v>
      </c>
      <c r="L237" s="224"/>
      <c r="M237" s="225" t="s">
        <v>27</v>
      </c>
      <c r="N237" s="226" t="s">
        <v>48</v>
      </c>
      <c r="O237" s="60"/>
      <c r="P237" s="182">
        <f>O237*H237</f>
        <v>0</v>
      </c>
      <c r="Q237" s="182">
        <v>0.032</v>
      </c>
      <c r="R237" s="182">
        <f>Q237*H237</f>
        <v>0.064</v>
      </c>
      <c r="S237" s="182">
        <v>0</v>
      </c>
      <c r="T237" s="183">
        <f>S237*H237</f>
        <v>0</v>
      </c>
      <c r="AR237" s="17" t="s">
        <v>294</v>
      </c>
      <c r="AT237" s="17" t="s">
        <v>221</v>
      </c>
      <c r="AU237" s="17" t="s">
        <v>87</v>
      </c>
      <c r="AY237" s="17" t="s">
        <v>133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7" t="s">
        <v>85</v>
      </c>
      <c r="BK237" s="184">
        <f>ROUND(I237*H237,2)</f>
        <v>0</v>
      </c>
      <c r="BL237" s="17" t="s">
        <v>215</v>
      </c>
      <c r="BM237" s="17" t="s">
        <v>761</v>
      </c>
    </row>
    <row r="238" spans="2:65" s="1" customFormat="1" ht="22.5" customHeight="1">
      <c r="B238" s="34"/>
      <c r="C238" s="174" t="s">
        <v>346</v>
      </c>
      <c r="D238" s="174" t="s">
        <v>135</v>
      </c>
      <c r="E238" s="175" t="s">
        <v>762</v>
      </c>
      <c r="F238" s="176" t="s">
        <v>763</v>
      </c>
      <c r="G238" s="177" t="s">
        <v>224</v>
      </c>
      <c r="H238" s="178">
        <v>0.06</v>
      </c>
      <c r="I238" s="179"/>
      <c r="J238" s="178">
        <f>ROUND(I238*H238,2)</f>
        <v>0</v>
      </c>
      <c r="K238" s="176" t="s">
        <v>139</v>
      </c>
      <c r="L238" s="38"/>
      <c r="M238" s="227" t="s">
        <v>27</v>
      </c>
      <c r="N238" s="228" t="s">
        <v>48</v>
      </c>
      <c r="O238" s="229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17" t="s">
        <v>215</v>
      </c>
      <c r="AT238" s="17" t="s">
        <v>135</v>
      </c>
      <c r="AU238" s="17" t="s">
        <v>87</v>
      </c>
      <c r="AY238" s="17" t="s">
        <v>133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7" t="s">
        <v>85</v>
      </c>
      <c r="BK238" s="184">
        <f>ROUND(I238*H238,2)</f>
        <v>0</v>
      </c>
      <c r="BL238" s="17" t="s">
        <v>215</v>
      </c>
      <c r="BM238" s="17" t="s">
        <v>764</v>
      </c>
    </row>
    <row r="239" spans="2:12" s="1" customFormat="1" ht="6.95" customHeight="1">
      <c r="B239" s="46"/>
      <c r="C239" s="47"/>
      <c r="D239" s="47"/>
      <c r="E239" s="47"/>
      <c r="F239" s="47"/>
      <c r="G239" s="47"/>
      <c r="H239" s="47"/>
      <c r="I239" s="125"/>
      <c r="J239" s="47"/>
      <c r="K239" s="47"/>
      <c r="L239" s="38"/>
    </row>
  </sheetData>
  <sheetProtection algorithmName="SHA-512" hashValue="kIFZx4I/uuSyn9m47/tEydrWTF4GyeBpeKmxGArrmcAYlpDmtr8OQ6usmrTYuqeRO5UD14fnWL77EfZ9yyVjpw==" saltValue="cZ8mEoOraZ+UqXjquRAY8oKR8uRDe2NyWK+riLBT6WR93q9l7hnAkMY9CEE3UizF77+/yUvtcq5L/VCUkTQmqw==" spinCount="100000" sheet="1" objects="1" scenarios="1" formatColumns="0" formatRows="0" autoFilter="0"/>
  <autoFilter ref="C89:K238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7" t="s">
        <v>96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87</v>
      </c>
    </row>
    <row r="4" spans="2:46" ht="24.95" customHeight="1">
      <c r="B4" s="20"/>
      <c r="D4" s="10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2" t="s">
        <v>15</v>
      </c>
      <c r="L6" s="20"/>
    </row>
    <row r="7" spans="2:12" ht="16.5" customHeight="1">
      <c r="B7" s="20"/>
      <c r="E7" s="360" t="str">
        <f>'Rekapitulace stavby'!K6</f>
        <v>III-2031 Vejprnice - intravilánová brána</v>
      </c>
      <c r="F7" s="361"/>
      <c r="G7" s="361"/>
      <c r="H7" s="361"/>
      <c r="L7" s="20"/>
    </row>
    <row r="8" spans="2:12" s="1" customFormat="1" ht="12" customHeight="1">
      <c r="B8" s="38"/>
      <c r="D8" s="102" t="s">
        <v>104</v>
      </c>
      <c r="I8" s="103"/>
      <c r="L8" s="38"/>
    </row>
    <row r="9" spans="2:12" s="1" customFormat="1" ht="36.95" customHeight="1">
      <c r="B9" s="38"/>
      <c r="E9" s="362" t="s">
        <v>765</v>
      </c>
      <c r="F9" s="363"/>
      <c r="G9" s="363"/>
      <c r="H9" s="363"/>
      <c r="I9" s="103"/>
      <c r="L9" s="38"/>
    </row>
    <row r="10" spans="2:12" s="1" customFormat="1" ht="11.25">
      <c r="B10" s="38"/>
      <c r="I10" s="103"/>
      <c r="L10" s="38"/>
    </row>
    <row r="11" spans="2:12" s="1" customFormat="1" ht="12" customHeight="1">
      <c r="B11" s="38"/>
      <c r="D11" s="102" t="s">
        <v>17</v>
      </c>
      <c r="F11" s="17" t="s">
        <v>18</v>
      </c>
      <c r="I11" s="104" t="s">
        <v>19</v>
      </c>
      <c r="J11" s="17" t="s">
        <v>27</v>
      </c>
      <c r="L11" s="38"/>
    </row>
    <row r="12" spans="2:12" s="1" customFormat="1" ht="12" customHeight="1">
      <c r="B12" s="38"/>
      <c r="D12" s="102" t="s">
        <v>21</v>
      </c>
      <c r="F12" s="17" t="s">
        <v>22</v>
      </c>
      <c r="I12" s="104" t="s">
        <v>23</v>
      </c>
      <c r="J12" s="105" t="str">
        <f>'Rekapitulace stavby'!AN8</f>
        <v>11. 1. 2019</v>
      </c>
      <c r="L12" s="38"/>
    </row>
    <row r="13" spans="2:12" s="1" customFormat="1" ht="10.9" customHeight="1">
      <c r="B13" s="38"/>
      <c r="I13" s="103"/>
      <c r="L13" s="38"/>
    </row>
    <row r="14" spans="2:12" s="1" customFormat="1" ht="12" customHeight="1">
      <c r="B14" s="38"/>
      <c r="D14" s="102" t="s">
        <v>25</v>
      </c>
      <c r="I14" s="104" t="s">
        <v>26</v>
      </c>
      <c r="J14" s="17" t="s">
        <v>27</v>
      </c>
      <c r="L14" s="38"/>
    </row>
    <row r="15" spans="2:12" s="1" customFormat="1" ht="18" customHeight="1">
      <c r="B15" s="38"/>
      <c r="E15" s="17" t="s">
        <v>28</v>
      </c>
      <c r="I15" s="104" t="s">
        <v>29</v>
      </c>
      <c r="J15" s="17" t="s">
        <v>27</v>
      </c>
      <c r="L15" s="38"/>
    </row>
    <row r="16" spans="2:12" s="1" customFormat="1" ht="6.95" customHeight="1">
      <c r="B16" s="38"/>
      <c r="I16" s="103"/>
      <c r="L16" s="38"/>
    </row>
    <row r="17" spans="2:12" s="1" customFormat="1" ht="12" customHeight="1">
      <c r="B17" s="38"/>
      <c r="D17" s="102" t="s">
        <v>30</v>
      </c>
      <c r="I17" s="104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64" t="str">
        <f>'Rekapitulace stavby'!E14</f>
        <v>Vyplň údaj</v>
      </c>
      <c r="F18" s="365"/>
      <c r="G18" s="365"/>
      <c r="H18" s="365"/>
      <c r="I18" s="104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03"/>
      <c r="L19" s="38"/>
    </row>
    <row r="20" spans="2:12" s="1" customFormat="1" ht="12" customHeight="1">
      <c r="B20" s="38"/>
      <c r="D20" s="102" t="s">
        <v>32</v>
      </c>
      <c r="I20" s="104" t="s">
        <v>26</v>
      </c>
      <c r="J20" s="17" t="s">
        <v>27</v>
      </c>
      <c r="L20" s="38"/>
    </row>
    <row r="21" spans="2:12" s="1" customFormat="1" ht="18" customHeight="1">
      <c r="B21" s="38"/>
      <c r="E21" s="17" t="s">
        <v>34</v>
      </c>
      <c r="I21" s="104" t="s">
        <v>29</v>
      </c>
      <c r="J21" s="17" t="s">
        <v>27</v>
      </c>
      <c r="L21" s="38"/>
    </row>
    <row r="22" spans="2:12" s="1" customFormat="1" ht="6.95" customHeight="1">
      <c r="B22" s="38"/>
      <c r="I22" s="103"/>
      <c r="L22" s="38"/>
    </row>
    <row r="23" spans="2:12" s="1" customFormat="1" ht="12" customHeight="1">
      <c r="B23" s="38"/>
      <c r="D23" s="102" t="s">
        <v>37</v>
      </c>
      <c r="I23" s="104" t="s">
        <v>26</v>
      </c>
      <c r="J23" s="17" t="s">
        <v>38</v>
      </c>
      <c r="L23" s="38"/>
    </row>
    <row r="24" spans="2:12" s="1" customFormat="1" ht="18" customHeight="1">
      <c r="B24" s="38"/>
      <c r="E24" s="17" t="s">
        <v>39</v>
      </c>
      <c r="I24" s="104" t="s">
        <v>29</v>
      </c>
      <c r="J24" s="17" t="s">
        <v>40</v>
      </c>
      <c r="L24" s="38"/>
    </row>
    <row r="25" spans="2:12" s="1" customFormat="1" ht="6.95" customHeight="1">
      <c r="B25" s="38"/>
      <c r="I25" s="103"/>
      <c r="L25" s="38"/>
    </row>
    <row r="26" spans="2:12" s="1" customFormat="1" ht="12" customHeight="1">
      <c r="B26" s="38"/>
      <c r="D26" s="102" t="s">
        <v>41</v>
      </c>
      <c r="I26" s="103"/>
      <c r="L26" s="38"/>
    </row>
    <row r="27" spans="2:12" s="6" customFormat="1" ht="16.5" customHeight="1">
      <c r="B27" s="106"/>
      <c r="E27" s="366" t="s">
        <v>27</v>
      </c>
      <c r="F27" s="366"/>
      <c r="G27" s="366"/>
      <c r="H27" s="366"/>
      <c r="I27" s="107"/>
      <c r="L27" s="106"/>
    </row>
    <row r="28" spans="2:12" s="1" customFormat="1" ht="6.95" customHeight="1">
      <c r="B28" s="38"/>
      <c r="I28" s="103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43</v>
      </c>
      <c r="I30" s="103"/>
      <c r="J30" s="110">
        <f>ROUND(J83,2)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5" customHeight="1">
      <c r="B32" s="38"/>
      <c r="F32" s="111" t="s">
        <v>45</v>
      </c>
      <c r="I32" s="112" t="s">
        <v>44</v>
      </c>
      <c r="J32" s="111" t="s">
        <v>46</v>
      </c>
      <c r="L32" s="38"/>
    </row>
    <row r="33" spans="2:12" s="1" customFormat="1" ht="14.45" customHeight="1">
      <c r="B33" s="38"/>
      <c r="D33" s="102" t="s">
        <v>47</v>
      </c>
      <c r="E33" s="102" t="s">
        <v>48</v>
      </c>
      <c r="F33" s="113">
        <f>ROUND((SUM(BE83:BE137)),2)</f>
        <v>0</v>
      </c>
      <c r="I33" s="114">
        <v>0.21</v>
      </c>
      <c r="J33" s="113">
        <f>ROUND(((SUM(BE83:BE137))*I33),2)</f>
        <v>0</v>
      </c>
      <c r="L33" s="38"/>
    </row>
    <row r="34" spans="2:12" s="1" customFormat="1" ht="14.45" customHeight="1">
      <c r="B34" s="38"/>
      <c r="E34" s="102" t="s">
        <v>49</v>
      </c>
      <c r="F34" s="113">
        <f>ROUND((SUM(BF83:BF137)),2)</f>
        <v>0</v>
      </c>
      <c r="I34" s="114">
        <v>0.15</v>
      </c>
      <c r="J34" s="113">
        <f>ROUND(((SUM(BF83:BF137))*I34),2)</f>
        <v>0</v>
      </c>
      <c r="L34" s="38"/>
    </row>
    <row r="35" spans="2:12" s="1" customFormat="1" ht="14.45" customHeight="1" hidden="1">
      <c r="B35" s="38"/>
      <c r="E35" s="102" t="s">
        <v>50</v>
      </c>
      <c r="F35" s="113">
        <f>ROUND((SUM(BG83:BG137)),2)</f>
        <v>0</v>
      </c>
      <c r="I35" s="114">
        <v>0.21</v>
      </c>
      <c r="J35" s="113">
        <f>0</f>
        <v>0</v>
      </c>
      <c r="L35" s="38"/>
    </row>
    <row r="36" spans="2:12" s="1" customFormat="1" ht="14.45" customHeight="1" hidden="1">
      <c r="B36" s="38"/>
      <c r="E36" s="102" t="s">
        <v>51</v>
      </c>
      <c r="F36" s="113">
        <f>ROUND((SUM(BH83:BH137)),2)</f>
        <v>0</v>
      </c>
      <c r="I36" s="114">
        <v>0.15</v>
      </c>
      <c r="J36" s="113">
        <f>0</f>
        <v>0</v>
      </c>
      <c r="L36" s="38"/>
    </row>
    <row r="37" spans="2:12" s="1" customFormat="1" ht="14.45" customHeight="1" hidden="1">
      <c r="B37" s="38"/>
      <c r="E37" s="102" t="s">
        <v>52</v>
      </c>
      <c r="F37" s="113">
        <f>ROUND((SUM(BI83:BI137)),2)</f>
        <v>0</v>
      </c>
      <c r="I37" s="114">
        <v>0</v>
      </c>
      <c r="J37" s="113">
        <f>0</f>
        <v>0</v>
      </c>
      <c r="L37" s="38"/>
    </row>
    <row r="38" spans="2:12" s="1" customFormat="1" ht="6.95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53</v>
      </c>
      <c r="E39" s="117"/>
      <c r="F39" s="117"/>
      <c r="G39" s="118" t="s">
        <v>54</v>
      </c>
      <c r="H39" s="119" t="s">
        <v>55</v>
      </c>
      <c r="I39" s="120"/>
      <c r="J39" s="121">
        <f>SUM(J30:J37)</f>
        <v>0</v>
      </c>
      <c r="K39" s="122"/>
      <c r="L39" s="38"/>
    </row>
    <row r="40" spans="2:12" s="1" customFormat="1" ht="14.45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5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5" customHeight="1">
      <c r="B45" s="34"/>
      <c r="C45" s="23" t="s">
        <v>106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15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>
      <c r="B48" s="34"/>
      <c r="C48" s="35"/>
      <c r="D48" s="35"/>
      <c r="E48" s="367" t="str">
        <f>E7</f>
        <v>III-2031 Vejprnice - intravilánová brána</v>
      </c>
      <c r="F48" s="368"/>
      <c r="G48" s="368"/>
      <c r="H48" s="368"/>
      <c r="I48" s="103"/>
      <c r="J48" s="35"/>
      <c r="K48" s="35"/>
      <c r="L48" s="38"/>
    </row>
    <row r="49" spans="2:12" s="1" customFormat="1" ht="12" customHeight="1">
      <c r="B49" s="34"/>
      <c r="C49" s="29" t="s">
        <v>104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6.5" customHeight="1">
      <c r="B50" s="34"/>
      <c r="C50" s="35"/>
      <c r="D50" s="35"/>
      <c r="E50" s="340" t="str">
        <f>E9</f>
        <v>SK81H04 - SO 801 SÚ</v>
      </c>
      <c r="F50" s="339"/>
      <c r="G50" s="339"/>
      <c r="H50" s="339"/>
      <c r="I50" s="103"/>
      <c r="J50" s="35"/>
      <c r="K50" s="35"/>
      <c r="L50" s="38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 xml:space="preserve"> </v>
      </c>
      <c r="G52" s="35"/>
      <c r="H52" s="35"/>
      <c r="I52" s="104" t="s">
        <v>23</v>
      </c>
      <c r="J52" s="55" t="str">
        <f>IF(J12="","",J12)</f>
        <v>11. 1. 2019</v>
      </c>
      <c r="K52" s="35"/>
      <c r="L52" s="38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4.95" customHeight="1">
      <c r="B54" s="34"/>
      <c r="C54" s="29" t="s">
        <v>25</v>
      </c>
      <c r="D54" s="35"/>
      <c r="E54" s="35"/>
      <c r="F54" s="27" t="str">
        <f>E15</f>
        <v>SÚS Plzeňského kraje</v>
      </c>
      <c r="G54" s="35"/>
      <c r="H54" s="35"/>
      <c r="I54" s="104" t="s">
        <v>32</v>
      </c>
      <c r="J54" s="32" t="str">
        <f>E21</f>
        <v>Projekční kancelář Ing.Škubalová</v>
      </c>
      <c r="K54" s="35"/>
      <c r="L54" s="38"/>
    </row>
    <row r="55" spans="2:12" s="1" customFormat="1" ht="13.7" customHeight="1">
      <c r="B55" s="34"/>
      <c r="C55" s="29" t="s">
        <v>30</v>
      </c>
      <c r="D55" s="35"/>
      <c r="E55" s="35"/>
      <c r="F55" s="27" t="str">
        <f>IF(E18="","",E18)</f>
        <v>Vyplň údaj</v>
      </c>
      <c r="G55" s="35"/>
      <c r="H55" s="35"/>
      <c r="I55" s="104" t="s">
        <v>37</v>
      </c>
      <c r="J55" s="32" t="str">
        <f>E24</f>
        <v>Straka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107</v>
      </c>
      <c r="D57" s="130"/>
      <c r="E57" s="130"/>
      <c r="F57" s="130"/>
      <c r="G57" s="130"/>
      <c r="H57" s="130"/>
      <c r="I57" s="131"/>
      <c r="J57" s="132" t="s">
        <v>108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9" customHeight="1">
      <c r="B59" s="34"/>
      <c r="C59" s="133" t="s">
        <v>75</v>
      </c>
      <c r="D59" s="35"/>
      <c r="E59" s="35"/>
      <c r="F59" s="35"/>
      <c r="G59" s="35"/>
      <c r="H59" s="35"/>
      <c r="I59" s="103"/>
      <c r="J59" s="73">
        <f>J83</f>
        <v>0</v>
      </c>
      <c r="K59" s="35"/>
      <c r="L59" s="38"/>
      <c r="AU59" s="17" t="s">
        <v>109</v>
      </c>
    </row>
    <row r="60" spans="2:12" s="7" customFormat="1" ht="24.95" customHeight="1">
      <c r="B60" s="134"/>
      <c r="C60" s="135"/>
      <c r="D60" s="136" t="s">
        <v>110</v>
      </c>
      <c r="E60" s="137"/>
      <c r="F60" s="137"/>
      <c r="G60" s="137"/>
      <c r="H60" s="137"/>
      <c r="I60" s="138"/>
      <c r="J60" s="139">
        <f>J84</f>
        <v>0</v>
      </c>
      <c r="K60" s="135"/>
      <c r="L60" s="140"/>
    </row>
    <row r="61" spans="2:12" s="8" customFormat="1" ht="19.9" customHeight="1">
      <c r="B61" s="141"/>
      <c r="C61" s="142"/>
      <c r="D61" s="143" t="s">
        <v>111</v>
      </c>
      <c r="E61" s="144"/>
      <c r="F61" s="144"/>
      <c r="G61" s="144"/>
      <c r="H61" s="144"/>
      <c r="I61" s="145"/>
      <c r="J61" s="146">
        <f>J85</f>
        <v>0</v>
      </c>
      <c r="K61" s="142"/>
      <c r="L61" s="147"/>
    </row>
    <row r="62" spans="2:12" s="8" customFormat="1" ht="19.9" customHeight="1">
      <c r="B62" s="141"/>
      <c r="C62" s="142"/>
      <c r="D62" s="143" t="s">
        <v>116</v>
      </c>
      <c r="E62" s="144"/>
      <c r="F62" s="144"/>
      <c r="G62" s="144"/>
      <c r="H62" s="144"/>
      <c r="I62" s="145"/>
      <c r="J62" s="146">
        <f>J134</f>
        <v>0</v>
      </c>
      <c r="K62" s="142"/>
      <c r="L62" s="147"/>
    </row>
    <row r="63" spans="2:12" s="8" customFormat="1" ht="19.9" customHeight="1">
      <c r="B63" s="141"/>
      <c r="C63" s="142"/>
      <c r="D63" s="143" t="s">
        <v>117</v>
      </c>
      <c r="E63" s="144"/>
      <c r="F63" s="144"/>
      <c r="G63" s="144"/>
      <c r="H63" s="144"/>
      <c r="I63" s="145"/>
      <c r="J63" s="146">
        <f>J136</f>
        <v>0</v>
      </c>
      <c r="K63" s="142"/>
      <c r="L63" s="147"/>
    </row>
    <row r="64" spans="2:12" s="1" customFormat="1" ht="21.75" customHeight="1">
      <c r="B64" s="34"/>
      <c r="C64" s="35"/>
      <c r="D64" s="35"/>
      <c r="E64" s="35"/>
      <c r="F64" s="35"/>
      <c r="G64" s="35"/>
      <c r="H64" s="35"/>
      <c r="I64" s="103"/>
      <c r="J64" s="35"/>
      <c r="K64" s="35"/>
      <c r="L64" s="38"/>
    </row>
    <row r="65" spans="2:12" s="1" customFormat="1" ht="6.95" customHeight="1">
      <c r="B65" s="46"/>
      <c r="C65" s="47"/>
      <c r="D65" s="47"/>
      <c r="E65" s="47"/>
      <c r="F65" s="47"/>
      <c r="G65" s="47"/>
      <c r="H65" s="47"/>
      <c r="I65" s="125"/>
      <c r="J65" s="47"/>
      <c r="K65" s="47"/>
      <c r="L65" s="38"/>
    </row>
    <row r="69" spans="2:12" s="1" customFormat="1" ht="6.95" customHeight="1">
      <c r="B69" s="48"/>
      <c r="C69" s="49"/>
      <c r="D69" s="49"/>
      <c r="E69" s="49"/>
      <c r="F69" s="49"/>
      <c r="G69" s="49"/>
      <c r="H69" s="49"/>
      <c r="I69" s="128"/>
      <c r="J69" s="49"/>
      <c r="K69" s="49"/>
      <c r="L69" s="38"/>
    </row>
    <row r="70" spans="2:12" s="1" customFormat="1" ht="24.95" customHeight="1">
      <c r="B70" s="34"/>
      <c r="C70" s="23" t="s">
        <v>118</v>
      </c>
      <c r="D70" s="35"/>
      <c r="E70" s="35"/>
      <c r="F70" s="35"/>
      <c r="G70" s="35"/>
      <c r="H70" s="35"/>
      <c r="I70" s="103"/>
      <c r="J70" s="35"/>
      <c r="K70" s="35"/>
      <c r="L70" s="38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03"/>
      <c r="J71" s="35"/>
      <c r="K71" s="35"/>
      <c r="L71" s="38"/>
    </row>
    <row r="72" spans="2:12" s="1" customFormat="1" ht="12" customHeight="1">
      <c r="B72" s="34"/>
      <c r="C72" s="29" t="s">
        <v>15</v>
      </c>
      <c r="D72" s="35"/>
      <c r="E72" s="35"/>
      <c r="F72" s="35"/>
      <c r="G72" s="35"/>
      <c r="H72" s="35"/>
      <c r="I72" s="103"/>
      <c r="J72" s="35"/>
      <c r="K72" s="35"/>
      <c r="L72" s="38"/>
    </row>
    <row r="73" spans="2:12" s="1" customFormat="1" ht="16.5" customHeight="1">
      <c r="B73" s="34"/>
      <c r="C73" s="35"/>
      <c r="D73" s="35"/>
      <c r="E73" s="367" t="str">
        <f>E7</f>
        <v>III-2031 Vejprnice - intravilánová brána</v>
      </c>
      <c r="F73" s="368"/>
      <c r="G73" s="368"/>
      <c r="H73" s="368"/>
      <c r="I73" s="103"/>
      <c r="J73" s="35"/>
      <c r="K73" s="35"/>
      <c r="L73" s="38"/>
    </row>
    <row r="74" spans="2:12" s="1" customFormat="1" ht="12" customHeight="1">
      <c r="B74" s="34"/>
      <c r="C74" s="29" t="s">
        <v>104</v>
      </c>
      <c r="D74" s="35"/>
      <c r="E74" s="35"/>
      <c r="F74" s="35"/>
      <c r="G74" s="35"/>
      <c r="H74" s="35"/>
      <c r="I74" s="103"/>
      <c r="J74" s="35"/>
      <c r="K74" s="35"/>
      <c r="L74" s="38"/>
    </row>
    <row r="75" spans="2:12" s="1" customFormat="1" ht="16.5" customHeight="1">
      <c r="B75" s="34"/>
      <c r="C75" s="35"/>
      <c r="D75" s="35"/>
      <c r="E75" s="340" t="str">
        <f>E9</f>
        <v>SK81H04 - SO 801 SÚ</v>
      </c>
      <c r="F75" s="339"/>
      <c r="G75" s="339"/>
      <c r="H75" s="339"/>
      <c r="I75" s="103"/>
      <c r="J75" s="35"/>
      <c r="K75" s="35"/>
      <c r="L75" s="38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03"/>
      <c r="J76" s="35"/>
      <c r="K76" s="35"/>
      <c r="L76" s="38"/>
    </row>
    <row r="77" spans="2:12" s="1" customFormat="1" ht="12" customHeight="1">
      <c r="B77" s="34"/>
      <c r="C77" s="29" t="s">
        <v>21</v>
      </c>
      <c r="D77" s="35"/>
      <c r="E77" s="35"/>
      <c r="F77" s="27" t="str">
        <f>F12</f>
        <v xml:space="preserve"> </v>
      </c>
      <c r="G77" s="35"/>
      <c r="H77" s="35"/>
      <c r="I77" s="104" t="s">
        <v>23</v>
      </c>
      <c r="J77" s="55" t="str">
        <f>IF(J12="","",J12)</f>
        <v>11. 1. 2019</v>
      </c>
      <c r="K77" s="35"/>
      <c r="L77" s="38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03"/>
      <c r="J78" s="35"/>
      <c r="K78" s="35"/>
      <c r="L78" s="38"/>
    </row>
    <row r="79" spans="2:12" s="1" customFormat="1" ht="24.95" customHeight="1">
      <c r="B79" s="34"/>
      <c r="C79" s="29" t="s">
        <v>25</v>
      </c>
      <c r="D79" s="35"/>
      <c r="E79" s="35"/>
      <c r="F79" s="27" t="str">
        <f>E15</f>
        <v>SÚS Plzeňského kraje</v>
      </c>
      <c r="G79" s="35"/>
      <c r="H79" s="35"/>
      <c r="I79" s="104" t="s">
        <v>32</v>
      </c>
      <c r="J79" s="32" t="str">
        <f>E21</f>
        <v>Projekční kancelář Ing.Škubalová</v>
      </c>
      <c r="K79" s="35"/>
      <c r="L79" s="38"/>
    </row>
    <row r="80" spans="2:12" s="1" customFormat="1" ht="13.7" customHeight="1">
      <c r="B80" s="34"/>
      <c r="C80" s="29" t="s">
        <v>30</v>
      </c>
      <c r="D80" s="35"/>
      <c r="E80" s="35"/>
      <c r="F80" s="27" t="str">
        <f>IF(E18="","",E18)</f>
        <v>Vyplň údaj</v>
      </c>
      <c r="G80" s="35"/>
      <c r="H80" s="35"/>
      <c r="I80" s="104" t="s">
        <v>37</v>
      </c>
      <c r="J80" s="32" t="str">
        <f>E24</f>
        <v>Straka</v>
      </c>
      <c r="K80" s="35"/>
      <c r="L80" s="38"/>
    </row>
    <row r="81" spans="2:12" s="1" customFormat="1" ht="10.35" customHeight="1">
      <c r="B81" s="34"/>
      <c r="C81" s="35"/>
      <c r="D81" s="35"/>
      <c r="E81" s="35"/>
      <c r="F81" s="35"/>
      <c r="G81" s="35"/>
      <c r="H81" s="35"/>
      <c r="I81" s="103"/>
      <c r="J81" s="35"/>
      <c r="K81" s="35"/>
      <c r="L81" s="38"/>
    </row>
    <row r="82" spans="2:20" s="9" customFormat="1" ht="29.25" customHeight="1">
      <c r="B82" s="148"/>
      <c r="C82" s="149" t="s">
        <v>119</v>
      </c>
      <c r="D82" s="150" t="s">
        <v>62</v>
      </c>
      <c r="E82" s="150" t="s">
        <v>58</v>
      </c>
      <c r="F82" s="150" t="s">
        <v>59</v>
      </c>
      <c r="G82" s="150" t="s">
        <v>120</v>
      </c>
      <c r="H82" s="150" t="s">
        <v>121</v>
      </c>
      <c r="I82" s="151" t="s">
        <v>122</v>
      </c>
      <c r="J82" s="150" t="s">
        <v>108</v>
      </c>
      <c r="K82" s="152" t="s">
        <v>123</v>
      </c>
      <c r="L82" s="153"/>
      <c r="M82" s="64" t="s">
        <v>27</v>
      </c>
      <c r="N82" s="65" t="s">
        <v>47</v>
      </c>
      <c r="O82" s="65" t="s">
        <v>124</v>
      </c>
      <c r="P82" s="65" t="s">
        <v>125</v>
      </c>
      <c r="Q82" s="65" t="s">
        <v>126</v>
      </c>
      <c r="R82" s="65" t="s">
        <v>127</v>
      </c>
      <c r="S82" s="65" t="s">
        <v>128</v>
      </c>
      <c r="T82" s="66" t="s">
        <v>129</v>
      </c>
    </row>
    <row r="83" spans="2:63" s="1" customFormat="1" ht="22.9" customHeight="1">
      <c r="B83" s="34"/>
      <c r="C83" s="71" t="s">
        <v>130</v>
      </c>
      <c r="D83" s="35"/>
      <c r="E83" s="35"/>
      <c r="F83" s="35"/>
      <c r="G83" s="35"/>
      <c r="H83" s="35"/>
      <c r="I83" s="103"/>
      <c r="J83" s="154">
        <f>BK83</f>
        <v>0</v>
      </c>
      <c r="K83" s="35"/>
      <c r="L83" s="38"/>
      <c r="M83" s="67"/>
      <c r="N83" s="68"/>
      <c r="O83" s="68"/>
      <c r="P83" s="155">
        <f>P84</f>
        <v>0</v>
      </c>
      <c r="Q83" s="68"/>
      <c r="R83" s="155">
        <f>R84</f>
        <v>0.91059</v>
      </c>
      <c r="S83" s="68"/>
      <c r="T83" s="156">
        <f>T84</f>
        <v>0</v>
      </c>
      <c r="AT83" s="17" t="s">
        <v>76</v>
      </c>
      <c r="AU83" s="17" t="s">
        <v>109</v>
      </c>
      <c r="BK83" s="157">
        <f>BK84</f>
        <v>0</v>
      </c>
    </row>
    <row r="84" spans="2:63" s="10" customFormat="1" ht="25.9" customHeight="1">
      <c r="B84" s="158"/>
      <c r="C84" s="159"/>
      <c r="D84" s="160" t="s">
        <v>76</v>
      </c>
      <c r="E84" s="161" t="s">
        <v>131</v>
      </c>
      <c r="F84" s="161" t="s">
        <v>132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P85+P134+P136</f>
        <v>0</v>
      </c>
      <c r="Q84" s="166"/>
      <c r="R84" s="167">
        <f>R85+R134+R136</f>
        <v>0.91059</v>
      </c>
      <c r="S84" s="166"/>
      <c r="T84" s="168">
        <f>T85+T134+T136</f>
        <v>0</v>
      </c>
      <c r="AR84" s="169" t="s">
        <v>85</v>
      </c>
      <c r="AT84" s="170" t="s">
        <v>76</v>
      </c>
      <c r="AU84" s="170" t="s">
        <v>77</v>
      </c>
      <c r="AY84" s="169" t="s">
        <v>133</v>
      </c>
      <c r="BK84" s="171">
        <f>BK85+BK134+BK136</f>
        <v>0</v>
      </c>
    </row>
    <row r="85" spans="2:63" s="10" customFormat="1" ht="22.9" customHeight="1">
      <c r="B85" s="158"/>
      <c r="C85" s="159"/>
      <c r="D85" s="160" t="s">
        <v>76</v>
      </c>
      <c r="E85" s="172" t="s">
        <v>85</v>
      </c>
      <c r="F85" s="172" t="s">
        <v>134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SUM(P86:P133)</f>
        <v>0</v>
      </c>
      <c r="Q85" s="166"/>
      <c r="R85" s="167">
        <f>SUM(R86:R133)</f>
        <v>0.91059</v>
      </c>
      <c r="S85" s="166"/>
      <c r="T85" s="168">
        <f>SUM(T86:T133)</f>
        <v>0</v>
      </c>
      <c r="AR85" s="169" t="s">
        <v>85</v>
      </c>
      <c r="AT85" s="170" t="s">
        <v>76</v>
      </c>
      <c r="AU85" s="170" t="s">
        <v>85</v>
      </c>
      <c r="AY85" s="169" t="s">
        <v>133</v>
      </c>
      <c r="BK85" s="171">
        <f>SUM(BK86:BK133)</f>
        <v>0</v>
      </c>
    </row>
    <row r="86" spans="2:65" s="1" customFormat="1" ht="16.5" customHeight="1">
      <c r="B86" s="34"/>
      <c r="C86" s="174" t="s">
        <v>85</v>
      </c>
      <c r="D86" s="174" t="s">
        <v>135</v>
      </c>
      <c r="E86" s="175" t="s">
        <v>766</v>
      </c>
      <c r="F86" s="176" t="s">
        <v>767</v>
      </c>
      <c r="G86" s="177" t="s">
        <v>328</v>
      </c>
      <c r="H86" s="178">
        <v>3</v>
      </c>
      <c r="I86" s="179"/>
      <c r="J86" s="178">
        <f>ROUND(I86*H86,2)</f>
        <v>0</v>
      </c>
      <c r="K86" s="176" t="s">
        <v>139</v>
      </c>
      <c r="L86" s="38"/>
      <c r="M86" s="180" t="s">
        <v>27</v>
      </c>
      <c r="N86" s="181" t="s">
        <v>48</v>
      </c>
      <c r="O86" s="60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AR86" s="17" t="s">
        <v>140</v>
      </c>
      <c r="AT86" s="17" t="s">
        <v>135</v>
      </c>
      <c r="AU86" s="17" t="s">
        <v>87</v>
      </c>
      <c r="AY86" s="17" t="s">
        <v>133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7" t="s">
        <v>85</v>
      </c>
      <c r="BK86" s="184">
        <f>ROUND(I86*H86,2)</f>
        <v>0</v>
      </c>
      <c r="BL86" s="17" t="s">
        <v>140</v>
      </c>
      <c r="BM86" s="17" t="s">
        <v>768</v>
      </c>
    </row>
    <row r="87" spans="2:51" s="11" customFormat="1" ht="11.25">
      <c r="B87" s="185"/>
      <c r="C87" s="186"/>
      <c r="D87" s="187" t="s">
        <v>142</v>
      </c>
      <c r="E87" s="188" t="s">
        <v>27</v>
      </c>
      <c r="F87" s="189" t="s">
        <v>151</v>
      </c>
      <c r="G87" s="186"/>
      <c r="H87" s="190">
        <v>3</v>
      </c>
      <c r="I87" s="191"/>
      <c r="J87" s="186"/>
      <c r="K87" s="186"/>
      <c r="L87" s="192"/>
      <c r="M87" s="193"/>
      <c r="N87" s="194"/>
      <c r="O87" s="194"/>
      <c r="P87" s="194"/>
      <c r="Q87" s="194"/>
      <c r="R87" s="194"/>
      <c r="S87" s="194"/>
      <c r="T87" s="195"/>
      <c r="AT87" s="196" t="s">
        <v>142</v>
      </c>
      <c r="AU87" s="196" t="s">
        <v>87</v>
      </c>
      <c r="AV87" s="11" t="s">
        <v>87</v>
      </c>
      <c r="AW87" s="11" t="s">
        <v>36</v>
      </c>
      <c r="AX87" s="11" t="s">
        <v>77</v>
      </c>
      <c r="AY87" s="196" t="s">
        <v>133</v>
      </c>
    </row>
    <row r="88" spans="2:51" s="12" customFormat="1" ht="11.25">
      <c r="B88" s="197"/>
      <c r="C88" s="198"/>
      <c r="D88" s="187" t="s">
        <v>142</v>
      </c>
      <c r="E88" s="199" t="s">
        <v>27</v>
      </c>
      <c r="F88" s="200" t="s">
        <v>156</v>
      </c>
      <c r="G88" s="198"/>
      <c r="H88" s="199" t="s">
        <v>27</v>
      </c>
      <c r="I88" s="201"/>
      <c r="J88" s="198"/>
      <c r="K88" s="198"/>
      <c r="L88" s="202"/>
      <c r="M88" s="203"/>
      <c r="N88" s="204"/>
      <c r="O88" s="204"/>
      <c r="P88" s="204"/>
      <c r="Q88" s="204"/>
      <c r="R88" s="204"/>
      <c r="S88" s="204"/>
      <c r="T88" s="205"/>
      <c r="AT88" s="206" t="s">
        <v>142</v>
      </c>
      <c r="AU88" s="206" t="s">
        <v>87</v>
      </c>
      <c r="AV88" s="12" t="s">
        <v>85</v>
      </c>
      <c r="AW88" s="12" t="s">
        <v>36</v>
      </c>
      <c r="AX88" s="12" t="s">
        <v>77</v>
      </c>
      <c r="AY88" s="206" t="s">
        <v>133</v>
      </c>
    </row>
    <row r="89" spans="2:51" s="13" customFormat="1" ht="11.25">
      <c r="B89" s="207"/>
      <c r="C89" s="208"/>
      <c r="D89" s="187" t="s">
        <v>142</v>
      </c>
      <c r="E89" s="209" t="s">
        <v>27</v>
      </c>
      <c r="F89" s="210" t="s">
        <v>145</v>
      </c>
      <c r="G89" s="208"/>
      <c r="H89" s="211">
        <v>3</v>
      </c>
      <c r="I89" s="212"/>
      <c r="J89" s="208"/>
      <c r="K89" s="208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142</v>
      </c>
      <c r="AU89" s="217" t="s">
        <v>87</v>
      </c>
      <c r="AV89" s="13" t="s">
        <v>140</v>
      </c>
      <c r="AW89" s="13" t="s">
        <v>36</v>
      </c>
      <c r="AX89" s="13" t="s">
        <v>85</v>
      </c>
      <c r="AY89" s="217" t="s">
        <v>133</v>
      </c>
    </row>
    <row r="90" spans="2:65" s="1" customFormat="1" ht="16.5" customHeight="1">
      <c r="B90" s="34"/>
      <c r="C90" s="174" t="s">
        <v>87</v>
      </c>
      <c r="D90" s="174" t="s">
        <v>135</v>
      </c>
      <c r="E90" s="175" t="s">
        <v>769</v>
      </c>
      <c r="F90" s="176" t="s">
        <v>770</v>
      </c>
      <c r="G90" s="177" t="s">
        <v>328</v>
      </c>
      <c r="H90" s="178">
        <v>3</v>
      </c>
      <c r="I90" s="179"/>
      <c r="J90" s="178">
        <f>ROUND(I90*H90,2)</f>
        <v>0</v>
      </c>
      <c r="K90" s="176" t="s">
        <v>139</v>
      </c>
      <c r="L90" s="38"/>
      <c r="M90" s="180" t="s">
        <v>27</v>
      </c>
      <c r="N90" s="181" t="s">
        <v>48</v>
      </c>
      <c r="O90" s="60"/>
      <c r="P90" s="182">
        <f>O90*H90</f>
        <v>0</v>
      </c>
      <c r="Q90" s="182">
        <v>5E-05</v>
      </c>
      <c r="R90" s="182">
        <f>Q90*H90</f>
        <v>0.00015000000000000001</v>
      </c>
      <c r="S90" s="182">
        <v>0</v>
      </c>
      <c r="T90" s="183">
        <f>S90*H90</f>
        <v>0</v>
      </c>
      <c r="AR90" s="17" t="s">
        <v>140</v>
      </c>
      <c r="AT90" s="17" t="s">
        <v>135</v>
      </c>
      <c r="AU90" s="17" t="s">
        <v>87</v>
      </c>
      <c r="AY90" s="17" t="s">
        <v>133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7" t="s">
        <v>85</v>
      </c>
      <c r="BK90" s="184">
        <f>ROUND(I90*H90,2)</f>
        <v>0</v>
      </c>
      <c r="BL90" s="17" t="s">
        <v>140</v>
      </c>
      <c r="BM90" s="17" t="s">
        <v>771</v>
      </c>
    </row>
    <row r="91" spans="2:51" s="11" customFormat="1" ht="11.25">
      <c r="B91" s="185"/>
      <c r="C91" s="186"/>
      <c r="D91" s="187" t="s">
        <v>142</v>
      </c>
      <c r="E91" s="188" t="s">
        <v>27</v>
      </c>
      <c r="F91" s="189" t="s">
        <v>151</v>
      </c>
      <c r="G91" s="186"/>
      <c r="H91" s="190">
        <v>3</v>
      </c>
      <c r="I91" s="191"/>
      <c r="J91" s="186"/>
      <c r="K91" s="186"/>
      <c r="L91" s="192"/>
      <c r="M91" s="193"/>
      <c r="N91" s="194"/>
      <c r="O91" s="194"/>
      <c r="P91" s="194"/>
      <c r="Q91" s="194"/>
      <c r="R91" s="194"/>
      <c r="S91" s="194"/>
      <c r="T91" s="195"/>
      <c r="AT91" s="196" t="s">
        <v>142</v>
      </c>
      <c r="AU91" s="196" t="s">
        <v>87</v>
      </c>
      <c r="AV91" s="11" t="s">
        <v>87</v>
      </c>
      <c r="AW91" s="11" t="s">
        <v>36</v>
      </c>
      <c r="AX91" s="11" t="s">
        <v>77</v>
      </c>
      <c r="AY91" s="196" t="s">
        <v>133</v>
      </c>
    </row>
    <row r="92" spans="2:51" s="12" customFormat="1" ht="11.25">
      <c r="B92" s="197"/>
      <c r="C92" s="198"/>
      <c r="D92" s="187" t="s">
        <v>142</v>
      </c>
      <c r="E92" s="199" t="s">
        <v>27</v>
      </c>
      <c r="F92" s="200" t="s">
        <v>156</v>
      </c>
      <c r="G92" s="198"/>
      <c r="H92" s="199" t="s">
        <v>27</v>
      </c>
      <c r="I92" s="201"/>
      <c r="J92" s="198"/>
      <c r="K92" s="198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142</v>
      </c>
      <c r="AU92" s="206" t="s">
        <v>87</v>
      </c>
      <c r="AV92" s="12" t="s">
        <v>85</v>
      </c>
      <c r="AW92" s="12" t="s">
        <v>36</v>
      </c>
      <c r="AX92" s="12" t="s">
        <v>77</v>
      </c>
      <c r="AY92" s="206" t="s">
        <v>133</v>
      </c>
    </row>
    <row r="93" spans="2:51" s="13" customFormat="1" ht="11.25">
      <c r="B93" s="207"/>
      <c r="C93" s="208"/>
      <c r="D93" s="187" t="s">
        <v>142</v>
      </c>
      <c r="E93" s="209" t="s">
        <v>27</v>
      </c>
      <c r="F93" s="210" t="s">
        <v>145</v>
      </c>
      <c r="G93" s="208"/>
      <c r="H93" s="211">
        <v>3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142</v>
      </c>
      <c r="AU93" s="217" t="s">
        <v>87</v>
      </c>
      <c r="AV93" s="13" t="s">
        <v>140</v>
      </c>
      <c r="AW93" s="13" t="s">
        <v>36</v>
      </c>
      <c r="AX93" s="13" t="s">
        <v>85</v>
      </c>
      <c r="AY93" s="217" t="s">
        <v>133</v>
      </c>
    </row>
    <row r="94" spans="2:65" s="1" customFormat="1" ht="22.5" customHeight="1">
      <c r="B94" s="34"/>
      <c r="C94" s="174" t="s">
        <v>151</v>
      </c>
      <c r="D94" s="174" t="s">
        <v>135</v>
      </c>
      <c r="E94" s="175" t="s">
        <v>772</v>
      </c>
      <c r="F94" s="176" t="s">
        <v>773</v>
      </c>
      <c r="G94" s="177" t="s">
        <v>186</v>
      </c>
      <c r="H94" s="178">
        <v>27.77</v>
      </c>
      <c r="I94" s="179"/>
      <c r="J94" s="178">
        <f>ROUND(I94*H94,2)</f>
        <v>0</v>
      </c>
      <c r="K94" s="176" t="s">
        <v>139</v>
      </c>
      <c r="L94" s="38"/>
      <c r="M94" s="180" t="s">
        <v>27</v>
      </c>
      <c r="N94" s="181" t="s">
        <v>48</v>
      </c>
      <c r="O94" s="6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7" t="s">
        <v>140</v>
      </c>
      <c r="AT94" s="17" t="s">
        <v>135</v>
      </c>
      <c r="AU94" s="17" t="s">
        <v>87</v>
      </c>
      <c r="AY94" s="17" t="s">
        <v>133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7" t="s">
        <v>85</v>
      </c>
      <c r="BK94" s="184">
        <f>ROUND(I94*H94,2)</f>
        <v>0</v>
      </c>
      <c r="BL94" s="17" t="s">
        <v>140</v>
      </c>
      <c r="BM94" s="17" t="s">
        <v>774</v>
      </c>
    </row>
    <row r="95" spans="2:51" s="11" customFormat="1" ht="11.25">
      <c r="B95" s="185"/>
      <c r="C95" s="186"/>
      <c r="D95" s="187" t="s">
        <v>142</v>
      </c>
      <c r="E95" s="188" t="s">
        <v>27</v>
      </c>
      <c r="F95" s="189" t="s">
        <v>775</v>
      </c>
      <c r="G95" s="186"/>
      <c r="H95" s="190">
        <v>27.77</v>
      </c>
      <c r="I95" s="191"/>
      <c r="J95" s="186"/>
      <c r="K95" s="186"/>
      <c r="L95" s="192"/>
      <c r="M95" s="193"/>
      <c r="N95" s="194"/>
      <c r="O95" s="194"/>
      <c r="P95" s="194"/>
      <c r="Q95" s="194"/>
      <c r="R95" s="194"/>
      <c r="S95" s="194"/>
      <c r="T95" s="195"/>
      <c r="AT95" s="196" t="s">
        <v>142</v>
      </c>
      <c r="AU95" s="196" t="s">
        <v>87</v>
      </c>
      <c r="AV95" s="11" t="s">
        <v>87</v>
      </c>
      <c r="AW95" s="11" t="s">
        <v>36</v>
      </c>
      <c r="AX95" s="11" t="s">
        <v>77</v>
      </c>
      <c r="AY95" s="196" t="s">
        <v>133</v>
      </c>
    </row>
    <row r="96" spans="2:51" s="12" customFormat="1" ht="11.25">
      <c r="B96" s="197"/>
      <c r="C96" s="198"/>
      <c r="D96" s="187" t="s">
        <v>142</v>
      </c>
      <c r="E96" s="199" t="s">
        <v>27</v>
      </c>
      <c r="F96" s="200" t="s">
        <v>156</v>
      </c>
      <c r="G96" s="198"/>
      <c r="H96" s="199" t="s">
        <v>27</v>
      </c>
      <c r="I96" s="201"/>
      <c r="J96" s="198"/>
      <c r="K96" s="198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142</v>
      </c>
      <c r="AU96" s="206" t="s">
        <v>87</v>
      </c>
      <c r="AV96" s="12" t="s">
        <v>85</v>
      </c>
      <c r="AW96" s="12" t="s">
        <v>36</v>
      </c>
      <c r="AX96" s="12" t="s">
        <v>77</v>
      </c>
      <c r="AY96" s="206" t="s">
        <v>133</v>
      </c>
    </row>
    <row r="97" spans="2:51" s="13" customFormat="1" ht="11.25">
      <c r="B97" s="207"/>
      <c r="C97" s="208"/>
      <c r="D97" s="187" t="s">
        <v>142</v>
      </c>
      <c r="E97" s="209" t="s">
        <v>27</v>
      </c>
      <c r="F97" s="210" t="s">
        <v>145</v>
      </c>
      <c r="G97" s="208"/>
      <c r="H97" s="211">
        <v>27.77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142</v>
      </c>
      <c r="AU97" s="217" t="s">
        <v>87</v>
      </c>
      <c r="AV97" s="13" t="s">
        <v>140</v>
      </c>
      <c r="AW97" s="13" t="s">
        <v>36</v>
      </c>
      <c r="AX97" s="13" t="s">
        <v>85</v>
      </c>
      <c r="AY97" s="217" t="s">
        <v>133</v>
      </c>
    </row>
    <row r="98" spans="2:65" s="1" customFormat="1" ht="22.5" customHeight="1">
      <c r="B98" s="34"/>
      <c r="C98" s="174" t="s">
        <v>140</v>
      </c>
      <c r="D98" s="174" t="s">
        <v>135</v>
      </c>
      <c r="E98" s="175" t="s">
        <v>776</v>
      </c>
      <c r="F98" s="176" t="s">
        <v>777</v>
      </c>
      <c r="G98" s="177" t="s">
        <v>186</v>
      </c>
      <c r="H98" s="178">
        <v>21.6</v>
      </c>
      <c r="I98" s="179"/>
      <c r="J98" s="178">
        <f>ROUND(I98*H98,2)</f>
        <v>0</v>
      </c>
      <c r="K98" s="176" t="s">
        <v>139</v>
      </c>
      <c r="L98" s="38"/>
      <c r="M98" s="180" t="s">
        <v>27</v>
      </c>
      <c r="N98" s="181" t="s">
        <v>48</v>
      </c>
      <c r="O98" s="6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7" t="s">
        <v>140</v>
      </c>
      <c r="AT98" s="17" t="s">
        <v>135</v>
      </c>
      <c r="AU98" s="17" t="s">
        <v>87</v>
      </c>
      <c r="AY98" s="17" t="s">
        <v>133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7" t="s">
        <v>85</v>
      </c>
      <c r="BK98" s="184">
        <f>ROUND(I98*H98,2)</f>
        <v>0</v>
      </c>
      <c r="BL98" s="17" t="s">
        <v>140</v>
      </c>
      <c r="BM98" s="17" t="s">
        <v>778</v>
      </c>
    </row>
    <row r="99" spans="2:51" s="11" customFormat="1" ht="11.25">
      <c r="B99" s="185"/>
      <c r="C99" s="186"/>
      <c r="D99" s="187" t="s">
        <v>142</v>
      </c>
      <c r="E99" s="188" t="s">
        <v>27</v>
      </c>
      <c r="F99" s="189" t="s">
        <v>779</v>
      </c>
      <c r="G99" s="186"/>
      <c r="H99" s="190">
        <v>21.6</v>
      </c>
      <c r="I99" s="191"/>
      <c r="J99" s="186"/>
      <c r="K99" s="186"/>
      <c r="L99" s="192"/>
      <c r="M99" s="193"/>
      <c r="N99" s="194"/>
      <c r="O99" s="194"/>
      <c r="P99" s="194"/>
      <c r="Q99" s="194"/>
      <c r="R99" s="194"/>
      <c r="S99" s="194"/>
      <c r="T99" s="195"/>
      <c r="AT99" s="196" t="s">
        <v>142</v>
      </c>
      <c r="AU99" s="196" t="s">
        <v>87</v>
      </c>
      <c r="AV99" s="11" t="s">
        <v>87</v>
      </c>
      <c r="AW99" s="11" t="s">
        <v>36</v>
      </c>
      <c r="AX99" s="11" t="s">
        <v>77</v>
      </c>
      <c r="AY99" s="196" t="s">
        <v>133</v>
      </c>
    </row>
    <row r="100" spans="2:51" s="12" customFormat="1" ht="11.25">
      <c r="B100" s="197"/>
      <c r="C100" s="198"/>
      <c r="D100" s="187" t="s">
        <v>142</v>
      </c>
      <c r="E100" s="199" t="s">
        <v>27</v>
      </c>
      <c r="F100" s="200" t="s">
        <v>780</v>
      </c>
      <c r="G100" s="198"/>
      <c r="H100" s="199" t="s">
        <v>27</v>
      </c>
      <c r="I100" s="201"/>
      <c r="J100" s="198"/>
      <c r="K100" s="198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142</v>
      </c>
      <c r="AU100" s="206" t="s">
        <v>87</v>
      </c>
      <c r="AV100" s="12" t="s">
        <v>85</v>
      </c>
      <c r="AW100" s="12" t="s">
        <v>36</v>
      </c>
      <c r="AX100" s="12" t="s">
        <v>77</v>
      </c>
      <c r="AY100" s="206" t="s">
        <v>133</v>
      </c>
    </row>
    <row r="101" spans="2:51" s="13" customFormat="1" ht="11.25">
      <c r="B101" s="207"/>
      <c r="C101" s="208"/>
      <c r="D101" s="187" t="s">
        <v>142</v>
      </c>
      <c r="E101" s="209" t="s">
        <v>27</v>
      </c>
      <c r="F101" s="210" t="s">
        <v>145</v>
      </c>
      <c r="G101" s="208"/>
      <c r="H101" s="211">
        <v>21.6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142</v>
      </c>
      <c r="AU101" s="217" t="s">
        <v>87</v>
      </c>
      <c r="AV101" s="13" t="s">
        <v>140</v>
      </c>
      <c r="AW101" s="13" t="s">
        <v>36</v>
      </c>
      <c r="AX101" s="13" t="s">
        <v>85</v>
      </c>
      <c r="AY101" s="217" t="s">
        <v>133</v>
      </c>
    </row>
    <row r="102" spans="2:65" s="1" customFormat="1" ht="22.5" customHeight="1">
      <c r="B102" s="34"/>
      <c r="C102" s="174" t="s">
        <v>161</v>
      </c>
      <c r="D102" s="174" t="s">
        <v>135</v>
      </c>
      <c r="E102" s="175" t="s">
        <v>781</v>
      </c>
      <c r="F102" s="176" t="s">
        <v>782</v>
      </c>
      <c r="G102" s="177" t="s">
        <v>328</v>
      </c>
      <c r="H102" s="178">
        <v>3</v>
      </c>
      <c r="I102" s="179"/>
      <c r="J102" s="178">
        <f>ROUND(I102*H102,2)</f>
        <v>0</v>
      </c>
      <c r="K102" s="176" t="s">
        <v>139</v>
      </c>
      <c r="L102" s="38"/>
      <c r="M102" s="180" t="s">
        <v>27</v>
      </c>
      <c r="N102" s="181" t="s">
        <v>48</v>
      </c>
      <c r="O102" s="6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7" t="s">
        <v>140</v>
      </c>
      <c r="AT102" s="17" t="s">
        <v>135</v>
      </c>
      <c r="AU102" s="17" t="s">
        <v>87</v>
      </c>
      <c r="AY102" s="17" t="s">
        <v>133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7" t="s">
        <v>85</v>
      </c>
      <c r="BK102" s="184">
        <f>ROUND(I102*H102,2)</f>
        <v>0</v>
      </c>
      <c r="BL102" s="17" t="s">
        <v>140</v>
      </c>
      <c r="BM102" s="17" t="s">
        <v>783</v>
      </c>
    </row>
    <row r="103" spans="2:65" s="1" customFormat="1" ht="22.5" customHeight="1">
      <c r="B103" s="34"/>
      <c r="C103" s="174" t="s">
        <v>165</v>
      </c>
      <c r="D103" s="174" t="s">
        <v>135</v>
      </c>
      <c r="E103" s="175" t="s">
        <v>784</v>
      </c>
      <c r="F103" s="176" t="s">
        <v>785</v>
      </c>
      <c r="G103" s="177" t="s">
        <v>328</v>
      </c>
      <c r="H103" s="178">
        <v>3</v>
      </c>
      <c r="I103" s="179"/>
      <c r="J103" s="178">
        <f>ROUND(I103*H103,2)</f>
        <v>0</v>
      </c>
      <c r="K103" s="176" t="s">
        <v>139</v>
      </c>
      <c r="L103" s="38"/>
      <c r="M103" s="180" t="s">
        <v>27</v>
      </c>
      <c r="N103" s="181" t="s">
        <v>48</v>
      </c>
      <c r="O103" s="6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17" t="s">
        <v>140</v>
      </c>
      <c r="AT103" s="17" t="s">
        <v>135</v>
      </c>
      <c r="AU103" s="17" t="s">
        <v>87</v>
      </c>
      <c r="AY103" s="17" t="s">
        <v>133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7" t="s">
        <v>85</v>
      </c>
      <c r="BK103" s="184">
        <f>ROUND(I103*H103,2)</f>
        <v>0</v>
      </c>
      <c r="BL103" s="17" t="s">
        <v>140</v>
      </c>
      <c r="BM103" s="17" t="s">
        <v>786</v>
      </c>
    </row>
    <row r="104" spans="2:65" s="1" customFormat="1" ht="22.5" customHeight="1">
      <c r="B104" s="34"/>
      <c r="C104" s="174" t="s">
        <v>169</v>
      </c>
      <c r="D104" s="174" t="s">
        <v>135</v>
      </c>
      <c r="E104" s="175" t="s">
        <v>787</v>
      </c>
      <c r="F104" s="176" t="s">
        <v>788</v>
      </c>
      <c r="G104" s="177" t="s">
        <v>328</v>
      </c>
      <c r="H104" s="178">
        <v>3</v>
      </c>
      <c r="I104" s="179"/>
      <c r="J104" s="178">
        <f>ROUND(I104*H104,2)</f>
        <v>0</v>
      </c>
      <c r="K104" s="176" t="s">
        <v>139</v>
      </c>
      <c r="L104" s="38"/>
      <c r="M104" s="180" t="s">
        <v>27</v>
      </c>
      <c r="N104" s="181" t="s">
        <v>48</v>
      </c>
      <c r="O104" s="6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17" t="s">
        <v>140</v>
      </c>
      <c r="AT104" s="17" t="s">
        <v>135</v>
      </c>
      <c r="AU104" s="17" t="s">
        <v>87</v>
      </c>
      <c r="AY104" s="17" t="s">
        <v>133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7" t="s">
        <v>85</v>
      </c>
      <c r="BK104" s="184">
        <f>ROUND(I104*H104,2)</f>
        <v>0</v>
      </c>
      <c r="BL104" s="17" t="s">
        <v>140</v>
      </c>
      <c r="BM104" s="17" t="s">
        <v>789</v>
      </c>
    </row>
    <row r="105" spans="2:65" s="1" customFormat="1" ht="22.5" customHeight="1">
      <c r="B105" s="34"/>
      <c r="C105" s="174" t="s">
        <v>175</v>
      </c>
      <c r="D105" s="174" t="s">
        <v>135</v>
      </c>
      <c r="E105" s="175" t="s">
        <v>790</v>
      </c>
      <c r="F105" s="176" t="s">
        <v>791</v>
      </c>
      <c r="G105" s="177" t="s">
        <v>328</v>
      </c>
      <c r="H105" s="178">
        <v>6</v>
      </c>
      <c r="I105" s="179"/>
      <c r="J105" s="178">
        <f>ROUND(I105*H105,2)</f>
        <v>0</v>
      </c>
      <c r="K105" s="176" t="s">
        <v>139</v>
      </c>
      <c r="L105" s="38"/>
      <c r="M105" s="180" t="s">
        <v>27</v>
      </c>
      <c r="N105" s="181" t="s">
        <v>48</v>
      </c>
      <c r="O105" s="60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17" t="s">
        <v>140</v>
      </c>
      <c r="AT105" s="17" t="s">
        <v>135</v>
      </c>
      <c r="AU105" s="17" t="s">
        <v>87</v>
      </c>
      <c r="AY105" s="17" t="s">
        <v>133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7" t="s">
        <v>85</v>
      </c>
      <c r="BK105" s="184">
        <f>ROUND(I105*H105,2)</f>
        <v>0</v>
      </c>
      <c r="BL105" s="17" t="s">
        <v>140</v>
      </c>
      <c r="BM105" s="17" t="s">
        <v>792</v>
      </c>
    </row>
    <row r="106" spans="2:51" s="11" customFormat="1" ht="11.25">
      <c r="B106" s="185"/>
      <c r="C106" s="186"/>
      <c r="D106" s="187" t="s">
        <v>142</v>
      </c>
      <c r="E106" s="188" t="s">
        <v>27</v>
      </c>
      <c r="F106" s="189" t="s">
        <v>793</v>
      </c>
      <c r="G106" s="186"/>
      <c r="H106" s="190">
        <v>6</v>
      </c>
      <c r="I106" s="191"/>
      <c r="J106" s="186"/>
      <c r="K106" s="186"/>
      <c r="L106" s="192"/>
      <c r="M106" s="193"/>
      <c r="N106" s="194"/>
      <c r="O106" s="194"/>
      <c r="P106" s="194"/>
      <c r="Q106" s="194"/>
      <c r="R106" s="194"/>
      <c r="S106" s="194"/>
      <c r="T106" s="195"/>
      <c r="AT106" s="196" t="s">
        <v>142</v>
      </c>
      <c r="AU106" s="196" t="s">
        <v>87</v>
      </c>
      <c r="AV106" s="11" t="s">
        <v>87</v>
      </c>
      <c r="AW106" s="11" t="s">
        <v>36</v>
      </c>
      <c r="AX106" s="11" t="s">
        <v>77</v>
      </c>
      <c r="AY106" s="196" t="s">
        <v>133</v>
      </c>
    </row>
    <row r="107" spans="2:51" s="13" customFormat="1" ht="11.25">
      <c r="B107" s="207"/>
      <c r="C107" s="208"/>
      <c r="D107" s="187" t="s">
        <v>142</v>
      </c>
      <c r="E107" s="209" t="s">
        <v>27</v>
      </c>
      <c r="F107" s="210" t="s">
        <v>145</v>
      </c>
      <c r="G107" s="208"/>
      <c r="H107" s="211">
        <v>6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142</v>
      </c>
      <c r="AU107" s="217" t="s">
        <v>87</v>
      </c>
      <c r="AV107" s="13" t="s">
        <v>140</v>
      </c>
      <c r="AW107" s="13" t="s">
        <v>36</v>
      </c>
      <c r="AX107" s="13" t="s">
        <v>85</v>
      </c>
      <c r="AY107" s="217" t="s">
        <v>133</v>
      </c>
    </row>
    <row r="108" spans="2:65" s="1" customFormat="1" ht="22.5" customHeight="1">
      <c r="B108" s="34"/>
      <c r="C108" s="174" t="s">
        <v>179</v>
      </c>
      <c r="D108" s="174" t="s">
        <v>135</v>
      </c>
      <c r="E108" s="175" t="s">
        <v>794</v>
      </c>
      <c r="F108" s="176" t="s">
        <v>795</v>
      </c>
      <c r="G108" s="177" t="s">
        <v>328</v>
      </c>
      <c r="H108" s="178">
        <v>6</v>
      </c>
      <c r="I108" s="179"/>
      <c r="J108" s="178">
        <f>ROUND(I108*H108,2)</f>
        <v>0</v>
      </c>
      <c r="K108" s="176" t="s">
        <v>139</v>
      </c>
      <c r="L108" s="38"/>
      <c r="M108" s="180" t="s">
        <v>27</v>
      </c>
      <c r="N108" s="181" t="s">
        <v>48</v>
      </c>
      <c r="O108" s="60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17" t="s">
        <v>140</v>
      </c>
      <c r="AT108" s="17" t="s">
        <v>135</v>
      </c>
      <c r="AU108" s="17" t="s">
        <v>87</v>
      </c>
      <c r="AY108" s="17" t="s">
        <v>133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7" t="s">
        <v>85</v>
      </c>
      <c r="BK108" s="184">
        <f>ROUND(I108*H108,2)</f>
        <v>0</v>
      </c>
      <c r="BL108" s="17" t="s">
        <v>140</v>
      </c>
      <c r="BM108" s="17" t="s">
        <v>796</v>
      </c>
    </row>
    <row r="109" spans="2:51" s="11" customFormat="1" ht="11.25">
      <c r="B109" s="185"/>
      <c r="C109" s="186"/>
      <c r="D109" s="187" t="s">
        <v>142</v>
      </c>
      <c r="E109" s="188" t="s">
        <v>27</v>
      </c>
      <c r="F109" s="189" t="s">
        <v>793</v>
      </c>
      <c r="G109" s="186"/>
      <c r="H109" s="190">
        <v>6</v>
      </c>
      <c r="I109" s="191"/>
      <c r="J109" s="186"/>
      <c r="K109" s="186"/>
      <c r="L109" s="192"/>
      <c r="M109" s="193"/>
      <c r="N109" s="194"/>
      <c r="O109" s="194"/>
      <c r="P109" s="194"/>
      <c r="Q109" s="194"/>
      <c r="R109" s="194"/>
      <c r="S109" s="194"/>
      <c r="T109" s="195"/>
      <c r="AT109" s="196" t="s">
        <v>142</v>
      </c>
      <c r="AU109" s="196" t="s">
        <v>87</v>
      </c>
      <c r="AV109" s="11" t="s">
        <v>87</v>
      </c>
      <c r="AW109" s="11" t="s">
        <v>36</v>
      </c>
      <c r="AX109" s="11" t="s">
        <v>77</v>
      </c>
      <c r="AY109" s="196" t="s">
        <v>133</v>
      </c>
    </row>
    <row r="110" spans="2:51" s="13" customFormat="1" ht="11.25">
      <c r="B110" s="207"/>
      <c r="C110" s="208"/>
      <c r="D110" s="187" t="s">
        <v>142</v>
      </c>
      <c r="E110" s="209" t="s">
        <v>27</v>
      </c>
      <c r="F110" s="210" t="s">
        <v>145</v>
      </c>
      <c r="G110" s="208"/>
      <c r="H110" s="211">
        <v>6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142</v>
      </c>
      <c r="AU110" s="217" t="s">
        <v>87</v>
      </c>
      <c r="AV110" s="13" t="s">
        <v>140</v>
      </c>
      <c r="AW110" s="13" t="s">
        <v>36</v>
      </c>
      <c r="AX110" s="13" t="s">
        <v>85</v>
      </c>
      <c r="AY110" s="217" t="s">
        <v>133</v>
      </c>
    </row>
    <row r="111" spans="2:65" s="1" customFormat="1" ht="22.5" customHeight="1">
      <c r="B111" s="34"/>
      <c r="C111" s="174" t="s">
        <v>183</v>
      </c>
      <c r="D111" s="174" t="s">
        <v>135</v>
      </c>
      <c r="E111" s="175" t="s">
        <v>797</v>
      </c>
      <c r="F111" s="176" t="s">
        <v>798</v>
      </c>
      <c r="G111" s="177" t="s">
        <v>328</v>
      </c>
      <c r="H111" s="178">
        <v>6</v>
      </c>
      <c r="I111" s="179"/>
      <c r="J111" s="178">
        <f>ROUND(I111*H111,2)</f>
        <v>0</v>
      </c>
      <c r="K111" s="176" t="s">
        <v>139</v>
      </c>
      <c r="L111" s="38"/>
      <c r="M111" s="180" t="s">
        <v>27</v>
      </c>
      <c r="N111" s="181" t="s">
        <v>48</v>
      </c>
      <c r="O111" s="6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17" t="s">
        <v>140</v>
      </c>
      <c r="AT111" s="17" t="s">
        <v>135</v>
      </c>
      <c r="AU111" s="17" t="s">
        <v>87</v>
      </c>
      <c r="AY111" s="17" t="s">
        <v>133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7" t="s">
        <v>85</v>
      </c>
      <c r="BK111" s="184">
        <f>ROUND(I111*H111,2)</f>
        <v>0</v>
      </c>
      <c r="BL111" s="17" t="s">
        <v>140</v>
      </c>
      <c r="BM111" s="17" t="s">
        <v>799</v>
      </c>
    </row>
    <row r="112" spans="2:51" s="11" customFormat="1" ht="11.25">
      <c r="B112" s="185"/>
      <c r="C112" s="186"/>
      <c r="D112" s="187" t="s">
        <v>142</v>
      </c>
      <c r="E112" s="188" t="s">
        <v>27</v>
      </c>
      <c r="F112" s="189" t="s">
        <v>793</v>
      </c>
      <c r="G112" s="186"/>
      <c r="H112" s="190">
        <v>6</v>
      </c>
      <c r="I112" s="191"/>
      <c r="J112" s="186"/>
      <c r="K112" s="186"/>
      <c r="L112" s="192"/>
      <c r="M112" s="193"/>
      <c r="N112" s="194"/>
      <c r="O112" s="194"/>
      <c r="P112" s="194"/>
      <c r="Q112" s="194"/>
      <c r="R112" s="194"/>
      <c r="S112" s="194"/>
      <c r="T112" s="195"/>
      <c r="AT112" s="196" t="s">
        <v>142</v>
      </c>
      <c r="AU112" s="196" t="s">
        <v>87</v>
      </c>
      <c r="AV112" s="11" t="s">
        <v>87</v>
      </c>
      <c r="AW112" s="11" t="s">
        <v>36</v>
      </c>
      <c r="AX112" s="11" t="s">
        <v>77</v>
      </c>
      <c r="AY112" s="196" t="s">
        <v>133</v>
      </c>
    </row>
    <row r="113" spans="2:51" s="13" customFormat="1" ht="11.25">
      <c r="B113" s="207"/>
      <c r="C113" s="208"/>
      <c r="D113" s="187" t="s">
        <v>142</v>
      </c>
      <c r="E113" s="209" t="s">
        <v>27</v>
      </c>
      <c r="F113" s="210" t="s">
        <v>145</v>
      </c>
      <c r="G113" s="208"/>
      <c r="H113" s="211">
        <v>6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142</v>
      </c>
      <c r="AU113" s="217" t="s">
        <v>87</v>
      </c>
      <c r="AV113" s="13" t="s">
        <v>140</v>
      </c>
      <c r="AW113" s="13" t="s">
        <v>36</v>
      </c>
      <c r="AX113" s="13" t="s">
        <v>85</v>
      </c>
      <c r="AY113" s="217" t="s">
        <v>133</v>
      </c>
    </row>
    <row r="114" spans="2:65" s="1" customFormat="1" ht="16.5" customHeight="1">
      <c r="B114" s="34"/>
      <c r="C114" s="174" t="s">
        <v>191</v>
      </c>
      <c r="D114" s="174" t="s">
        <v>135</v>
      </c>
      <c r="E114" s="175" t="s">
        <v>800</v>
      </c>
      <c r="F114" s="176" t="s">
        <v>801</v>
      </c>
      <c r="G114" s="177" t="s">
        <v>186</v>
      </c>
      <c r="H114" s="178">
        <v>21.6</v>
      </c>
      <c r="I114" s="179"/>
      <c r="J114" s="178">
        <f>ROUND(I114*H114,2)</f>
        <v>0</v>
      </c>
      <c r="K114" s="176" t="s">
        <v>139</v>
      </c>
      <c r="L114" s="38"/>
      <c r="M114" s="180" t="s">
        <v>27</v>
      </c>
      <c r="N114" s="181" t="s">
        <v>48</v>
      </c>
      <c r="O114" s="6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17" t="s">
        <v>140</v>
      </c>
      <c r="AT114" s="17" t="s">
        <v>135</v>
      </c>
      <c r="AU114" s="17" t="s">
        <v>87</v>
      </c>
      <c r="AY114" s="17" t="s">
        <v>133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7" t="s">
        <v>85</v>
      </c>
      <c r="BK114" s="184">
        <f>ROUND(I114*H114,2)</f>
        <v>0</v>
      </c>
      <c r="BL114" s="17" t="s">
        <v>140</v>
      </c>
      <c r="BM114" s="17" t="s">
        <v>802</v>
      </c>
    </row>
    <row r="115" spans="2:51" s="11" customFormat="1" ht="11.25">
      <c r="B115" s="185"/>
      <c r="C115" s="186"/>
      <c r="D115" s="187" t="s">
        <v>142</v>
      </c>
      <c r="E115" s="188" t="s">
        <v>27</v>
      </c>
      <c r="F115" s="189" t="s">
        <v>779</v>
      </c>
      <c r="G115" s="186"/>
      <c r="H115" s="190">
        <v>21.6</v>
      </c>
      <c r="I115" s="191"/>
      <c r="J115" s="186"/>
      <c r="K115" s="186"/>
      <c r="L115" s="192"/>
      <c r="M115" s="193"/>
      <c r="N115" s="194"/>
      <c r="O115" s="194"/>
      <c r="P115" s="194"/>
      <c r="Q115" s="194"/>
      <c r="R115" s="194"/>
      <c r="S115" s="194"/>
      <c r="T115" s="195"/>
      <c r="AT115" s="196" t="s">
        <v>142</v>
      </c>
      <c r="AU115" s="196" t="s">
        <v>87</v>
      </c>
      <c r="AV115" s="11" t="s">
        <v>87</v>
      </c>
      <c r="AW115" s="11" t="s">
        <v>36</v>
      </c>
      <c r="AX115" s="11" t="s">
        <v>77</v>
      </c>
      <c r="AY115" s="196" t="s">
        <v>133</v>
      </c>
    </row>
    <row r="116" spans="2:51" s="13" customFormat="1" ht="11.25">
      <c r="B116" s="207"/>
      <c r="C116" s="208"/>
      <c r="D116" s="187" t="s">
        <v>142</v>
      </c>
      <c r="E116" s="209" t="s">
        <v>27</v>
      </c>
      <c r="F116" s="210" t="s">
        <v>145</v>
      </c>
      <c r="G116" s="208"/>
      <c r="H116" s="211">
        <v>21.6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142</v>
      </c>
      <c r="AU116" s="217" t="s">
        <v>87</v>
      </c>
      <c r="AV116" s="13" t="s">
        <v>140</v>
      </c>
      <c r="AW116" s="13" t="s">
        <v>36</v>
      </c>
      <c r="AX116" s="13" t="s">
        <v>85</v>
      </c>
      <c r="AY116" s="217" t="s">
        <v>133</v>
      </c>
    </row>
    <row r="117" spans="2:65" s="1" customFormat="1" ht="16.5" customHeight="1">
      <c r="B117" s="34"/>
      <c r="C117" s="174" t="s">
        <v>143</v>
      </c>
      <c r="D117" s="174" t="s">
        <v>135</v>
      </c>
      <c r="E117" s="175" t="s">
        <v>803</v>
      </c>
      <c r="F117" s="176" t="s">
        <v>804</v>
      </c>
      <c r="G117" s="177" t="s">
        <v>138</v>
      </c>
      <c r="H117" s="178">
        <v>216.03</v>
      </c>
      <c r="I117" s="179"/>
      <c r="J117" s="178">
        <f>ROUND(I117*H117,2)</f>
        <v>0</v>
      </c>
      <c r="K117" s="176" t="s">
        <v>139</v>
      </c>
      <c r="L117" s="38"/>
      <c r="M117" s="180" t="s">
        <v>27</v>
      </c>
      <c r="N117" s="181" t="s">
        <v>48</v>
      </c>
      <c r="O117" s="6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17" t="s">
        <v>140</v>
      </c>
      <c r="AT117" s="17" t="s">
        <v>135</v>
      </c>
      <c r="AU117" s="17" t="s">
        <v>87</v>
      </c>
      <c r="AY117" s="17" t="s">
        <v>133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7" t="s">
        <v>85</v>
      </c>
      <c r="BK117" s="184">
        <f>ROUND(I117*H117,2)</f>
        <v>0</v>
      </c>
      <c r="BL117" s="17" t="s">
        <v>140</v>
      </c>
      <c r="BM117" s="17" t="s">
        <v>805</v>
      </c>
    </row>
    <row r="118" spans="2:51" s="11" customFormat="1" ht="11.25">
      <c r="B118" s="185"/>
      <c r="C118" s="186"/>
      <c r="D118" s="187" t="s">
        <v>142</v>
      </c>
      <c r="E118" s="188" t="s">
        <v>27</v>
      </c>
      <c r="F118" s="189" t="s">
        <v>806</v>
      </c>
      <c r="G118" s="186"/>
      <c r="H118" s="190">
        <v>216.03</v>
      </c>
      <c r="I118" s="191"/>
      <c r="J118" s="186"/>
      <c r="K118" s="186"/>
      <c r="L118" s="192"/>
      <c r="M118" s="193"/>
      <c r="N118" s="194"/>
      <c r="O118" s="194"/>
      <c r="P118" s="194"/>
      <c r="Q118" s="194"/>
      <c r="R118" s="194"/>
      <c r="S118" s="194"/>
      <c r="T118" s="195"/>
      <c r="AT118" s="196" t="s">
        <v>142</v>
      </c>
      <c r="AU118" s="196" t="s">
        <v>87</v>
      </c>
      <c r="AV118" s="11" t="s">
        <v>87</v>
      </c>
      <c r="AW118" s="11" t="s">
        <v>36</v>
      </c>
      <c r="AX118" s="11" t="s">
        <v>77</v>
      </c>
      <c r="AY118" s="196" t="s">
        <v>133</v>
      </c>
    </row>
    <row r="119" spans="2:51" s="12" customFormat="1" ht="11.25">
      <c r="B119" s="197"/>
      <c r="C119" s="198"/>
      <c r="D119" s="187" t="s">
        <v>142</v>
      </c>
      <c r="E119" s="199" t="s">
        <v>27</v>
      </c>
      <c r="F119" s="200" t="s">
        <v>315</v>
      </c>
      <c r="G119" s="198"/>
      <c r="H119" s="199" t="s">
        <v>27</v>
      </c>
      <c r="I119" s="201"/>
      <c r="J119" s="198"/>
      <c r="K119" s="198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142</v>
      </c>
      <c r="AU119" s="206" t="s">
        <v>87</v>
      </c>
      <c r="AV119" s="12" t="s">
        <v>85</v>
      </c>
      <c r="AW119" s="12" t="s">
        <v>36</v>
      </c>
      <c r="AX119" s="12" t="s">
        <v>77</v>
      </c>
      <c r="AY119" s="206" t="s">
        <v>133</v>
      </c>
    </row>
    <row r="120" spans="2:51" s="13" customFormat="1" ht="11.25">
      <c r="B120" s="207"/>
      <c r="C120" s="208"/>
      <c r="D120" s="187" t="s">
        <v>142</v>
      </c>
      <c r="E120" s="209" t="s">
        <v>27</v>
      </c>
      <c r="F120" s="210" t="s">
        <v>145</v>
      </c>
      <c r="G120" s="208"/>
      <c r="H120" s="211">
        <v>216.03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142</v>
      </c>
      <c r="AU120" s="217" t="s">
        <v>87</v>
      </c>
      <c r="AV120" s="13" t="s">
        <v>140</v>
      </c>
      <c r="AW120" s="13" t="s">
        <v>36</v>
      </c>
      <c r="AX120" s="13" t="s">
        <v>85</v>
      </c>
      <c r="AY120" s="217" t="s">
        <v>133</v>
      </c>
    </row>
    <row r="121" spans="2:65" s="1" customFormat="1" ht="22.5" customHeight="1">
      <c r="B121" s="34"/>
      <c r="C121" s="174" t="s">
        <v>201</v>
      </c>
      <c r="D121" s="174" t="s">
        <v>135</v>
      </c>
      <c r="E121" s="175" t="s">
        <v>807</v>
      </c>
      <c r="F121" s="176" t="s">
        <v>808</v>
      </c>
      <c r="G121" s="177" t="s">
        <v>138</v>
      </c>
      <c r="H121" s="178">
        <v>216.03</v>
      </c>
      <c r="I121" s="179"/>
      <c r="J121" s="178">
        <f>ROUND(I121*H121,2)</f>
        <v>0</v>
      </c>
      <c r="K121" s="176" t="s">
        <v>139</v>
      </c>
      <c r="L121" s="38"/>
      <c r="M121" s="180" t="s">
        <v>27</v>
      </c>
      <c r="N121" s="181" t="s">
        <v>48</v>
      </c>
      <c r="O121" s="6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17" t="s">
        <v>140</v>
      </c>
      <c r="AT121" s="17" t="s">
        <v>135</v>
      </c>
      <c r="AU121" s="17" t="s">
        <v>87</v>
      </c>
      <c r="AY121" s="17" t="s">
        <v>133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7" t="s">
        <v>85</v>
      </c>
      <c r="BK121" s="184">
        <f>ROUND(I121*H121,2)</f>
        <v>0</v>
      </c>
      <c r="BL121" s="17" t="s">
        <v>140</v>
      </c>
      <c r="BM121" s="17" t="s">
        <v>809</v>
      </c>
    </row>
    <row r="122" spans="2:51" s="11" customFormat="1" ht="11.25">
      <c r="B122" s="185"/>
      <c r="C122" s="186"/>
      <c r="D122" s="187" t="s">
        <v>142</v>
      </c>
      <c r="E122" s="188" t="s">
        <v>27</v>
      </c>
      <c r="F122" s="189" t="s">
        <v>806</v>
      </c>
      <c r="G122" s="186"/>
      <c r="H122" s="190">
        <v>216.03</v>
      </c>
      <c r="I122" s="191"/>
      <c r="J122" s="186"/>
      <c r="K122" s="186"/>
      <c r="L122" s="192"/>
      <c r="M122" s="193"/>
      <c r="N122" s="194"/>
      <c r="O122" s="194"/>
      <c r="P122" s="194"/>
      <c r="Q122" s="194"/>
      <c r="R122" s="194"/>
      <c r="S122" s="194"/>
      <c r="T122" s="195"/>
      <c r="AT122" s="196" t="s">
        <v>142</v>
      </c>
      <c r="AU122" s="196" t="s">
        <v>87</v>
      </c>
      <c r="AV122" s="11" t="s">
        <v>87</v>
      </c>
      <c r="AW122" s="11" t="s">
        <v>36</v>
      </c>
      <c r="AX122" s="11" t="s">
        <v>77</v>
      </c>
      <c r="AY122" s="196" t="s">
        <v>133</v>
      </c>
    </row>
    <row r="123" spans="2:51" s="12" customFormat="1" ht="11.25">
      <c r="B123" s="197"/>
      <c r="C123" s="198"/>
      <c r="D123" s="187" t="s">
        <v>142</v>
      </c>
      <c r="E123" s="199" t="s">
        <v>27</v>
      </c>
      <c r="F123" s="200" t="s">
        <v>156</v>
      </c>
      <c r="G123" s="198"/>
      <c r="H123" s="199" t="s">
        <v>27</v>
      </c>
      <c r="I123" s="201"/>
      <c r="J123" s="198"/>
      <c r="K123" s="198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142</v>
      </c>
      <c r="AU123" s="206" t="s">
        <v>87</v>
      </c>
      <c r="AV123" s="12" t="s">
        <v>85</v>
      </c>
      <c r="AW123" s="12" t="s">
        <v>36</v>
      </c>
      <c r="AX123" s="12" t="s">
        <v>77</v>
      </c>
      <c r="AY123" s="206" t="s">
        <v>133</v>
      </c>
    </row>
    <row r="124" spans="2:51" s="13" customFormat="1" ht="11.25">
      <c r="B124" s="207"/>
      <c r="C124" s="208"/>
      <c r="D124" s="187" t="s">
        <v>142</v>
      </c>
      <c r="E124" s="209" t="s">
        <v>27</v>
      </c>
      <c r="F124" s="210" t="s">
        <v>145</v>
      </c>
      <c r="G124" s="208"/>
      <c r="H124" s="211">
        <v>216.03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142</v>
      </c>
      <c r="AU124" s="217" t="s">
        <v>87</v>
      </c>
      <c r="AV124" s="13" t="s">
        <v>140</v>
      </c>
      <c r="AW124" s="13" t="s">
        <v>36</v>
      </c>
      <c r="AX124" s="13" t="s">
        <v>85</v>
      </c>
      <c r="AY124" s="217" t="s">
        <v>133</v>
      </c>
    </row>
    <row r="125" spans="2:65" s="1" customFormat="1" ht="16.5" customHeight="1">
      <c r="B125" s="34"/>
      <c r="C125" s="218" t="s">
        <v>206</v>
      </c>
      <c r="D125" s="218" t="s">
        <v>221</v>
      </c>
      <c r="E125" s="219" t="s">
        <v>810</v>
      </c>
      <c r="F125" s="220" t="s">
        <v>811</v>
      </c>
      <c r="G125" s="221" t="s">
        <v>812</v>
      </c>
      <c r="H125" s="222">
        <v>3.24</v>
      </c>
      <c r="I125" s="223"/>
      <c r="J125" s="222">
        <f>ROUND(I125*H125,2)</f>
        <v>0</v>
      </c>
      <c r="K125" s="220" t="s">
        <v>139</v>
      </c>
      <c r="L125" s="224"/>
      <c r="M125" s="225" t="s">
        <v>27</v>
      </c>
      <c r="N125" s="226" t="s">
        <v>48</v>
      </c>
      <c r="O125" s="60"/>
      <c r="P125" s="182">
        <f>O125*H125</f>
        <v>0</v>
      </c>
      <c r="Q125" s="182">
        <v>0.001</v>
      </c>
      <c r="R125" s="182">
        <f>Q125*H125</f>
        <v>0.0032400000000000003</v>
      </c>
      <c r="S125" s="182">
        <v>0</v>
      </c>
      <c r="T125" s="183">
        <f>S125*H125</f>
        <v>0</v>
      </c>
      <c r="AR125" s="17" t="s">
        <v>175</v>
      </c>
      <c r="AT125" s="17" t="s">
        <v>221</v>
      </c>
      <c r="AU125" s="17" t="s">
        <v>87</v>
      </c>
      <c r="AY125" s="17" t="s">
        <v>133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7" t="s">
        <v>85</v>
      </c>
      <c r="BK125" s="184">
        <f>ROUND(I125*H125,2)</f>
        <v>0</v>
      </c>
      <c r="BL125" s="17" t="s">
        <v>140</v>
      </c>
      <c r="BM125" s="17" t="s">
        <v>813</v>
      </c>
    </row>
    <row r="126" spans="2:51" s="11" customFormat="1" ht="11.25">
      <c r="B126" s="185"/>
      <c r="C126" s="186"/>
      <c r="D126" s="187" t="s">
        <v>142</v>
      </c>
      <c r="E126" s="186"/>
      <c r="F126" s="189" t="s">
        <v>814</v>
      </c>
      <c r="G126" s="186"/>
      <c r="H126" s="190">
        <v>3.24</v>
      </c>
      <c r="I126" s="191"/>
      <c r="J126" s="186"/>
      <c r="K126" s="186"/>
      <c r="L126" s="192"/>
      <c r="M126" s="193"/>
      <c r="N126" s="194"/>
      <c r="O126" s="194"/>
      <c r="P126" s="194"/>
      <c r="Q126" s="194"/>
      <c r="R126" s="194"/>
      <c r="S126" s="194"/>
      <c r="T126" s="195"/>
      <c r="AT126" s="196" t="s">
        <v>142</v>
      </c>
      <c r="AU126" s="196" t="s">
        <v>87</v>
      </c>
      <c r="AV126" s="11" t="s">
        <v>87</v>
      </c>
      <c r="AW126" s="11" t="s">
        <v>4</v>
      </c>
      <c r="AX126" s="11" t="s">
        <v>85</v>
      </c>
      <c r="AY126" s="196" t="s">
        <v>133</v>
      </c>
    </row>
    <row r="127" spans="2:65" s="1" customFormat="1" ht="16.5" customHeight="1">
      <c r="B127" s="34"/>
      <c r="C127" s="218" t="s">
        <v>8</v>
      </c>
      <c r="D127" s="218" t="s">
        <v>221</v>
      </c>
      <c r="E127" s="219" t="s">
        <v>815</v>
      </c>
      <c r="F127" s="220" t="s">
        <v>816</v>
      </c>
      <c r="G127" s="221" t="s">
        <v>186</v>
      </c>
      <c r="H127" s="222">
        <v>4.32</v>
      </c>
      <c r="I127" s="223"/>
      <c r="J127" s="222">
        <f>ROUND(I127*H127,2)</f>
        <v>0</v>
      </c>
      <c r="K127" s="220" t="s">
        <v>139</v>
      </c>
      <c r="L127" s="224"/>
      <c r="M127" s="225" t="s">
        <v>27</v>
      </c>
      <c r="N127" s="226" t="s">
        <v>48</v>
      </c>
      <c r="O127" s="60"/>
      <c r="P127" s="182">
        <f>O127*H127</f>
        <v>0</v>
      </c>
      <c r="Q127" s="182">
        <v>0.21</v>
      </c>
      <c r="R127" s="182">
        <f>Q127*H127</f>
        <v>0.9072</v>
      </c>
      <c r="S127" s="182">
        <v>0</v>
      </c>
      <c r="T127" s="183">
        <f>S127*H127</f>
        <v>0</v>
      </c>
      <c r="AR127" s="17" t="s">
        <v>175</v>
      </c>
      <c r="AT127" s="17" t="s">
        <v>221</v>
      </c>
      <c r="AU127" s="17" t="s">
        <v>87</v>
      </c>
      <c r="AY127" s="17" t="s">
        <v>133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85</v>
      </c>
      <c r="BK127" s="184">
        <f>ROUND(I127*H127,2)</f>
        <v>0</v>
      </c>
      <c r="BL127" s="17" t="s">
        <v>140</v>
      </c>
      <c r="BM127" s="17" t="s">
        <v>817</v>
      </c>
    </row>
    <row r="128" spans="2:51" s="11" customFormat="1" ht="11.25">
      <c r="B128" s="185"/>
      <c r="C128" s="186"/>
      <c r="D128" s="187" t="s">
        <v>142</v>
      </c>
      <c r="E128" s="188" t="s">
        <v>27</v>
      </c>
      <c r="F128" s="189" t="s">
        <v>818</v>
      </c>
      <c r="G128" s="186"/>
      <c r="H128" s="190">
        <v>4.32</v>
      </c>
      <c r="I128" s="191"/>
      <c r="J128" s="186"/>
      <c r="K128" s="186"/>
      <c r="L128" s="192"/>
      <c r="M128" s="193"/>
      <c r="N128" s="194"/>
      <c r="O128" s="194"/>
      <c r="P128" s="194"/>
      <c r="Q128" s="194"/>
      <c r="R128" s="194"/>
      <c r="S128" s="194"/>
      <c r="T128" s="195"/>
      <c r="AT128" s="196" t="s">
        <v>142</v>
      </c>
      <c r="AU128" s="196" t="s">
        <v>87</v>
      </c>
      <c r="AV128" s="11" t="s">
        <v>87</v>
      </c>
      <c r="AW128" s="11" t="s">
        <v>36</v>
      </c>
      <c r="AX128" s="11" t="s">
        <v>77</v>
      </c>
      <c r="AY128" s="196" t="s">
        <v>133</v>
      </c>
    </row>
    <row r="129" spans="2:51" s="13" customFormat="1" ht="11.25">
      <c r="B129" s="207"/>
      <c r="C129" s="208"/>
      <c r="D129" s="187" t="s">
        <v>142</v>
      </c>
      <c r="E129" s="209" t="s">
        <v>27</v>
      </c>
      <c r="F129" s="210" t="s">
        <v>145</v>
      </c>
      <c r="G129" s="208"/>
      <c r="H129" s="211">
        <v>4.32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142</v>
      </c>
      <c r="AU129" s="217" t="s">
        <v>87</v>
      </c>
      <c r="AV129" s="13" t="s">
        <v>140</v>
      </c>
      <c r="AW129" s="13" t="s">
        <v>36</v>
      </c>
      <c r="AX129" s="13" t="s">
        <v>85</v>
      </c>
      <c r="AY129" s="217" t="s">
        <v>133</v>
      </c>
    </row>
    <row r="130" spans="2:65" s="1" customFormat="1" ht="16.5" customHeight="1">
      <c r="B130" s="34"/>
      <c r="C130" s="174" t="s">
        <v>215</v>
      </c>
      <c r="D130" s="174" t="s">
        <v>135</v>
      </c>
      <c r="E130" s="175" t="s">
        <v>819</v>
      </c>
      <c r="F130" s="176" t="s">
        <v>820</v>
      </c>
      <c r="G130" s="177" t="s">
        <v>138</v>
      </c>
      <c r="H130" s="178">
        <v>216.03</v>
      </c>
      <c r="I130" s="179"/>
      <c r="J130" s="178">
        <f>ROUND(I130*H130,2)</f>
        <v>0</v>
      </c>
      <c r="K130" s="176" t="s">
        <v>139</v>
      </c>
      <c r="L130" s="38"/>
      <c r="M130" s="180" t="s">
        <v>27</v>
      </c>
      <c r="N130" s="181" t="s">
        <v>48</v>
      </c>
      <c r="O130" s="6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17" t="s">
        <v>140</v>
      </c>
      <c r="AT130" s="17" t="s">
        <v>135</v>
      </c>
      <c r="AU130" s="17" t="s">
        <v>87</v>
      </c>
      <c r="AY130" s="17" t="s">
        <v>133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85</v>
      </c>
      <c r="BK130" s="184">
        <f>ROUND(I130*H130,2)</f>
        <v>0</v>
      </c>
      <c r="BL130" s="17" t="s">
        <v>140</v>
      </c>
      <c r="BM130" s="17" t="s">
        <v>821</v>
      </c>
    </row>
    <row r="131" spans="2:51" s="11" customFormat="1" ht="11.25">
      <c r="B131" s="185"/>
      <c r="C131" s="186"/>
      <c r="D131" s="187" t="s">
        <v>142</v>
      </c>
      <c r="E131" s="188" t="s">
        <v>27</v>
      </c>
      <c r="F131" s="189" t="s">
        <v>806</v>
      </c>
      <c r="G131" s="186"/>
      <c r="H131" s="190">
        <v>216.03</v>
      </c>
      <c r="I131" s="191"/>
      <c r="J131" s="186"/>
      <c r="K131" s="186"/>
      <c r="L131" s="192"/>
      <c r="M131" s="193"/>
      <c r="N131" s="194"/>
      <c r="O131" s="194"/>
      <c r="P131" s="194"/>
      <c r="Q131" s="194"/>
      <c r="R131" s="194"/>
      <c r="S131" s="194"/>
      <c r="T131" s="195"/>
      <c r="AT131" s="196" t="s">
        <v>142</v>
      </c>
      <c r="AU131" s="196" t="s">
        <v>87</v>
      </c>
      <c r="AV131" s="11" t="s">
        <v>87</v>
      </c>
      <c r="AW131" s="11" t="s">
        <v>36</v>
      </c>
      <c r="AX131" s="11" t="s">
        <v>77</v>
      </c>
      <c r="AY131" s="196" t="s">
        <v>133</v>
      </c>
    </row>
    <row r="132" spans="2:51" s="12" customFormat="1" ht="11.25">
      <c r="B132" s="197"/>
      <c r="C132" s="198"/>
      <c r="D132" s="187" t="s">
        <v>142</v>
      </c>
      <c r="E132" s="199" t="s">
        <v>27</v>
      </c>
      <c r="F132" s="200" t="s">
        <v>156</v>
      </c>
      <c r="G132" s="198"/>
      <c r="H132" s="199" t="s">
        <v>27</v>
      </c>
      <c r="I132" s="201"/>
      <c r="J132" s="198"/>
      <c r="K132" s="198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142</v>
      </c>
      <c r="AU132" s="206" t="s">
        <v>87</v>
      </c>
      <c r="AV132" s="12" t="s">
        <v>85</v>
      </c>
      <c r="AW132" s="12" t="s">
        <v>36</v>
      </c>
      <c r="AX132" s="12" t="s">
        <v>77</v>
      </c>
      <c r="AY132" s="206" t="s">
        <v>133</v>
      </c>
    </row>
    <row r="133" spans="2:51" s="13" customFormat="1" ht="11.25">
      <c r="B133" s="207"/>
      <c r="C133" s="208"/>
      <c r="D133" s="187" t="s">
        <v>142</v>
      </c>
      <c r="E133" s="209" t="s">
        <v>27</v>
      </c>
      <c r="F133" s="210" t="s">
        <v>145</v>
      </c>
      <c r="G133" s="208"/>
      <c r="H133" s="211">
        <v>216.03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142</v>
      </c>
      <c r="AU133" s="217" t="s">
        <v>87</v>
      </c>
      <c r="AV133" s="13" t="s">
        <v>140</v>
      </c>
      <c r="AW133" s="13" t="s">
        <v>36</v>
      </c>
      <c r="AX133" s="13" t="s">
        <v>85</v>
      </c>
      <c r="AY133" s="217" t="s">
        <v>133</v>
      </c>
    </row>
    <row r="134" spans="2:63" s="10" customFormat="1" ht="22.9" customHeight="1">
      <c r="B134" s="158"/>
      <c r="C134" s="159"/>
      <c r="D134" s="160" t="s">
        <v>76</v>
      </c>
      <c r="E134" s="172" t="s">
        <v>436</v>
      </c>
      <c r="F134" s="172" t="s">
        <v>437</v>
      </c>
      <c r="G134" s="159"/>
      <c r="H134" s="159"/>
      <c r="I134" s="162"/>
      <c r="J134" s="173">
        <f>BK134</f>
        <v>0</v>
      </c>
      <c r="K134" s="159"/>
      <c r="L134" s="164"/>
      <c r="M134" s="165"/>
      <c r="N134" s="166"/>
      <c r="O134" s="166"/>
      <c r="P134" s="167">
        <f>P135</f>
        <v>0</v>
      </c>
      <c r="Q134" s="166"/>
      <c r="R134" s="167">
        <f>R135</f>
        <v>0</v>
      </c>
      <c r="S134" s="166"/>
      <c r="T134" s="168">
        <f>T135</f>
        <v>0</v>
      </c>
      <c r="AR134" s="169" t="s">
        <v>85</v>
      </c>
      <c r="AT134" s="170" t="s">
        <v>76</v>
      </c>
      <c r="AU134" s="170" t="s">
        <v>85</v>
      </c>
      <c r="AY134" s="169" t="s">
        <v>133</v>
      </c>
      <c r="BK134" s="171">
        <f>BK135</f>
        <v>0</v>
      </c>
    </row>
    <row r="135" spans="2:65" s="1" customFormat="1" ht="22.5" customHeight="1">
      <c r="B135" s="34"/>
      <c r="C135" s="174" t="s">
        <v>220</v>
      </c>
      <c r="D135" s="174" t="s">
        <v>135</v>
      </c>
      <c r="E135" s="175" t="s">
        <v>822</v>
      </c>
      <c r="F135" s="176" t="s">
        <v>823</v>
      </c>
      <c r="G135" s="177" t="s">
        <v>224</v>
      </c>
      <c r="H135" s="178">
        <v>0.43</v>
      </c>
      <c r="I135" s="179"/>
      <c r="J135" s="178">
        <f>ROUND(I135*H135,2)</f>
        <v>0</v>
      </c>
      <c r="K135" s="176" t="s">
        <v>139</v>
      </c>
      <c r="L135" s="38"/>
      <c r="M135" s="180" t="s">
        <v>27</v>
      </c>
      <c r="N135" s="181" t="s">
        <v>48</v>
      </c>
      <c r="O135" s="60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17" t="s">
        <v>140</v>
      </c>
      <c r="AT135" s="17" t="s">
        <v>135</v>
      </c>
      <c r="AU135" s="17" t="s">
        <v>87</v>
      </c>
      <c r="AY135" s="17" t="s">
        <v>133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85</v>
      </c>
      <c r="BK135" s="184">
        <f>ROUND(I135*H135,2)</f>
        <v>0</v>
      </c>
      <c r="BL135" s="17" t="s">
        <v>140</v>
      </c>
      <c r="BM135" s="17" t="s">
        <v>824</v>
      </c>
    </row>
    <row r="136" spans="2:63" s="10" customFormat="1" ht="22.9" customHeight="1">
      <c r="B136" s="158"/>
      <c r="C136" s="159"/>
      <c r="D136" s="160" t="s">
        <v>76</v>
      </c>
      <c r="E136" s="172" t="s">
        <v>478</v>
      </c>
      <c r="F136" s="172" t="s">
        <v>479</v>
      </c>
      <c r="G136" s="159"/>
      <c r="H136" s="159"/>
      <c r="I136" s="162"/>
      <c r="J136" s="173">
        <f>BK136</f>
        <v>0</v>
      </c>
      <c r="K136" s="159"/>
      <c r="L136" s="164"/>
      <c r="M136" s="165"/>
      <c r="N136" s="166"/>
      <c r="O136" s="166"/>
      <c r="P136" s="167">
        <f>P137</f>
        <v>0</v>
      </c>
      <c r="Q136" s="166"/>
      <c r="R136" s="167">
        <f>R137</f>
        <v>0</v>
      </c>
      <c r="S136" s="166"/>
      <c r="T136" s="168">
        <f>T137</f>
        <v>0</v>
      </c>
      <c r="AR136" s="169" t="s">
        <v>85</v>
      </c>
      <c r="AT136" s="170" t="s">
        <v>76</v>
      </c>
      <c r="AU136" s="170" t="s">
        <v>85</v>
      </c>
      <c r="AY136" s="169" t="s">
        <v>133</v>
      </c>
      <c r="BK136" s="171">
        <f>BK137</f>
        <v>0</v>
      </c>
    </row>
    <row r="137" spans="2:65" s="1" customFormat="1" ht="16.5" customHeight="1">
      <c r="B137" s="34"/>
      <c r="C137" s="174" t="s">
        <v>227</v>
      </c>
      <c r="D137" s="174" t="s">
        <v>135</v>
      </c>
      <c r="E137" s="175" t="s">
        <v>825</v>
      </c>
      <c r="F137" s="176" t="s">
        <v>826</v>
      </c>
      <c r="G137" s="177" t="s">
        <v>224</v>
      </c>
      <c r="H137" s="178">
        <v>0.91</v>
      </c>
      <c r="I137" s="179"/>
      <c r="J137" s="178">
        <f>ROUND(I137*H137,2)</f>
        <v>0</v>
      </c>
      <c r="K137" s="176" t="s">
        <v>139</v>
      </c>
      <c r="L137" s="38"/>
      <c r="M137" s="227" t="s">
        <v>27</v>
      </c>
      <c r="N137" s="228" t="s">
        <v>48</v>
      </c>
      <c r="O137" s="229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17" t="s">
        <v>140</v>
      </c>
      <c r="AT137" s="17" t="s">
        <v>135</v>
      </c>
      <c r="AU137" s="17" t="s">
        <v>87</v>
      </c>
      <c r="AY137" s="17" t="s">
        <v>133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7" t="s">
        <v>85</v>
      </c>
      <c r="BK137" s="184">
        <f>ROUND(I137*H137,2)</f>
        <v>0</v>
      </c>
      <c r="BL137" s="17" t="s">
        <v>140</v>
      </c>
      <c r="BM137" s="17" t="s">
        <v>827</v>
      </c>
    </row>
    <row r="138" spans="2:12" s="1" customFormat="1" ht="6.95" customHeight="1">
      <c r="B138" s="46"/>
      <c r="C138" s="47"/>
      <c r="D138" s="47"/>
      <c r="E138" s="47"/>
      <c r="F138" s="47"/>
      <c r="G138" s="47"/>
      <c r="H138" s="47"/>
      <c r="I138" s="125"/>
      <c r="J138" s="47"/>
      <c r="K138" s="47"/>
      <c r="L138" s="38"/>
    </row>
  </sheetData>
  <sheetProtection algorithmName="SHA-512" hashValue="HEIuQzA1XpIUcy2geRQo42RwljA81qCY3KVMQlM3MIff08u+/cRv8jfq13EOlFGDk4FSXZWWz1s1B9B5XvteOw==" saltValue="9kbNc2wNahxTUTuy8ikUTIeqmNPuUtazqsKVauJGdA+18IcyeCHlaEriPLGnjkl5M75KT/1Wvbxxn2Ulse9K+A==" spinCount="100000" sheet="1" objects="1" scenarios="1" formatColumns="0" formatRows="0" autoFilter="0"/>
  <autoFilter ref="C82:K13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7" t="s">
        <v>99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87</v>
      </c>
    </row>
    <row r="4" spans="2:46" ht="24.95" customHeight="1">
      <c r="B4" s="20"/>
      <c r="D4" s="10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2" t="s">
        <v>15</v>
      </c>
      <c r="L6" s="20"/>
    </row>
    <row r="7" spans="2:12" ht="16.5" customHeight="1">
      <c r="B7" s="20"/>
      <c r="E7" s="360" t="str">
        <f>'Rekapitulace stavby'!K6</f>
        <v>III-2031 Vejprnice - intravilánová brána</v>
      </c>
      <c r="F7" s="361"/>
      <c r="G7" s="361"/>
      <c r="H7" s="361"/>
      <c r="L7" s="20"/>
    </row>
    <row r="8" spans="2:12" s="1" customFormat="1" ht="12" customHeight="1">
      <c r="B8" s="38"/>
      <c r="D8" s="102" t="s">
        <v>104</v>
      </c>
      <c r="I8" s="103"/>
      <c r="L8" s="38"/>
    </row>
    <row r="9" spans="2:12" s="1" customFormat="1" ht="36.95" customHeight="1">
      <c r="B9" s="38"/>
      <c r="E9" s="362" t="s">
        <v>828</v>
      </c>
      <c r="F9" s="363"/>
      <c r="G9" s="363"/>
      <c r="H9" s="363"/>
      <c r="I9" s="103"/>
      <c r="L9" s="38"/>
    </row>
    <row r="10" spans="2:12" s="1" customFormat="1" ht="11.25">
      <c r="B10" s="38"/>
      <c r="I10" s="103"/>
      <c r="L10" s="38"/>
    </row>
    <row r="11" spans="2:12" s="1" customFormat="1" ht="12" customHeight="1">
      <c r="B11" s="38"/>
      <c r="D11" s="102" t="s">
        <v>17</v>
      </c>
      <c r="F11" s="17" t="s">
        <v>18</v>
      </c>
      <c r="I11" s="104" t="s">
        <v>19</v>
      </c>
      <c r="J11" s="17" t="s">
        <v>27</v>
      </c>
      <c r="L11" s="38"/>
    </row>
    <row r="12" spans="2:12" s="1" customFormat="1" ht="12" customHeight="1">
      <c r="B12" s="38"/>
      <c r="D12" s="102" t="s">
        <v>21</v>
      </c>
      <c r="F12" s="17" t="s">
        <v>22</v>
      </c>
      <c r="I12" s="104" t="s">
        <v>23</v>
      </c>
      <c r="J12" s="105" t="str">
        <f>'Rekapitulace stavby'!AN8</f>
        <v>11. 1. 2019</v>
      </c>
      <c r="L12" s="38"/>
    </row>
    <row r="13" spans="2:12" s="1" customFormat="1" ht="10.9" customHeight="1">
      <c r="B13" s="38"/>
      <c r="I13" s="103"/>
      <c r="L13" s="38"/>
    </row>
    <row r="14" spans="2:12" s="1" customFormat="1" ht="12" customHeight="1">
      <c r="B14" s="38"/>
      <c r="D14" s="102" t="s">
        <v>25</v>
      </c>
      <c r="I14" s="104" t="s">
        <v>26</v>
      </c>
      <c r="J14" s="17" t="s">
        <v>27</v>
      </c>
      <c r="L14" s="38"/>
    </row>
    <row r="15" spans="2:12" s="1" customFormat="1" ht="18" customHeight="1">
      <c r="B15" s="38"/>
      <c r="E15" s="17" t="s">
        <v>28</v>
      </c>
      <c r="I15" s="104" t="s">
        <v>29</v>
      </c>
      <c r="J15" s="17" t="s">
        <v>27</v>
      </c>
      <c r="L15" s="38"/>
    </row>
    <row r="16" spans="2:12" s="1" customFormat="1" ht="6.95" customHeight="1">
      <c r="B16" s="38"/>
      <c r="I16" s="103"/>
      <c r="L16" s="38"/>
    </row>
    <row r="17" spans="2:12" s="1" customFormat="1" ht="12" customHeight="1">
      <c r="B17" s="38"/>
      <c r="D17" s="102" t="s">
        <v>30</v>
      </c>
      <c r="I17" s="104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64" t="str">
        <f>'Rekapitulace stavby'!E14</f>
        <v>Vyplň údaj</v>
      </c>
      <c r="F18" s="365"/>
      <c r="G18" s="365"/>
      <c r="H18" s="365"/>
      <c r="I18" s="104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03"/>
      <c r="L19" s="38"/>
    </row>
    <row r="20" spans="2:12" s="1" customFormat="1" ht="12" customHeight="1">
      <c r="B20" s="38"/>
      <c r="D20" s="102" t="s">
        <v>32</v>
      </c>
      <c r="I20" s="104" t="s">
        <v>26</v>
      </c>
      <c r="J20" s="17" t="s">
        <v>27</v>
      </c>
      <c r="L20" s="38"/>
    </row>
    <row r="21" spans="2:12" s="1" customFormat="1" ht="18" customHeight="1">
      <c r="B21" s="38"/>
      <c r="E21" s="17" t="s">
        <v>34</v>
      </c>
      <c r="I21" s="104" t="s">
        <v>29</v>
      </c>
      <c r="J21" s="17" t="s">
        <v>27</v>
      </c>
      <c r="L21" s="38"/>
    </row>
    <row r="22" spans="2:12" s="1" customFormat="1" ht="6.95" customHeight="1">
      <c r="B22" s="38"/>
      <c r="I22" s="103"/>
      <c r="L22" s="38"/>
    </row>
    <row r="23" spans="2:12" s="1" customFormat="1" ht="12" customHeight="1">
      <c r="B23" s="38"/>
      <c r="D23" s="102" t="s">
        <v>37</v>
      </c>
      <c r="I23" s="104" t="s">
        <v>26</v>
      </c>
      <c r="J23" s="17" t="s">
        <v>38</v>
      </c>
      <c r="L23" s="38"/>
    </row>
    <row r="24" spans="2:12" s="1" customFormat="1" ht="18" customHeight="1">
      <c r="B24" s="38"/>
      <c r="E24" s="17" t="s">
        <v>39</v>
      </c>
      <c r="I24" s="104" t="s">
        <v>29</v>
      </c>
      <c r="J24" s="17" t="s">
        <v>40</v>
      </c>
      <c r="L24" s="38"/>
    </row>
    <row r="25" spans="2:12" s="1" customFormat="1" ht="6.95" customHeight="1">
      <c r="B25" s="38"/>
      <c r="I25" s="103"/>
      <c r="L25" s="38"/>
    </row>
    <row r="26" spans="2:12" s="1" customFormat="1" ht="12" customHeight="1">
      <c r="B26" s="38"/>
      <c r="D26" s="102" t="s">
        <v>41</v>
      </c>
      <c r="I26" s="103"/>
      <c r="L26" s="38"/>
    </row>
    <row r="27" spans="2:12" s="6" customFormat="1" ht="16.5" customHeight="1">
      <c r="B27" s="106"/>
      <c r="E27" s="366" t="s">
        <v>27</v>
      </c>
      <c r="F27" s="366"/>
      <c r="G27" s="366"/>
      <c r="H27" s="366"/>
      <c r="I27" s="107"/>
      <c r="L27" s="106"/>
    </row>
    <row r="28" spans="2:12" s="1" customFormat="1" ht="6.95" customHeight="1">
      <c r="B28" s="38"/>
      <c r="I28" s="103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43</v>
      </c>
      <c r="I30" s="103"/>
      <c r="J30" s="110">
        <f>ROUND(J83,2)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5" customHeight="1">
      <c r="B32" s="38"/>
      <c r="F32" s="111" t="s">
        <v>45</v>
      </c>
      <c r="I32" s="112" t="s">
        <v>44</v>
      </c>
      <c r="J32" s="111" t="s">
        <v>46</v>
      </c>
      <c r="L32" s="38"/>
    </row>
    <row r="33" spans="2:12" s="1" customFormat="1" ht="14.45" customHeight="1">
      <c r="B33" s="38"/>
      <c r="D33" s="102" t="s">
        <v>47</v>
      </c>
      <c r="E33" s="102" t="s">
        <v>48</v>
      </c>
      <c r="F33" s="113">
        <f>ROUND((SUM(BE83:BE130)),2)</f>
        <v>0</v>
      </c>
      <c r="I33" s="114">
        <v>0.21</v>
      </c>
      <c r="J33" s="113">
        <f>ROUND(((SUM(BE83:BE130))*I33),2)</f>
        <v>0</v>
      </c>
      <c r="L33" s="38"/>
    </row>
    <row r="34" spans="2:12" s="1" customFormat="1" ht="14.45" customHeight="1">
      <c r="B34" s="38"/>
      <c r="E34" s="102" t="s">
        <v>49</v>
      </c>
      <c r="F34" s="113">
        <f>ROUND((SUM(BF83:BF130)),2)</f>
        <v>0</v>
      </c>
      <c r="I34" s="114">
        <v>0.15</v>
      </c>
      <c r="J34" s="113">
        <f>ROUND(((SUM(BF83:BF130))*I34),2)</f>
        <v>0</v>
      </c>
      <c r="L34" s="38"/>
    </row>
    <row r="35" spans="2:12" s="1" customFormat="1" ht="14.45" customHeight="1" hidden="1">
      <c r="B35" s="38"/>
      <c r="E35" s="102" t="s">
        <v>50</v>
      </c>
      <c r="F35" s="113">
        <f>ROUND((SUM(BG83:BG130)),2)</f>
        <v>0</v>
      </c>
      <c r="I35" s="114">
        <v>0.21</v>
      </c>
      <c r="J35" s="113">
        <f>0</f>
        <v>0</v>
      </c>
      <c r="L35" s="38"/>
    </row>
    <row r="36" spans="2:12" s="1" customFormat="1" ht="14.45" customHeight="1" hidden="1">
      <c r="B36" s="38"/>
      <c r="E36" s="102" t="s">
        <v>51</v>
      </c>
      <c r="F36" s="113">
        <f>ROUND((SUM(BH83:BH130)),2)</f>
        <v>0</v>
      </c>
      <c r="I36" s="114">
        <v>0.15</v>
      </c>
      <c r="J36" s="113">
        <f>0</f>
        <v>0</v>
      </c>
      <c r="L36" s="38"/>
    </row>
    <row r="37" spans="2:12" s="1" customFormat="1" ht="14.45" customHeight="1" hidden="1">
      <c r="B37" s="38"/>
      <c r="E37" s="102" t="s">
        <v>52</v>
      </c>
      <c r="F37" s="113">
        <f>ROUND((SUM(BI83:BI130)),2)</f>
        <v>0</v>
      </c>
      <c r="I37" s="114">
        <v>0</v>
      </c>
      <c r="J37" s="113">
        <f>0</f>
        <v>0</v>
      </c>
      <c r="L37" s="38"/>
    </row>
    <row r="38" spans="2:12" s="1" customFormat="1" ht="6.95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53</v>
      </c>
      <c r="E39" s="117"/>
      <c r="F39" s="117"/>
      <c r="G39" s="118" t="s">
        <v>54</v>
      </c>
      <c r="H39" s="119" t="s">
        <v>55</v>
      </c>
      <c r="I39" s="120"/>
      <c r="J39" s="121">
        <f>SUM(J30:J37)</f>
        <v>0</v>
      </c>
      <c r="K39" s="122"/>
      <c r="L39" s="38"/>
    </row>
    <row r="40" spans="2:12" s="1" customFormat="1" ht="14.45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5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5" customHeight="1">
      <c r="B45" s="34"/>
      <c r="C45" s="23" t="s">
        <v>106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15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>
      <c r="B48" s="34"/>
      <c r="C48" s="35"/>
      <c r="D48" s="35"/>
      <c r="E48" s="367" t="str">
        <f>E7</f>
        <v>III-2031 Vejprnice - intravilánová brána</v>
      </c>
      <c r="F48" s="368"/>
      <c r="G48" s="368"/>
      <c r="H48" s="368"/>
      <c r="I48" s="103"/>
      <c r="J48" s="35"/>
      <c r="K48" s="35"/>
      <c r="L48" s="38"/>
    </row>
    <row r="49" spans="2:12" s="1" customFormat="1" ht="12" customHeight="1">
      <c r="B49" s="34"/>
      <c r="C49" s="29" t="s">
        <v>104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6.5" customHeight="1">
      <c r="B50" s="34"/>
      <c r="C50" s="35"/>
      <c r="D50" s="35"/>
      <c r="E50" s="340" t="str">
        <f>E9</f>
        <v>SK81H05 - Věřejné osvětlení</v>
      </c>
      <c r="F50" s="339"/>
      <c r="G50" s="339"/>
      <c r="H50" s="339"/>
      <c r="I50" s="103"/>
      <c r="J50" s="35"/>
      <c r="K50" s="35"/>
      <c r="L50" s="38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 xml:space="preserve"> </v>
      </c>
      <c r="G52" s="35"/>
      <c r="H52" s="35"/>
      <c r="I52" s="104" t="s">
        <v>23</v>
      </c>
      <c r="J52" s="55" t="str">
        <f>IF(J12="","",J12)</f>
        <v>11. 1. 2019</v>
      </c>
      <c r="K52" s="35"/>
      <c r="L52" s="38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4.95" customHeight="1">
      <c r="B54" s="34"/>
      <c r="C54" s="29" t="s">
        <v>25</v>
      </c>
      <c r="D54" s="35"/>
      <c r="E54" s="35"/>
      <c r="F54" s="27" t="str">
        <f>E15</f>
        <v>SÚS Plzeňského kraje</v>
      </c>
      <c r="G54" s="35"/>
      <c r="H54" s="35"/>
      <c r="I54" s="104" t="s">
        <v>32</v>
      </c>
      <c r="J54" s="32" t="str">
        <f>E21</f>
        <v>Projekční kancelář Ing.Škubalová</v>
      </c>
      <c r="K54" s="35"/>
      <c r="L54" s="38"/>
    </row>
    <row r="55" spans="2:12" s="1" customFormat="1" ht="13.7" customHeight="1">
      <c r="B55" s="34"/>
      <c r="C55" s="29" t="s">
        <v>30</v>
      </c>
      <c r="D55" s="35"/>
      <c r="E55" s="35"/>
      <c r="F55" s="27" t="str">
        <f>IF(E18="","",E18)</f>
        <v>Vyplň údaj</v>
      </c>
      <c r="G55" s="35"/>
      <c r="H55" s="35"/>
      <c r="I55" s="104" t="s">
        <v>37</v>
      </c>
      <c r="J55" s="32" t="str">
        <f>E24</f>
        <v>Straka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107</v>
      </c>
      <c r="D57" s="130"/>
      <c r="E57" s="130"/>
      <c r="F57" s="130"/>
      <c r="G57" s="130"/>
      <c r="H57" s="130"/>
      <c r="I57" s="131"/>
      <c r="J57" s="132" t="s">
        <v>108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9" customHeight="1">
      <c r="B59" s="34"/>
      <c r="C59" s="133" t="s">
        <v>75</v>
      </c>
      <c r="D59" s="35"/>
      <c r="E59" s="35"/>
      <c r="F59" s="35"/>
      <c r="G59" s="35"/>
      <c r="H59" s="35"/>
      <c r="I59" s="103"/>
      <c r="J59" s="73">
        <f>J83</f>
        <v>0</v>
      </c>
      <c r="K59" s="35"/>
      <c r="L59" s="38"/>
      <c r="AU59" s="17" t="s">
        <v>109</v>
      </c>
    </row>
    <row r="60" spans="2:12" s="7" customFormat="1" ht="24.95" customHeight="1">
      <c r="B60" s="134"/>
      <c r="C60" s="135"/>
      <c r="D60" s="136" t="s">
        <v>592</v>
      </c>
      <c r="E60" s="137"/>
      <c r="F60" s="137"/>
      <c r="G60" s="137"/>
      <c r="H60" s="137"/>
      <c r="I60" s="138"/>
      <c r="J60" s="139">
        <f>J84</f>
        <v>0</v>
      </c>
      <c r="K60" s="135"/>
      <c r="L60" s="140"/>
    </row>
    <row r="61" spans="2:12" s="8" customFormat="1" ht="19.9" customHeight="1">
      <c r="B61" s="141"/>
      <c r="C61" s="142"/>
      <c r="D61" s="143" t="s">
        <v>829</v>
      </c>
      <c r="E61" s="144"/>
      <c r="F61" s="144"/>
      <c r="G61" s="144"/>
      <c r="H61" s="144"/>
      <c r="I61" s="145"/>
      <c r="J61" s="146">
        <f>J85</f>
        <v>0</v>
      </c>
      <c r="K61" s="142"/>
      <c r="L61" s="147"/>
    </row>
    <row r="62" spans="2:12" s="8" customFormat="1" ht="19.9" customHeight="1">
      <c r="B62" s="141"/>
      <c r="C62" s="142"/>
      <c r="D62" s="143" t="s">
        <v>830</v>
      </c>
      <c r="E62" s="144"/>
      <c r="F62" s="144"/>
      <c r="G62" s="144"/>
      <c r="H62" s="144"/>
      <c r="I62" s="145"/>
      <c r="J62" s="146">
        <f>J94</f>
        <v>0</v>
      </c>
      <c r="K62" s="142"/>
      <c r="L62" s="147"/>
    </row>
    <row r="63" spans="2:12" s="8" customFormat="1" ht="19.9" customHeight="1">
      <c r="B63" s="141"/>
      <c r="C63" s="142"/>
      <c r="D63" s="143" t="s">
        <v>831</v>
      </c>
      <c r="E63" s="144"/>
      <c r="F63" s="144"/>
      <c r="G63" s="144"/>
      <c r="H63" s="144"/>
      <c r="I63" s="145"/>
      <c r="J63" s="146">
        <f>J119</f>
        <v>0</v>
      </c>
      <c r="K63" s="142"/>
      <c r="L63" s="147"/>
    </row>
    <row r="64" spans="2:12" s="1" customFormat="1" ht="21.75" customHeight="1">
      <c r="B64" s="34"/>
      <c r="C64" s="35"/>
      <c r="D64" s="35"/>
      <c r="E64" s="35"/>
      <c r="F64" s="35"/>
      <c r="G64" s="35"/>
      <c r="H64" s="35"/>
      <c r="I64" s="103"/>
      <c r="J64" s="35"/>
      <c r="K64" s="35"/>
      <c r="L64" s="38"/>
    </row>
    <row r="65" spans="2:12" s="1" customFormat="1" ht="6.95" customHeight="1">
      <c r="B65" s="46"/>
      <c r="C65" s="47"/>
      <c r="D65" s="47"/>
      <c r="E65" s="47"/>
      <c r="F65" s="47"/>
      <c r="G65" s="47"/>
      <c r="H65" s="47"/>
      <c r="I65" s="125"/>
      <c r="J65" s="47"/>
      <c r="K65" s="47"/>
      <c r="L65" s="38"/>
    </row>
    <row r="69" spans="2:12" s="1" customFormat="1" ht="6.95" customHeight="1">
      <c r="B69" s="48"/>
      <c r="C69" s="49"/>
      <c r="D69" s="49"/>
      <c r="E69" s="49"/>
      <c r="F69" s="49"/>
      <c r="G69" s="49"/>
      <c r="H69" s="49"/>
      <c r="I69" s="128"/>
      <c r="J69" s="49"/>
      <c r="K69" s="49"/>
      <c r="L69" s="38"/>
    </row>
    <row r="70" spans="2:12" s="1" customFormat="1" ht="24.95" customHeight="1">
      <c r="B70" s="34"/>
      <c r="C70" s="23" t="s">
        <v>118</v>
      </c>
      <c r="D70" s="35"/>
      <c r="E70" s="35"/>
      <c r="F70" s="35"/>
      <c r="G70" s="35"/>
      <c r="H70" s="35"/>
      <c r="I70" s="103"/>
      <c r="J70" s="35"/>
      <c r="K70" s="35"/>
      <c r="L70" s="38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103"/>
      <c r="J71" s="35"/>
      <c r="K71" s="35"/>
      <c r="L71" s="38"/>
    </row>
    <row r="72" spans="2:12" s="1" customFormat="1" ht="12" customHeight="1">
      <c r="B72" s="34"/>
      <c r="C72" s="29" t="s">
        <v>15</v>
      </c>
      <c r="D72" s="35"/>
      <c r="E72" s="35"/>
      <c r="F72" s="35"/>
      <c r="G72" s="35"/>
      <c r="H72" s="35"/>
      <c r="I72" s="103"/>
      <c r="J72" s="35"/>
      <c r="K72" s="35"/>
      <c r="L72" s="38"/>
    </row>
    <row r="73" spans="2:12" s="1" customFormat="1" ht="16.5" customHeight="1">
      <c r="B73" s="34"/>
      <c r="C73" s="35"/>
      <c r="D73" s="35"/>
      <c r="E73" s="367" t="str">
        <f>E7</f>
        <v>III-2031 Vejprnice - intravilánová brána</v>
      </c>
      <c r="F73" s="368"/>
      <c r="G73" s="368"/>
      <c r="H73" s="368"/>
      <c r="I73" s="103"/>
      <c r="J73" s="35"/>
      <c r="K73" s="35"/>
      <c r="L73" s="38"/>
    </row>
    <row r="74" spans="2:12" s="1" customFormat="1" ht="12" customHeight="1">
      <c r="B74" s="34"/>
      <c r="C74" s="29" t="s">
        <v>104</v>
      </c>
      <c r="D74" s="35"/>
      <c r="E74" s="35"/>
      <c r="F74" s="35"/>
      <c r="G74" s="35"/>
      <c r="H74" s="35"/>
      <c r="I74" s="103"/>
      <c r="J74" s="35"/>
      <c r="K74" s="35"/>
      <c r="L74" s="38"/>
    </row>
    <row r="75" spans="2:12" s="1" customFormat="1" ht="16.5" customHeight="1">
      <c r="B75" s="34"/>
      <c r="C75" s="35"/>
      <c r="D75" s="35"/>
      <c r="E75" s="340" t="str">
        <f>E9</f>
        <v>SK81H05 - Věřejné osvětlení</v>
      </c>
      <c r="F75" s="339"/>
      <c r="G75" s="339"/>
      <c r="H75" s="339"/>
      <c r="I75" s="103"/>
      <c r="J75" s="35"/>
      <c r="K75" s="35"/>
      <c r="L75" s="38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03"/>
      <c r="J76" s="35"/>
      <c r="K76" s="35"/>
      <c r="L76" s="38"/>
    </row>
    <row r="77" spans="2:12" s="1" customFormat="1" ht="12" customHeight="1">
      <c r="B77" s="34"/>
      <c r="C77" s="29" t="s">
        <v>21</v>
      </c>
      <c r="D77" s="35"/>
      <c r="E77" s="35"/>
      <c r="F77" s="27" t="str">
        <f>F12</f>
        <v xml:space="preserve"> </v>
      </c>
      <c r="G77" s="35"/>
      <c r="H77" s="35"/>
      <c r="I77" s="104" t="s">
        <v>23</v>
      </c>
      <c r="J77" s="55" t="str">
        <f>IF(J12="","",J12)</f>
        <v>11. 1. 2019</v>
      </c>
      <c r="K77" s="35"/>
      <c r="L77" s="38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03"/>
      <c r="J78" s="35"/>
      <c r="K78" s="35"/>
      <c r="L78" s="38"/>
    </row>
    <row r="79" spans="2:12" s="1" customFormat="1" ht="24.95" customHeight="1">
      <c r="B79" s="34"/>
      <c r="C79" s="29" t="s">
        <v>25</v>
      </c>
      <c r="D79" s="35"/>
      <c r="E79" s="35"/>
      <c r="F79" s="27" t="str">
        <f>E15</f>
        <v>SÚS Plzeňského kraje</v>
      </c>
      <c r="G79" s="35"/>
      <c r="H79" s="35"/>
      <c r="I79" s="104" t="s">
        <v>32</v>
      </c>
      <c r="J79" s="32" t="str">
        <f>E21</f>
        <v>Projekční kancelář Ing.Škubalová</v>
      </c>
      <c r="K79" s="35"/>
      <c r="L79" s="38"/>
    </row>
    <row r="80" spans="2:12" s="1" customFormat="1" ht="13.7" customHeight="1">
      <c r="B80" s="34"/>
      <c r="C80" s="29" t="s">
        <v>30</v>
      </c>
      <c r="D80" s="35"/>
      <c r="E80" s="35"/>
      <c r="F80" s="27" t="str">
        <f>IF(E18="","",E18)</f>
        <v>Vyplň údaj</v>
      </c>
      <c r="G80" s="35"/>
      <c r="H80" s="35"/>
      <c r="I80" s="104" t="s">
        <v>37</v>
      </c>
      <c r="J80" s="32" t="str">
        <f>E24</f>
        <v>Straka</v>
      </c>
      <c r="K80" s="35"/>
      <c r="L80" s="38"/>
    </row>
    <row r="81" spans="2:12" s="1" customFormat="1" ht="10.35" customHeight="1">
      <c r="B81" s="34"/>
      <c r="C81" s="35"/>
      <c r="D81" s="35"/>
      <c r="E81" s="35"/>
      <c r="F81" s="35"/>
      <c r="G81" s="35"/>
      <c r="H81" s="35"/>
      <c r="I81" s="103"/>
      <c r="J81" s="35"/>
      <c r="K81" s="35"/>
      <c r="L81" s="38"/>
    </row>
    <row r="82" spans="2:20" s="9" customFormat="1" ht="29.25" customHeight="1">
      <c r="B82" s="148"/>
      <c r="C82" s="149" t="s">
        <v>119</v>
      </c>
      <c r="D82" s="150" t="s">
        <v>62</v>
      </c>
      <c r="E82" s="150" t="s">
        <v>58</v>
      </c>
      <c r="F82" s="150" t="s">
        <v>59</v>
      </c>
      <c r="G82" s="150" t="s">
        <v>120</v>
      </c>
      <c r="H82" s="150" t="s">
        <v>121</v>
      </c>
      <c r="I82" s="151" t="s">
        <v>122</v>
      </c>
      <c r="J82" s="150" t="s">
        <v>108</v>
      </c>
      <c r="K82" s="152" t="s">
        <v>123</v>
      </c>
      <c r="L82" s="153"/>
      <c r="M82" s="64" t="s">
        <v>27</v>
      </c>
      <c r="N82" s="65" t="s">
        <v>47</v>
      </c>
      <c r="O82" s="65" t="s">
        <v>124</v>
      </c>
      <c r="P82" s="65" t="s">
        <v>125</v>
      </c>
      <c r="Q82" s="65" t="s">
        <v>126</v>
      </c>
      <c r="R82" s="65" t="s">
        <v>127</v>
      </c>
      <c r="S82" s="65" t="s">
        <v>128</v>
      </c>
      <c r="T82" s="66" t="s">
        <v>129</v>
      </c>
    </row>
    <row r="83" spans="2:63" s="1" customFormat="1" ht="22.9" customHeight="1">
      <c r="B83" s="34"/>
      <c r="C83" s="71" t="s">
        <v>130</v>
      </c>
      <c r="D83" s="35"/>
      <c r="E83" s="35"/>
      <c r="F83" s="35"/>
      <c r="G83" s="35"/>
      <c r="H83" s="35"/>
      <c r="I83" s="103"/>
      <c r="J83" s="154">
        <f>BK83</f>
        <v>0</v>
      </c>
      <c r="K83" s="35"/>
      <c r="L83" s="38"/>
      <c r="M83" s="67"/>
      <c r="N83" s="68"/>
      <c r="O83" s="68"/>
      <c r="P83" s="155">
        <f>P84</f>
        <v>0</v>
      </c>
      <c r="Q83" s="68"/>
      <c r="R83" s="155">
        <f>R84</f>
        <v>0.26242</v>
      </c>
      <c r="S83" s="68"/>
      <c r="T83" s="156">
        <f>T84</f>
        <v>0</v>
      </c>
      <c r="AT83" s="17" t="s">
        <v>76</v>
      </c>
      <c r="AU83" s="17" t="s">
        <v>109</v>
      </c>
      <c r="BK83" s="157">
        <f>BK84</f>
        <v>0</v>
      </c>
    </row>
    <row r="84" spans="2:63" s="10" customFormat="1" ht="25.9" customHeight="1">
      <c r="B84" s="158"/>
      <c r="C84" s="159"/>
      <c r="D84" s="160" t="s">
        <v>76</v>
      </c>
      <c r="E84" s="161" t="s">
        <v>739</v>
      </c>
      <c r="F84" s="161" t="s">
        <v>740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P85+P94+P119</f>
        <v>0</v>
      </c>
      <c r="Q84" s="166"/>
      <c r="R84" s="167">
        <f>R85+R94+R119</f>
        <v>0.26242</v>
      </c>
      <c r="S84" s="166"/>
      <c r="T84" s="168">
        <f>T85+T94+T119</f>
        <v>0</v>
      </c>
      <c r="AR84" s="169" t="s">
        <v>87</v>
      </c>
      <c r="AT84" s="170" t="s">
        <v>76</v>
      </c>
      <c r="AU84" s="170" t="s">
        <v>77</v>
      </c>
      <c r="AY84" s="169" t="s">
        <v>133</v>
      </c>
      <c r="BK84" s="171">
        <f>BK85+BK94+BK119</f>
        <v>0</v>
      </c>
    </row>
    <row r="85" spans="2:63" s="10" customFormat="1" ht="22.9" customHeight="1">
      <c r="B85" s="158"/>
      <c r="C85" s="159"/>
      <c r="D85" s="160" t="s">
        <v>76</v>
      </c>
      <c r="E85" s="172" t="s">
        <v>832</v>
      </c>
      <c r="F85" s="172" t="s">
        <v>833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SUM(P86:P93)</f>
        <v>0</v>
      </c>
      <c r="Q85" s="166"/>
      <c r="R85" s="167">
        <f>SUM(R86:R93)</f>
        <v>0</v>
      </c>
      <c r="S85" s="166"/>
      <c r="T85" s="168">
        <f>SUM(T86:T93)</f>
        <v>0</v>
      </c>
      <c r="AR85" s="169" t="s">
        <v>87</v>
      </c>
      <c r="AT85" s="170" t="s">
        <v>76</v>
      </c>
      <c r="AU85" s="170" t="s">
        <v>85</v>
      </c>
      <c r="AY85" s="169" t="s">
        <v>133</v>
      </c>
      <c r="BK85" s="171">
        <f>SUM(BK86:BK93)</f>
        <v>0</v>
      </c>
    </row>
    <row r="86" spans="2:65" s="1" customFormat="1" ht="16.5" customHeight="1">
      <c r="B86" s="34"/>
      <c r="C86" s="174" t="s">
        <v>85</v>
      </c>
      <c r="D86" s="174" t="s">
        <v>135</v>
      </c>
      <c r="E86" s="175" t="s">
        <v>834</v>
      </c>
      <c r="F86" s="176" t="s">
        <v>835</v>
      </c>
      <c r="G86" s="177" t="s">
        <v>328</v>
      </c>
      <c r="H86" s="178">
        <v>2</v>
      </c>
      <c r="I86" s="179"/>
      <c r="J86" s="178">
        <f aca="true" t="shared" si="0" ref="J86:J93">ROUND(I86*H86,2)</f>
        <v>0</v>
      </c>
      <c r="K86" s="176" t="s">
        <v>27</v>
      </c>
      <c r="L86" s="38"/>
      <c r="M86" s="180" t="s">
        <v>27</v>
      </c>
      <c r="N86" s="181" t="s">
        <v>48</v>
      </c>
      <c r="O86" s="60"/>
      <c r="P86" s="182">
        <f aca="true" t="shared" si="1" ref="P86:P93">O86*H86</f>
        <v>0</v>
      </c>
      <c r="Q86" s="182">
        <v>0</v>
      </c>
      <c r="R86" s="182">
        <f aca="true" t="shared" si="2" ref="R86:R93">Q86*H86</f>
        <v>0</v>
      </c>
      <c r="S86" s="182">
        <v>0</v>
      </c>
      <c r="T86" s="183">
        <f aca="true" t="shared" si="3" ref="T86:T93">S86*H86</f>
        <v>0</v>
      </c>
      <c r="AR86" s="17" t="s">
        <v>215</v>
      </c>
      <c r="AT86" s="17" t="s">
        <v>135</v>
      </c>
      <c r="AU86" s="17" t="s">
        <v>87</v>
      </c>
      <c r="AY86" s="17" t="s">
        <v>133</v>
      </c>
      <c r="BE86" s="184">
        <f aca="true" t="shared" si="4" ref="BE86:BE93">IF(N86="základní",J86,0)</f>
        <v>0</v>
      </c>
      <c r="BF86" s="184">
        <f aca="true" t="shared" si="5" ref="BF86:BF93">IF(N86="snížená",J86,0)</f>
        <v>0</v>
      </c>
      <c r="BG86" s="184">
        <f aca="true" t="shared" si="6" ref="BG86:BG93">IF(N86="zákl. přenesená",J86,0)</f>
        <v>0</v>
      </c>
      <c r="BH86" s="184">
        <f aca="true" t="shared" si="7" ref="BH86:BH93">IF(N86="sníž. přenesená",J86,0)</f>
        <v>0</v>
      </c>
      <c r="BI86" s="184">
        <f aca="true" t="shared" si="8" ref="BI86:BI93">IF(N86="nulová",J86,0)</f>
        <v>0</v>
      </c>
      <c r="BJ86" s="17" t="s">
        <v>85</v>
      </c>
      <c r="BK86" s="184">
        <f aca="true" t="shared" si="9" ref="BK86:BK93">ROUND(I86*H86,2)</f>
        <v>0</v>
      </c>
      <c r="BL86" s="17" t="s">
        <v>215</v>
      </c>
      <c r="BM86" s="17" t="s">
        <v>836</v>
      </c>
    </row>
    <row r="87" spans="2:65" s="1" customFormat="1" ht="16.5" customHeight="1">
      <c r="B87" s="34"/>
      <c r="C87" s="174" t="s">
        <v>87</v>
      </c>
      <c r="D87" s="174" t="s">
        <v>135</v>
      </c>
      <c r="E87" s="175" t="s">
        <v>837</v>
      </c>
      <c r="F87" s="176" t="s">
        <v>838</v>
      </c>
      <c r="G87" s="177" t="s">
        <v>328</v>
      </c>
      <c r="H87" s="178">
        <v>2</v>
      </c>
      <c r="I87" s="179"/>
      <c r="J87" s="178">
        <f t="shared" si="0"/>
        <v>0</v>
      </c>
      <c r="K87" s="176" t="s">
        <v>27</v>
      </c>
      <c r="L87" s="38"/>
      <c r="M87" s="180" t="s">
        <v>27</v>
      </c>
      <c r="N87" s="181" t="s">
        <v>48</v>
      </c>
      <c r="O87" s="60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AR87" s="17" t="s">
        <v>215</v>
      </c>
      <c r="AT87" s="17" t="s">
        <v>135</v>
      </c>
      <c r="AU87" s="17" t="s">
        <v>87</v>
      </c>
      <c r="AY87" s="17" t="s">
        <v>133</v>
      </c>
      <c r="BE87" s="184">
        <f t="shared" si="4"/>
        <v>0</v>
      </c>
      <c r="BF87" s="184">
        <f t="shared" si="5"/>
        <v>0</v>
      </c>
      <c r="BG87" s="184">
        <f t="shared" si="6"/>
        <v>0</v>
      </c>
      <c r="BH87" s="184">
        <f t="shared" si="7"/>
        <v>0</v>
      </c>
      <c r="BI87" s="184">
        <f t="shared" si="8"/>
        <v>0</v>
      </c>
      <c r="BJ87" s="17" t="s">
        <v>85</v>
      </c>
      <c r="BK87" s="184">
        <f t="shared" si="9"/>
        <v>0</v>
      </c>
      <c r="BL87" s="17" t="s">
        <v>215</v>
      </c>
      <c r="BM87" s="17" t="s">
        <v>839</v>
      </c>
    </row>
    <row r="88" spans="2:65" s="1" customFormat="1" ht="16.5" customHeight="1">
      <c r="B88" s="34"/>
      <c r="C88" s="174" t="s">
        <v>151</v>
      </c>
      <c r="D88" s="174" t="s">
        <v>135</v>
      </c>
      <c r="E88" s="175" t="s">
        <v>840</v>
      </c>
      <c r="F88" s="176" t="s">
        <v>841</v>
      </c>
      <c r="G88" s="177" t="s">
        <v>328</v>
      </c>
      <c r="H88" s="178">
        <v>1</v>
      </c>
      <c r="I88" s="179"/>
      <c r="J88" s="178">
        <f t="shared" si="0"/>
        <v>0</v>
      </c>
      <c r="K88" s="176" t="s">
        <v>27</v>
      </c>
      <c r="L88" s="38"/>
      <c r="M88" s="180" t="s">
        <v>27</v>
      </c>
      <c r="N88" s="181" t="s">
        <v>48</v>
      </c>
      <c r="O88" s="60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17" t="s">
        <v>215</v>
      </c>
      <c r="AT88" s="17" t="s">
        <v>135</v>
      </c>
      <c r="AU88" s="17" t="s">
        <v>87</v>
      </c>
      <c r="AY88" s="17" t="s">
        <v>133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17" t="s">
        <v>85</v>
      </c>
      <c r="BK88" s="184">
        <f t="shared" si="9"/>
        <v>0</v>
      </c>
      <c r="BL88" s="17" t="s">
        <v>215</v>
      </c>
      <c r="BM88" s="17" t="s">
        <v>842</v>
      </c>
    </row>
    <row r="89" spans="2:65" s="1" customFormat="1" ht="16.5" customHeight="1">
      <c r="B89" s="34"/>
      <c r="C89" s="174" t="s">
        <v>140</v>
      </c>
      <c r="D89" s="174" t="s">
        <v>135</v>
      </c>
      <c r="E89" s="175" t="s">
        <v>843</v>
      </c>
      <c r="F89" s="176" t="s">
        <v>844</v>
      </c>
      <c r="G89" s="177" t="s">
        <v>328</v>
      </c>
      <c r="H89" s="178">
        <v>1</v>
      </c>
      <c r="I89" s="179"/>
      <c r="J89" s="178">
        <f t="shared" si="0"/>
        <v>0</v>
      </c>
      <c r="K89" s="176" t="s">
        <v>27</v>
      </c>
      <c r="L89" s="38"/>
      <c r="M89" s="180" t="s">
        <v>27</v>
      </c>
      <c r="N89" s="181" t="s">
        <v>48</v>
      </c>
      <c r="O89" s="6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17" t="s">
        <v>215</v>
      </c>
      <c r="AT89" s="17" t="s">
        <v>135</v>
      </c>
      <c r="AU89" s="17" t="s">
        <v>87</v>
      </c>
      <c r="AY89" s="17" t="s">
        <v>133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17" t="s">
        <v>85</v>
      </c>
      <c r="BK89" s="184">
        <f t="shared" si="9"/>
        <v>0</v>
      </c>
      <c r="BL89" s="17" t="s">
        <v>215</v>
      </c>
      <c r="BM89" s="17" t="s">
        <v>845</v>
      </c>
    </row>
    <row r="90" spans="2:65" s="1" customFormat="1" ht="16.5" customHeight="1">
      <c r="B90" s="34"/>
      <c r="C90" s="174" t="s">
        <v>161</v>
      </c>
      <c r="D90" s="174" t="s">
        <v>135</v>
      </c>
      <c r="E90" s="175" t="s">
        <v>846</v>
      </c>
      <c r="F90" s="176" t="s">
        <v>847</v>
      </c>
      <c r="G90" s="177" t="s">
        <v>328</v>
      </c>
      <c r="H90" s="178">
        <v>1</v>
      </c>
      <c r="I90" s="179"/>
      <c r="J90" s="178">
        <f t="shared" si="0"/>
        <v>0</v>
      </c>
      <c r="K90" s="176" t="s">
        <v>27</v>
      </c>
      <c r="L90" s="38"/>
      <c r="M90" s="180" t="s">
        <v>27</v>
      </c>
      <c r="N90" s="181" t="s">
        <v>48</v>
      </c>
      <c r="O90" s="6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17" t="s">
        <v>215</v>
      </c>
      <c r="AT90" s="17" t="s">
        <v>135</v>
      </c>
      <c r="AU90" s="17" t="s">
        <v>87</v>
      </c>
      <c r="AY90" s="17" t="s">
        <v>133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17" t="s">
        <v>85</v>
      </c>
      <c r="BK90" s="184">
        <f t="shared" si="9"/>
        <v>0</v>
      </c>
      <c r="BL90" s="17" t="s">
        <v>215</v>
      </c>
      <c r="BM90" s="17" t="s">
        <v>848</v>
      </c>
    </row>
    <row r="91" spans="2:65" s="1" customFormat="1" ht="16.5" customHeight="1">
      <c r="B91" s="34"/>
      <c r="C91" s="174" t="s">
        <v>165</v>
      </c>
      <c r="D91" s="174" t="s">
        <v>135</v>
      </c>
      <c r="E91" s="175" t="s">
        <v>849</v>
      </c>
      <c r="F91" s="176" t="s">
        <v>850</v>
      </c>
      <c r="G91" s="177" t="s">
        <v>172</v>
      </c>
      <c r="H91" s="178">
        <v>35</v>
      </c>
      <c r="I91" s="179"/>
      <c r="J91" s="178">
        <f t="shared" si="0"/>
        <v>0</v>
      </c>
      <c r="K91" s="176" t="s">
        <v>27</v>
      </c>
      <c r="L91" s="38"/>
      <c r="M91" s="180" t="s">
        <v>27</v>
      </c>
      <c r="N91" s="181" t="s">
        <v>48</v>
      </c>
      <c r="O91" s="6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17" t="s">
        <v>215</v>
      </c>
      <c r="AT91" s="17" t="s">
        <v>135</v>
      </c>
      <c r="AU91" s="17" t="s">
        <v>87</v>
      </c>
      <c r="AY91" s="17" t="s">
        <v>133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17" t="s">
        <v>85</v>
      </c>
      <c r="BK91" s="184">
        <f t="shared" si="9"/>
        <v>0</v>
      </c>
      <c r="BL91" s="17" t="s">
        <v>215</v>
      </c>
      <c r="BM91" s="17" t="s">
        <v>851</v>
      </c>
    </row>
    <row r="92" spans="2:65" s="1" customFormat="1" ht="16.5" customHeight="1">
      <c r="B92" s="34"/>
      <c r="C92" s="174" t="s">
        <v>169</v>
      </c>
      <c r="D92" s="174" t="s">
        <v>135</v>
      </c>
      <c r="E92" s="175" t="s">
        <v>852</v>
      </c>
      <c r="F92" s="176" t="s">
        <v>853</v>
      </c>
      <c r="G92" s="177" t="s">
        <v>172</v>
      </c>
      <c r="H92" s="178">
        <v>39</v>
      </c>
      <c r="I92" s="179"/>
      <c r="J92" s="178">
        <f t="shared" si="0"/>
        <v>0</v>
      </c>
      <c r="K92" s="176" t="s">
        <v>27</v>
      </c>
      <c r="L92" s="38"/>
      <c r="M92" s="180" t="s">
        <v>27</v>
      </c>
      <c r="N92" s="181" t="s">
        <v>48</v>
      </c>
      <c r="O92" s="6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17" t="s">
        <v>215</v>
      </c>
      <c r="AT92" s="17" t="s">
        <v>135</v>
      </c>
      <c r="AU92" s="17" t="s">
        <v>87</v>
      </c>
      <c r="AY92" s="17" t="s">
        <v>133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17" t="s">
        <v>85</v>
      </c>
      <c r="BK92" s="184">
        <f t="shared" si="9"/>
        <v>0</v>
      </c>
      <c r="BL92" s="17" t="s">
        <v>215</v>
      </c>
      <c r="BM92" s="17" t="s">
        <v>854</v>
      </c>
    </row>
    <row r="93" spans="2:65" s="1" customFormat="1" ht="16.5" customHeight="1">
      <c r="B93" s="34"/>
      <c r="C93" s="174" t="s">
        <v>175</v>
      </c>
      <c r="D93" s="174" t="s">
        <v>135</v>
      </c>
      <c r="E93" s="175" t="s">
        <v>855</v>
      </c>
      <c r="F93" s="176" t="s">
        <v>856</v>
      </c>
      <c r="G93" s="177" t="s">
        <v>328</v>
      </c>
      <c r="H93" s="178">
        <v>1</v>
      </c>
      <c r="I93" s="179"/>
      <c r="J93" s="178">
        <f t="shared" si="0"/>
        <v>0</v>
      </c>
      <c r="K93" s="176" t="s">
        <v>27</v>
      </c>
      <c r="L93" s="38"/>
      <c r="M93" s="180" t="s">
        <v>27</v>
      </c>
      <c r="N93" s="181" t="s">
        <v>48</v>
      </c>
      <c r="O93" s="6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17" t="s">
        <v>215</v>
      </c>
      <c r="AT93" s="17" t="s">
        <v>135</v>
      </c>
      <c r="AU93" s="17" t="s">
        <v>87</v>
      </c>
      <c r="AY93" s="17" t="s">
        <v>133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17" t="s">
        <v>85</v>
      </c>
      <c r="BK93" s="184">
        <f t="shared" si="9"/>
        <v>0</v>
      </c>
      <c r="BL93" s="17" t="s">
        <v>215</v>
      </c>
      <c r="BM93" s="17" t="s">
        <v>857</v>
      </c>
    </row>
    <row r="94" spans="2:63" s="10" customFormat="1" ht="22.9" customHeight="1">
      <c r="B94" s="158"/>
      <c r="C94" s="159"/>
      <c r="D94" s="160" t="s">
        <v>76</v>
      </c>
      <c r="E94" s="172" t="s">
        <v>858</v>
      </c>
      <c r="F94" s="172" t="s">
        <v>859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SUM(P95:P118)</f>
        <v>0</v>
      </c>
      <c r="Q94" s="166"/>
      <c r="R94" s="167">
        <f>SUM(R95:R118)</f>
        <v>0</v>
      </c>
      <c r="S94" s="166"/>
      <c r="T94" s="168">
        <f>SUM(T95:T118)</f>
        <v>0</v>
      </c>
      <c r="AR94" s="169" t="s">
        <v>87</v>
      </c>
      <c r="AT94" s="170" t="s">
        <v>76</v>
      </c>
      <c r="AU94" s="170" t="s">
        <v>85</v>
      </c>
      <c r="AY94" s="169" t="s">
        <v>133</v>
      </c>
      <c r="BK94" s="171">
        <f>SUM(BK95:BK118)</f>
        <v>0</v>
      </c>
    </row>
    <row r="95" spans="2:65" s="1" customFormat="1" ht="16.5" customHeight="1">
      <c r="B95" s="34"/>
      <c r="C95" s="174" t="s">
        <v>179</v>
      </c>
      <c r="D95" s="174" t="s">
        <v>135</v>
      </c>
      <c r="E95" s="175" t="s">
        <v>860</v>
      </c>
      <c r="F95" s="176" t="s">
        <v>861</v>
      </c>
      <c r="G95" s="177" t="s">
        <v>862</v>
      </c>
      <c r="H95" s="178">
        <v>0.03</v>
      </c>
      <c r="I95" s="179"/>
      <c r="J95" s="178">
        <f aca="true" t="shared" si="10" ref="J95:J118">ROUND(I95*H95,2)</f>
        <v>0</v>
      </c>
      <c r="K95" s="176" t="s">
        <v>27</v>
      </c>
      <c r="L95" s="38"/>
      <c r="M95" s="180" t="s">
        <v>27</v>
      </c>
      <c r="N95" s="181" t="s">
        <v>48</v>
      </c>
      <c r="O95" s="60"/>
      <c r="P95" s="182">
        <f aca="true" t="shared" si="11" ref="P95:P118">O95*H95</f>
        <v>0</v>
      </c>
      <c r="Q95" s="182">
        <v>0</v>
      </c>
      <c r="R95" s="182">
        <f aca="true" t="shared" si="12" ref="R95:R118">Q95*H95</f>
        <v>0</v>
      </c>
      <c r="S95" s="182">
        <v>0</v>
      </c>
      <c r="T95" s="183">
        <f aca="true" t="shared" si="13" ref="T95:T118">S95*H95</f>
        <v>0</v>
      </c>
      <c r="AR95" s="17" t="s">
        <v>215</v>
      </c>
      <c r="AT95" s="17" t="s">
        <v>135</v>
      </c>
      <c r="AU95" s="17" t="s">
        <v>87</v>
      </c>
      <c r="AY95" s="17" t="s">
        <v>133</v>
      </c>
      <c r="BE95" s="184">
        <f aca="true" t="shared" si="14" ref="BE95:BE118">IF(N95="základní",J95,0)</f>
        <v>0</v>
      </c>
      <c r="BF95" s="184">
        <f aca="true" t="shared" si="15" ref="BF95:BF118">IF(N95="snížená",J95,0)</f>
        <v>0</v>
      </c>
      <c r="BG95" s="184">
        <f aca="true" t="shared" si="16" ref="BG95:BG118">IF(N95="zákl. přenesená",J95,0)</f>
        <v>0</v>
      </c>
      <c r="BH95" s="184">
        <f aca="true" t="shared" si="17" ref="BH95:BH118">IF(N95="sníž. přenesená",J95,0)</f>
        <v>0</v>
      </c>
      <c r="BI95" s="184">
        <f aca="true" t="shared" si="18" ref="BI95:BI118">IF(N95="nulová",J95,0)</f>
        <v>0</v>
      </c>
      <c r="BJ95" s="17" t="s">
        <v>85</v>
      </c>
      <c r="BK95" s="184">
        <f aca="true" t="shared" si="19" ref="BK95:BK118">ROUND(I95*H95,2)</f>
        <v>0</v>
      </c>
      <c r="BL95" s="17" t="s">
        <v>215</v>
      </c>
      <c r="BM95" s="17" t="s">
        <v>863</v>
      </c>
    </row>
    <row r="96" spans="2:65" s="1" customFormat="1" ht="16.5" customHeight="1">
      <c r="B96" s="34"/>
      <c r="C96" s="174" t="s">
        <v>183</v>
      </c>
      <c r="D96" s="174" t="s">
        <v>135</v>
      </c>
      <c r="E96" s="175" t="s">
        <v>864</v>
      </c>
      <c r="F96" s="176" t="s">
        <v>865</v>
      </c>
      <c r="G96" s="177" t="s">
        <v>862</v>
      </c>
      <c r="H96" s="178">
        <v>0.06</v>
      </c>
      <c r="I96" s="179"/>
      <c r="J96" s="178">
        <f t="shared" si="10"/>
        <v>0</v>
      </c>
      <c r="K96" s="176" t="s">
        <v>27</v>
      </c>
      <c r="L96" s="38"/>
      <c r="M96" s="180" t="s">
        <v>27</v>
      </c>
      <c r="N96" s="181" t="s">
        <v>48</v>
      </c>
      <c r="O96" s="60"/>
      <c r="P96" s="182">
        <f t="shared" si="11"/>
        <v>0</v>
      </c>
      <c r="Q96" s="182">
        <v>0</v>
      </c>
      <c r="R96" s="182">
        <f t="shared" si="12"/>
        <v>0</v>
      </c>
      <c r="S96" s="182">
        <v>0</v>
      </c>
      <c r="T96" s="183">
        <f t="shared" si="13"/>
        <v>0</v>
      </c>
      <c r="AR96" s="17" t="s">
        <v>215</v>
      </c>
      <c r="AT96" s="17" t="s">
        <v>135</v>
      </c>
      <c r="AU96" s="17" t="s">
        <v>87</v>
      </c>
      <c r="AY96" s="17" t="s">
        <v>133</v>
      </c>
      <c r="BE96" s="184">
        <f t="shared" si="14"/>
        <v>0</v>
      </c>
      <c r="BF96" s="184">
        <f t="shared" si="15"/>
        <v>0</v>
      </c>
      <c r="BG96" s="184">
        <f t="shared" si="16"/>
        <v>0</v>
      </c>
      <c r="BH96" s="184">
        <f t="shared" si="17"/>
        <v>0</v>
      </c>
      <c r="BI96" s="184">
        <f t="shared" si="18"/>
        <v>0</v>
      </c>
      <c r="BJ96" s="17" t="s">
        <v>85</v>
      </c>
      <c r="BK96" s="184">
        <f t="shared" si="19"/>
        <v>0</v>
      </c>
      <c r="BL96" s="17" t="s">
        <v>215</v>
      </c>
      <c r="BM96" s="17" t="s">
        <v>866</v>
      </c>
    </row>
    <row r="97" spans="2:65" s="1" customFormat="1" ht="16.5" customHeight="1">
      <c r="B97" s="34"/>
      <c r="C97" s="174" t="s">
        <v>191</v>
      </c>
      <c r="D97" s="174" t="s">
        <v>135</v>
      </c>
      <c r="E97" s="175" t="s">
        <v>867</v>
      </c>
      <c r="F97" s="176" t="s">
        <v>868</v>
      </c>
      <c r="G97" s="177" t="s">
        <v>186</v>
      </c>
      <c r="H97" s="178">
        <v>0.36</v>
      </c>
      <c r="I97" s="179"/>
      <c r="J97" s="178">
        <f t="shared" si="10"/>
        <v>0</v>
      </c>
      <c r="K97" s="176" t="s">
        <v>27</v>
      </c>
      <c r="L97" s="38"/>
      <c r="M97" s="180" t="s">
        <v>27</v>
      </c>
      <c r="N97" s="181" t="s">
        <v>48</v>
      </c>
      <c r="O97" s="60"/>
      <c r="P97" s="182">
        <f t="shared" si="11"/>
        <v>0</v>
      </c>
      <c r="Q97" s="182">
        <v>0</v>
      </c>
      <c r="R97" s="182">
        <f t="shared" si="12"/>
        <v>0</v>
      </c>
      <c r="S97" s="182">
        <v>0</v>
      </c>
      <c r="T97" s="183">
        <f t="shared" si="13"/>
        <v>0</v>
      </c>
      <c r="AR97" s="17" t="s">
        <v>215</v>
      </c>
      <c r="AT97" s="17" t="s">
        <v>135</v>
      </c>
      <c r="AU97" s="17" t="s">
        <v>87</v>
      </c>
      <c r="AY97" s="17" t="s">
        <v>133</v>
      </c>
      <c r="BE97" s="184">
        <f t="shared" si="14"/>
        <v>0</v>
      </c>
      <c r="BF97" s="184">
        <f t="shared" si="15"/>
        <v>0</v>
      </c>
      <c r="BG97" s="184">
        <f t="shared" si="16"/>
        <v>0</v>
      </c>
      <c r="BH97" s="184">
        <f t="shared" si="17"/>
        <v>0</v>
      </c>
      <c r="BI97" s="184">
        <f t="shared" si="18"/>
        <v>0</v>
      </c>
      <c r="BJ97" s="17" t="s">
        <v>85</v>
      </c>
      <c r="BK97" s="184">
        <f t="shared" si="19"/>
        <v>0</v>
      </c>
      <c r="BL97" s="17" t="s">
        <v>215</v>
      </c>
      <c r="BM97" s="17" t="s">
        <v>869</v>
      </c>
    </row>
    <row r="98" spans="2:65" s="1" customFormat="1" ht="16.5" customHeight="1">
      <c r="B98" s="34"/>
      <c r="C98" s="174" t="s">
        <v>143</v>
      </c>
      <c r="D98" s="174" t="s">
        <v>135</v>
      </c>
      <c r="E98" s="175" t="s">
        <v>870</v>
      </c>
      <c r="F98" s="176" t="s">
        <v>871</v>
      </c>
      <c r="G98" s="177" t="s">
        <v>186</v>
      </c>
      <c r="H98" s="178">
        <v>0.33</v>
      </c>
      <c r="I98" s="179"/>
      <c r="J98" s="178">
        <f t="shared" si="10"/>
        <v>0</v>
      </c>
      <c r="K98" s="176" t="s">
        <v>27</v>
      </c>
      <c r="L98" s="38"/>
      <c r="M98" s="180" t="s">
        <v>27</v>
      </c>
      <c r="N98" s="181" t="s">
        <v>48</v>
      </c>
      <c r="O98" s="60"/>
      <c r="P98" s="182">
        <f t="shared" si="11"/>
        <v>0</v>
      </c>
      <c r="Q98" s="182">
        <v>0</v>
      </c>
      <c r="R98" s="182">
        <f t="shared" si="12"/>
        <v>0</v>
      </c>
      <c r="S98" s="182">
        <v>0</v>
      </c>
      <c r="T98" s="183">
        <f t="shared" si="13"/>
        <v>0</v>
      </c>
      <c r="AR98" s="17" t="s">
        <v>215</v>
      </c>
      <c r="AT98" s="17" t="s">
        <v>135</v>
      </c>
      <c r="AU98" s="17" t="s">
        <v>87</v>
      </c>
      <c r="AY98" s="17" t="s">
        <v>133</v>
      </c>
      <c r="BE98" s="184">
        <f t="shared" si="14"/>
        <v>0</v>
      </c>
      <c r="BF98" s="184">
        <f t="shared" si="15"/>
        <v>0</v>
      </c>
      <c r="BG98" s="184">
        <f t="shared" si="16"/>
        <v>0</v>
      </c>
      <c r="BH98" s="184">
        <f t="shared" si="17"/>
        <v>0</v>
      </c>
      <c r="BI98" s="184">
        <f t="shared" si="18"/>
        <v>0</v>
      </c>
      <c r="BJ98" s="17" t="s">
        <v>85</v>
      </c>
      <c r="BK98" s="184">
        <f t="shared" si="19"/>
        <v>0</v>
      </c>
      <c r="BL98" s="17" t="s">
        <v>215</v>
      </c>
      <c r="BM98" s="17" t="s">
        <v>872</v>
      </c>
    </row>
    <row r="99" spans="2:65" s="1" customFormat="1" ht="16.5" customHeight="1">
      <c r="B99" s="34"/>
      <c r="C99" s="174" t="s">
        <v>201</v>
      </c>
      <c r="D99" s="174" t="s">
        <v>135</v>
      </c>
      <c r="E99" s="175" t="s">
        <v>873</v>
      </c>
      <c r="F99" s="176" t="s">
        <v>874</v>
      </c>
      <c r="G99" s="177" t="s">
        <v>186</v>
      </c>
      <c r="H99" s="178">
        <v>0.8</v>
      </c>
      <c r="I99" s="179"/>
      <c r="J99" s="178">
        <f t="shared" si="10"/>
        <v>0</v>
      </c>
      <c r="K99" s="176" t="s">
        <v>27</v>
      </c>
      <c r="L99" s="38"/>
      <c r="M99" s="180" t="s">
        <v>27</v>
      </c>
      <c r="N99" s="181" t="s">
        <v>48</v>
      </c>
      <c r="O99" s="60"/>
      <c r="P99" s="182">
        <f t="shared" si="11"/>
        <v>0</v>
      </c>
      <c r="Q99" s="182">
        <v>0</v>
      </c>
      <c r="R99" s="182">
        <f t="shared" si="12"/>
        <v>0</v>
      </c>
      <c r="S99" s="182">
        <v>0</v>
      </c>
      <c r="T99" s="183">
        <f t="shared" si="13"/>
        <v>0</v>
      </c>
      <c r="AR99" s="17" t="s">
        <v>215</v>
      </c>
      <c r="AT99" s="17" t="s">
        <v>135</v>
      </c>
      <c r="AU99" s="17" t="s">
        <v>87</v>
      </c>
      <c r="AY99" s="17" t="s">
        <v>133</v>
      </c>
      <c r="BE99" s="184">
        <f t="shared" si="14"/>
        <v>0</v>
      </c>
      <c r="BF99" s="184">
        <f t="shared" si="15"/>
        <v>0</v>
      </c>
      <c r="BG99" s="184">
        <f t="shared" si="16"/>
        <v>0</v>
      </c>
      <c r="BH99" s="184">
        <f t="shared" si="17"/>
        <v>0</v>
      </c>
      <c r="BI99" s="184">
        <f t="shared" si="18"/>
        <v>0</v>
      </c>
      <c r="BJ99" s="17" t="s">
        <v>85</v>
      </c>
      <c r="BK99" s="184">
        <f t="shared" si="19"/>
        <v>0</v>
      </c>
      <c r="BL99" s="17" t="s">
        <v>215</v>
      </c>
      <c r="BM99" s="17" t="s">
        <v>875</v>
      </c>
    </row>
    <row r="100" spans="2:65" s="1" customFormat="1" ht="16.5" customHeight="1">
      <c r="B100" s="34"/>
      <c r="C100" s="174" t="s">
        <v>206</v>
      </c>
      <c r="D100" s="174" t="s">
        <v>135</v>
      </c>
      <c r="E100" s="175" t="s">
        <v>876</v>
      </c>
      <c r="F100" s="176" t="s">
        <v>877</v>
      </c>
      <c r="G100" s="177" t="s">
        <v>186</v>
      </c>
      <c r="H100" s="178">
        <v>0.02</v>
      </c>
      <c r="I100" s="179"/>
      <c r="J100" s="178">
        <f t="shared" si="10"/>
        <v>0</v>
      </c>
      <c r="K100" s="176" t="s">
        <v>27</v>
      </c>
      <c r="L100" s="38"/>
      <c r="M100" s="180" t="s">
        <v>27</v>
      </c>
      <c r="N100" s="181" t="s">
        <v>48</v>
      </c>
      <c r="O100" s="60"/>
      <c r="P100" s="182">
        <f t="shared" si="11"/>
        <v>0</v>
      </c>
      <c r="Q100" s="182">
        <v>0</v>
      </c>
      <c r="R100" s="182">
        <f t="shared" si="12"/>
        <v>0</v>
      </c>
      <c r="S100" s="182">
        <v>0</v>
      </c>
      <c r="T100" s="183">
        <f t="shared" si="13"/>
        <v>0</v>
      </c>
      <c r="AR100" s="17" t="s">
        <v>215</v>
      </c>
      <c r="AT100" s="17" t="s">
        <v>135</v>
      </c>
      <c r="AU100" s="17" t="s">
        <v>87</v>
      </c>
      <c r="AY100" s="17" t="s">
        <v>133</v>
      </c>
      <c r="BE100" s="184">
        <f t="shared" si="14"/>
        <v>0</v>
      </c>
      <c r="BF100" s="184">
        <f t="shared" si="15"/>
        <v>0</v>
      </c>
      <c r="BG100" s="184">
        <f t="shared" si="16"/>
        <v>0</v>
      </c>
      <c r="BH100" s="184">
        <f t="shared" si="17"/>
        <v>0</v>
      </c>
      <c r="BI100" s="184">
        <f t="shared" si="18"/>
        <v>0</v>
      </c>
      <c r="BJ100" s="17" t="s">
        <v>85</v>
      </c>
      <c r="BK100" s="184">
        <f t="shared" si="19"/>
        <v>0</v>
      </c>
      <c r="BL100" s="17" t="s">
        <v>215</v>
      </c>
      <c r="BM100" s="17" t="s">
        <v>878</v>
      </c>
    </row>
    <row r="101" spans="2:65" s="1" customFormat="1" ht="16.5" customHeight="1">
      <c r="B101" s="34"/>
      <c r="C101" s="174" t="s">
        <v>8</v>
      </c>
      <c r="D101" s="174" t="s">
        <v>135</v>
      </c>
      <c r="E101" s="175" t="s">
        <v>879</v>
      </c>
      <c r="F101" s="176" t="s">
        <v>880</v>
      </c>
      <c r="G101" s="177" t="s">
        <v>328</v>
      </c>
      <c r="H101" s="178">
        <v>1</v>
      </c>
      <c r="I101" s="179"/>
      <c r="J101" s="178">
        <f t="shared" si="10"/>
        <v>0</v>
      </c>
      <c r="K101" s="176" t="s">
        <v>27</v>
      </c>
      <c r="L101" s="38"/>
      <c r="M101" s="180" t="s">
        <v>27</v>
      </c>
      <c r="N101" s="181" t="s">
        <v>48</v>
      </c>
      <c r="O101" s="60"/>
      <c r="P101" s="182">
        <f t="shared" si="11"/>
        <v>0</v>
      </c>
      <c r="Q101" s="182">
        <v>0</v>
      </c>
      <c r="R101" s="182">
        <f t="shared" si="12"/>
        <v>0</v>
      </c>
      <c r="S101" s="182">
        <v>0</v>
      </c>
      <c r="T101" s="183">
        <f t="shared" si="13"/>
        <v>0</v>
      </c>
      <c r="AR101" s="17" t="s">
        <v>215</v>
      </c>
      <c r="AT101" s="17" t="s">
        <v>135</v>
      </c>
      <c r="AU101" s="17" t="s">
        <v>87</v>
      </c>
      <c r="AY101" s="17" t="s">
        <v>133</v>
      </c>
      <c r="BE101" s="184">
        <f t="shared" si="14"/>
        <v>0</v>
      </c>
      <c r="BF101" s="184">
        <f t="shared" si="15"/>
        <v>0</v>
      </c>
      <c r="BG101" s="184">
        <f t="shared" si="16"/>
        <v>0</v>
      </c>
      <c r="BH101" s="184">
        <f t="shared" si="17"/>
        <v>0</v>
      </c>
      <c r="BI101" s="184">
        <f t="shared" si="18"/>
        <v>0</v>
      </c>
      <c r="BJ101" s="17" t="s">
        <v>85</v>
      </c>
      <c r="BK101" s="184">
        <f t="shared" si="19"/>
        <v>0</v>
      </c>
      <c r="BL101" s="17" t="s">
        <v>215</v>
      </c>
      <c r="BM101" s="17" t="s">
        <v>881</v>
      </c>
    </row>
    <row r="102" spans="2:65" s="1" customFormat="1" ht="16.5" customHeight="1">
      <c r="B102" s="34"/>
      <c r="C102" s="174" t="s">
        <v>215</v>
      </c>
      <c r="D102" s="174" t="s">
        <v>135</v>
      </c>
      <c r="E102" s="175" t="s">
        <v>882</v>
      </c>
      <c r="F102" s="176" t="s">
        <v>883</v>
      </c>
      <c r="G102" s="177" t="s">
        <v>186</v>
      </c>
      <c r="H102" s="178">
        <v>0.33</v>
      </c>
      <c r="I102" s="179"/>
      <c r="J102" s="178">
        <f t="shared" si="10"/>
        <v>0</v>
      </c>
      <c r="K102" s="176" t="s">
        <v>27</v>
      </c>
      <c r="L102" s="38"/>
      <c r="M102" s="180" t="s">
        <v>27</v>
      </c>
      <c r="N102" s="181" t="s">
        <v>48</v>
      </c>
      <c r="O102" s="60"/>
      <c r="P102" s="182">
        <f t="shared" si="11"/>
        <v>0</v>
      </c>
      <c r="Q102" s="182">
        <v>0</v>
      </c>
      <c r="R102" s="182">
        <f t="shared" si="12"/>
        <v>0</v>
      </c>
      <c r="S102" s="182">
        <v>0</v>
      </c>
      <c r="T102" s="183">
        <f t="shared" si="13"/>
        <v>0</v>
      </c>
      <c r="AR102" s="17" t="s">
        <v>215</v>
      </c>
      <c r="AT102" s="17" t="s">
        <v>135</v>
      </c>
      <c r="AU102" s="17" t="s">
        <v>87</v>
      </c>
      <c r="AY102" s="17" t="s">
        <v>133</v>
      </c>
      <c r="BE102" s="184">
        <f t="shared" si="14"/>
        <v>0</v>
      </c>
      <c r="BF102" s="184">
        <f t="shared" si="15"/>
        <v>0</v>
      </c>
      <c r="BG102" s="184">
        <f t="shared" si="16"/>
        <v>0</v>
      </c>
      <c r="BH102" s="184">
        <f t="shared" si="17"/>
        <v>0</v>
      </c>
      <c r="BI102" s="184">
        <f t="shared" si="18"/>
        <v>0</v>
      </c>
      <c r="BJ102" s="17" t="s">
        <v>85</v>
      </c>
      <c r="BK102" s="184">
        <f t="shared" si="19"/>
        <v>0</v>
      </c>
      <c r="BL102" s="17" t="s">
        <v>215</v>
      </c>
      <c r="BM102" s="17" t="s">
        <v>884</v>
      </c>
    </row>
    <row r="103" spans="2:65" s="1" customFormat="1" ht="16.5" customHeight="1">
      <c r="B103" s="34"/>
      <c r="C103" s="174" t="s">
        <v>220</v>
      </c>
      <c r="D103" s="174" t="s">
        <v>135</v>
      </c>
      <c r="E103" s="175" t="s">
        <v>885</v>
      </c>
      <c r="F103" s="176" t="s">
        <v>886</v>
      </c>
      <c r="G103" s="177" t="s">
        <v>172</v>
      </c>
      <c r="H103" s="178">
        <v>25</v>
      </c>
      <c r="I103" s="179"/>
      <c r="J103" s="178">
        <f t="shared" si="10"/>
        <v>0</v>
      </c>
      <c r="K103" s="176" t="s">
        <v>27</v>
      </c>
      <c r="L103" s="38"/>
      <c r="M103" s="180" t="s">
        <v>27</v>
      </c>
      <c r="N103" s="181" t="s">
        <v>48</v>
      </c>
      <c r="O103" s="60"/>
      <c r="P103" s="182">
        <f t="shared" si="11"/>
        <v>0</v>
      </c>
      <c r="Q103" s="182">
        <v>0</v>
      </c>
      <c r="R103" s="182">
        <f t="shared" si="12"/>
        <v>0</v>
      </c>
      <c r="S103" s="182">
        <v>0</v>
      </c>
      <c r="T103" s="183">
        <f t="shared" si="13"/>
        <v>0</v>
      </c>
      <c r="AR103" s="17" t="s">
        <v>215</v>
      </c>
      <c r="AT103" s="17" t="s">
        <v>135</v>
      </c>
      <c r="AU103" s="17" t="s">
        <v>87</v>
      </c>
      <c r="AY103" s="17" t="s">
        <v>133</v>
      </c>
      <c r="BE103" s="184">
        <f t="shared" si="14"/>
        <v>0</v>
      </c>
      <c r="BF103" s="184">
        <f t="shared" si="15"/>
        <v>0</v>
      </c>
      <c r="BG103" s="184">
        <f t="shared" si="16"/>
        <v>0</v>
      </c>
      <c r="BH103" s="184">
        <f t="shared" si="17"/>
        <v>0</v>
      </c>
      <c r="BI103" s="184">
        <f t="shared" si="18"/>
        <v>0</v>
      </c>
      <c r="BJ103" s="17" t="s">
        <v>85</v>
      </c>
      <c r="BK103" s="184">
        <f t="shared" si="19"/>
        <v>0</v>
      </c>
      <c r="BL103" s="17" t="s">
        <v>215</v>
      </c>
      <c r="BM103" s="17" t="s">
        <v>887</v>
      </c>
    </row>
    <row r="104" spans="2:65" s="1" customFormat="1" ht="16.5" customHeight="1">
      <c r="B104" s="34"/>
      <c r="C104" s="174" t="s">
        <v>227</v>
      </c>
      <c r="D104" s="174" t="s">
        <v>135</v>
      </c>
      <c r="E104" s="175" t="s">
        <v>888</v>
      </c>
      <c r="F104" s="176" t="s">
        <v>889</v>
      </c>
      <c r="G104" s="177" t="s">
        <v>172</v>
      </c>
      <c r="H104" s="178">
        <v>8</v>
      </c>
      <c r="I104" s="179"/>
      <c r="J104" s="178">
        <f t="shared" si="10"/>
        <v>0</v>
      </c>
      <c r="K104" s="176" t="s">
        <v>27</v>
      </c>
      <c r="L104" s="38"/>
      <c r="M104" s="180" t="s">
        <v>27</v>
      </c>
      <c r="N104" s="181" t="s">
        <v>48</v>
      </c>
      <c r="O104" s="60"/>
      <c r="P104" s="182">
        <f t="shared" si="11"/>
        <v>0</v>
      </c>
      <c r="Q104" s="182">
        <v>0</v>
      </c>
      <c r="R104" s="182">
        <f t="shared" si="12"/>
        <v>0</v>
      </c>
      <c r="S104" s="182">
        <v>0</v>
      </c>
      <c r="T104" s="183">
        <f t="shared" si="13"/>
        <v>0</v>
      </c>
      <c r="AR104" s="17" t="s">
        <v>215</v>
      </c>
      <c r="AT104" s="17" t="s">
        <v>135</v>
      </c>
      <c r="AU104" s="17" t="s">
        <v>87</v>
      </c>
      <c r="AY104" s="17" t="s">
        <v>133</v>
      </c>
      <c r="BE104" s="184">
        <f t="shared" si="14"/>
        <v>0</v>
      </c>
      <c r="BF104" s="184">
        <f t="shared" si="15"/>
        <v>0</v>
      </c>
      <c r="BG104" s="184">
        <f t="shared" si="16"/>
        <v>0</v>
      </c>
      <c r="BH104" s="184">
        <f t="shared" si="17"/>
        <v>0</v>
      </c>
      <c r="BI104" s="184">
        <f t="shared" si="18"/>
        <v>0</v>
      </c>
      <c r="BJ104" s="17" t="s">
        <v>85</v>
      </c>
      <c r="BK104" s="184">
        <f t="shared" si="19"/>
        <v>0</v>
      </c>
      <c r="BL104" s="17" t="s">
        <v>215</v>
      </c>
      <c r="BM104" s="17" t="s">
        <v>890</v>
      </c>
    </row>
    <row r="105" spans="2:65" s="1" customFormat="1" ht="16.5" customHeight="1">
      <c r="B105" s="34"/>
      <c r="C105" s="174" t="s">
        <v>231</v>
      </c>
      <c r="D105" s="174" t="s">
        <v>135</v>
      </c>
      <c r="E105" s="175" t="s">
        <v>891</v>
      </c>
      <c r="F105" s="176" t="s">
        <v>892</v>
      </c>
      <c r="G105" s="177" t="s">
        <v>172</v>
      </c>
      <c r="H105" s="178">
        <v>25</v>
      </c>
      <c r="I105" s="179"/>
      <c r="J105" s="178">
        <f t="shared" si="10"/>
        <v>0</v>
      </c>
      <c r="K105" s="176" t="s">
        <v>27</v>
      </c>
      <c r="L105" s="38"/>
      <c r="M105" s="180" t="s">
        <v>27</v>
      </c>
      <c r="N105" s="181" t="s">
        <v>48</v>
      </c>
      <c r="O105" s="60"/>
      <c r="P105" s="182">
        <f t="shared" si="11"/>
        <v>0</v>
      </c>
      <c r="Q105" s="182">
        <v>0</v>
      </c>
      <c r="R105" s="182">
        <f t="shared" si="12"/>
        <v>0</v>
      </c>
      <c r="S105" s="182">
        <v>0</v>
      </c>
      <c r="T105" s="183">
        <f t="shared" si="13"/>
        <v>0</v>
      </c>
      <c r="AR105" s="17" t="s">
        <v>215</v>
      </c>
      <c r="AT105" s="17" t="s">
        <v>135</v>
      </c>
      <c r="AU105" s="17" t="s">
        <v>87</v>
      </c>
      <c r="AY105" s="17" t="s">
        <v>133</v>
      </c>
      <c r="BE105" s="184">
        <f t="shared" si="14"/>
        <v>0</v>
      </c>
      <c r="BF105" s="184">
        <f t="shared" si="15"/>
        <v>0</v>
      </c>
      <c r="BG105" s="184">
        <f t="shared" si="16"/>
        <v>0</v>
      </c>
      <c r="BH105" s="184">
        <f t="shared" si="17"/>
        <v>0</v>
      </c>
      <c r="BI105" s="184">
        <f t="shared" si="18"/>
        <v>0</v>
      </c>
      <c r="BJ105" s="17" t="s">
        <v>85</v>
      </c>
      <c r="BK105" s="184">
        <f t="shared" si="19"/>
        <v>0</v>
      </c>
      <c r="BL105" s="17" t="s">
        <v>215</v>
      </c>
      <c r="BM105" s="17" t="s">
        <v>893</v>
      </c>
    </row>
    <row r="106" spans="2:65" s="1" customFormat="1" ht="16.5" customHeight="1">
      <c r="B106" s="34"/>
      <c r="C106" s="174" t="s">
        <v>236</v>
      </c>
      <c r="D106" s="174" t="s">
        <v>135</v>
      </c>
      <c r="E106" s="175" t="s">
        <v>894</v>
      </c>
      <c r="F106" s="176" t="s">
        <v>895</v>
      </c>
      <c r="G106" s="177" t="s">
        <v>172</v>
      </c>
      <c r="H106" s="178">
        <v>33</v>
      </c>
      <c r="I106" s="179"/>
      <c r="J106" s="178">
        <f t="shared" si="10"/>
        <v>0</v>
      </c>
      <c r="K106" s="176" t="s">
        <v>27</v>
      </c>
      <c r="L106" s="38"/>
      <c r="M106" s="180" t="s">
        <v>27</v>
      </c>
      <c r="N106" s="181" t="s">
        <v>48</v>
      </c>
      <c r="O106" s="60"/>
      <c r="P106" s="182">
        <f t="shared" si="11"/>
        <v>0</v>
      </c>
      <c r="Q106" s="182">
        <v>0</v>
      </c>
      <c r="R106" s="182">
        <f t="shared" si="12"/>
        <v>0</v>
      </c>
      <c r="S106" s="182">
        <v>0</v>
      </c>
      <c r="T106" s="183">
        <f t="shared" si="13"/>
        <v>0</v>
      </c>
      <c r="AR106" s="17" t="s">
        <v>215</v>
      </c>
      <c r="AT106" s="17" t="s">
        <v>135</v>
      </c>
      <c r="AU106" s="17" t="s">
        <v>87</v>
      </c>
      <c r="AY106" s="17" t="s">
        <v>133</v>
      </c>
      <c r="BE106" s="184">
        <f t="shared" si="14"/>
        <v>0</v>
      </c>
      <c r="BF106" s="184">
        <f t="shared" si="15"/>
        <v>0</v>
      </c>
      <c r="BG106" s="184">
        <f t="shared" si="16"/>
        <v>0</v>
      </c>
      <c r="BH106" s="184">
        <f t="shared" si="17"/>
        <v>0</v>
      </c>
      <c r="BI106" s="184">
        <f t="shared" si="18"/>
        <v>0</v>
      </c>
      <c r="BJ106" s="17" t="s">
        <v>85</v>
      </c>
      <c r="BK106" s="184">
        <f t="shared" si="19"/>
        <v>0</v>
      </c>
      <c r="BL106" s="17" t="s">
        <v>215</v>
      </c>
      <c r="BM106" s="17" t="s">
        <v>896</v>
      </c>
    </row>
    <row r="107" spans="2:65" s="1" customFormat="1" ht="16.5" customHeight="1">
      <c r="B107" s="34"/>
      <c r="C107" s="174" t="s">
        <v>7</v>
      </c>
      <c r="D107" s="174" t="s">
        <v>135</v>
      </c>
      <c r="E107" s="175" t="s">
        <v>897</v>
      </c>
      <c r="F107" s="176" t="s">
        <v>898</v>
      </c>
      <c r="G107" s="177" t="s">
        <v>172</v>
      </c>
      <c r="H107" s="178">
        <v>36</v>
      </c>
      <c r="I107" s="179"/>
      <c r="J107" s="178">
        <f t="shared" si="10"/>
        <v>0</v>
      </c>
      <c r="K107" s="176" t="s">
        <v>27</v>
      </c>
      <c r="L107" s="38"/>
      <c r="M107" s="180" t="s">
        <v>27</v>
      </c>
      <c r="N107" s="181" t="s">
        <v>48</v>
      </c>
      <c r="O107" s="60"/>
      <c r="P107" s="182">
        <f t="shared" si="11"/>
        <v>0</v>
      </c>
      <c r="Q107" s="182">
        <v>0</v>
      </c>
      <c r="R107" s="182">
        <f t="shared" si="12"/>
        <v>0</v>
      </c>
      <c r="S107" s="182">
        <v>0</v>
      </c>
      <c r="T107" s="183">
        <f t="shared" si="13"/>
        <v>0</v>
      </c>
      <c r="AR107" s="17" t="s">
        <v>215</v>
      </c>
      <c r="AT107" s="17" t="s">
        <v>135</v>
      </c>
      <c r="AU107" s="17" t="s">
        <v>87</v>
      </c>
      <c r="AY107" s="17" t="s">
        <v>133</v>
      </c>
      <c r="BE107" s="184">
        <f t="shared" si="14"/>
        <v>0</v>
      </c>
      <c r="BF107" s="184">
        <f t="shared" si="15"/>
        <v>0</v>
      </c>
      <c r="BG107" s="184">
        <f t="shared" si="16"/>
        <v>0</v>
      </c>
      <c r="BH107" s="184">
        <f t="shared" si="17"/>
        <v>0</v>
      </c>
      <c r="BI107" s="184">
        <f t="shared" si="18"/>
        <v>0</v>
      </c>
      <c r="BJ107" s="17" t="s">
        <v>85</v>
      </c>
      <c r="BK107" s="184">
        <f t="shared" si="19"/>
        <v>0</v>
      </c>
      <c r="BL107" s="17" t="s">
        <v>215</v>
      </c>
      <c r="BM107" s="17" t="s">
        <v>899</v>
      </c>
    </row>
    <row r="108" spans="2:65" s="1" customFormat="1" ht="16.5" customHeight="1">
      <c r="B108" s="34"/>
      <c r="C108" s="174" t="s">
        <v>149</v>
      </c>
      <c r="D108" s="174" t="s">
        <v>135</v>
      </c>
      <c r="E108" s="175" t="s">
        <v>900</v>
      </c>
      <c r="F108" s="176" t="s">
        <v>901</v>
      </c>
      <c r="G108" s="177" t="s">
        <v>172</v>
      </c>
      <c r="H108" s="178">
        <v>8</v>
      </c>
      <c r="I108" s="179"/>
      <c r="J108" s="178">
        <f t="shared" si="10"/>
        <v>0</v>
      </c>
      <c r="K108" s="176" t="s">
        <v>27</v>
      </c>
      <c r="L108" s="38"/>
      <c r="M108" s="180" t="s">
        <v>27</v>
      </c>
      <c r="N108" s="181" t="s">
        <v>48</v>
      </c>
      <c r="O108" s="60"/>
      <c r="P108" s="182">
        <f t="shared" si="11"/>
        <v>0</v>
      </c>
      <c r="Q108" s="182">
        <v>0</v>
      </c>
      <c r="R108" s="182">
        <f t="shared" si="12"/>
        <v>0</v>
      </c>
      <c r="S108" s="182">
        <v>0</v>
      </c>
      <c r="T108" s="183">
        <f t="shared" si="13"/>
        <v>0</v>
      </c>
      <c r="AR108" s="17" t="s">
        <v>215</v>
      </c>
      <c r="AT108" s="17" t="s">
        <v>135</v>
      </c>
      <c r="AU108" s="17" t="s">
        <v>87</v>
      </c>
      <c r="AY108" s="17" t="s">
        <v>133</v>
      </c>
      <c r="BE108" s="184">
        <f t="shared" si="14"/>
        <v>0</v>
      </c>
      <c r="BF108" s="184">
        <f t="shared" si="15"/>
        <v>0</v>
      </c>
      <c r="BG108" s="184">
        <f t="shared" si="16"/>
        <v>0</v>
      </c>
      <c r="BH108" s="184">
        <f t="shared" si="17"/>
        <v>0</v>
      </c>
      <c r="BI108" s="184">
        <f t="shared" si="18"/>
        <v>0</v>
      </c>
      <c r="BJ108" s="17" t="s">
        <v>85</v>
      </c>
      <c r="BK108" s="184">
        <f t="shared" si="19"/>
        <v>0</v>
      </c>
      <c r="BL108" s="17" t="s">
        <v>215</v>
      </c>
      <c r="BM108" s="17" t="s">
        <v>902</v>
      </c>
    </row>
    <row r="109" spans="2:65" s="1" customFormat="1" ht="16.5" customHeight="1">
      <c r="B109" s="34"/>
      <c r="C109" s="174" t="s">
        <v>249</v>
      </c>
      <c r="D109" s="174" t="s">
        <v>135</v>
      </c>
      <c r="E109" s="175" t="s">
        <v>903</v>
      </c>
      <c r="F109" s="176" t="s">
        <v>904</v>
      </c>
      <c r="G109" s="177" t="s">
        <v>328</v>
      </c>
      <c r="H109" s="178">
        <v>2</v>
      </c>
      <c r="I109" s="179"/>
      <c r="J109" s="178">
        <f t="shared" si="10"/>
        <v>0</v>
      </c>
      <c r="K109" s="176" t="s">
        <v>27</v>
      </c>
      <c r="L109" s="38"/>
      <c r="M109" s="180" t="s">
        <v>27</v>
      </c>
      <c r="N109" s="181" t="s">
        <v>48</v>
      </c>
      <c r="O109" s="60"/>
      <c r="P109" s="182">
        <f t="shared" si="11"/>
        <v>0</v>
      </c>
      <c r="Q109" s="182">
        <v>0</v>
      </c>
      <c r="R109" s="182">
        <f t="shared" si="12"/>
        <v>0</v>
      </c>
      <c r="S109" s="182">
        <v>0</v>
      </c>
      <c r="T109" s="183">
        <f t="shared" si="13"/>
        <v>0</v>
      </c>
      <c r="AR109" s="17" t="s">
        <v>215</v>
      </c>
      <c r="AT109" s="17" t="s">
        <v>135</v>
      </c>
      <c r="AU109" s="17" t="s">
        <v>87</v>
      </c>
      <c r="AY109" s="17" t="s">
        <v>133</v>
      </c>
      <c r="BE109" s="184">
        <f t="shared" si="14"/>
        <v>0</v>
      </c>
      <c r="BF109" s="184">
        <f t="shared" si="15"/>
        <v>0</v>
      </c>
      <c r="BG109" s="184">
        <f t="shared" si="16"/>
        <v>0</v>
      </c>
      <c r="BH109" s="184">
        <f t="shared" si="17"/>
        <v>0</v>
      </c>
      <c r="BI109" s="184">
        <f t="shared" si="18"/>
        <v>0</v>
      </c>
      <c r="BJ109" s="17" t="s">
        <v>85</v>
      </c>
      <c r="BK109" s="184">
        <f t="shared" si="19"/>
        <v>0</v>
      </c>
      <c r="BL109" s="17" t="s">
        <v>215</v>
      </c>
      <c r="BM109" s="17" t="s">
        <v>905</v>
      </c>
    </row>
    <row r="110" spans="2:65" s="1" customFormat="1" ht="16.5" customHeight="1">
      <c r="B110" s="34"/>
      <c r="C110" s="174" t="s">
        <v>252</v>
      </c>
      <c r="D110" s="174" t="s">
        <v>135</v>
      </c>
      <c r="E110" s="175" t="s">
        <v>906</v>
      </c>
      <c r="F110" s="176" t="s">
        <v>907</v>
      </c>
      <c r="G110" s="177" t="s">
        <v>172</v>
      </c>
      <c r="H110" s="178">
        <v>25</v>
      </c>
      <c r="I110" s="179"/>
      <c r="J110" s="178">
        <f t="shared" si="10"/>
        <v>0</v>
      </c>
      <c r="K110" s="176" t="s">
        <v>27</v>
      </c>
      <c r="L110" s="38"/>
      <c r="M110" s="180" t="s">
        <v>27</v>
      </c>
      <c r="N110" s="181" t="s">
        <v>48</v>
      </c>
      <c r="O110" s="60"/>
      <c r="P110" s="182">
        <f t="shared" si="11"/>
        <v>0</v>
      </c>
      <c r="Q110" s="182">
        <v>0</v>
      </c>
      <c r="R110" s="182">
        <f t="shared" si="12"/>
        <v>0</v>
      </c>
      <c r="S110" s="182">
        <v>0</v>
      </c>
      <c r="T110" s="183">
        <f t="shared" si="13"/>
        <v>0</v>
      </c>
      <c r="AR110" s="17" t="s">
        <v>215</v>
      </c>
      <c r="AT110" s="17" t="s">
        <v>135</v>
      </c>
      <c r="AU110" s="17" t="s">
        <v>87</v>
      </c>
      <c r="AY110" s="17" t="s">
        <v>133</v>
      </c>
      <c r="BE110" s="184">
        <f t="shared" si="14"/>
        <v>0</v>
      </c>
      <c r="BF110" s="184">
        <f t="shared" si="15"/>
        <v>0</v>
      </c>
      <c r="BG110" s="184">
        <f t="shared" si="16"/>
        <v>0</v>
      </c>
      <c r="BH110" s="184">
        <f t="shared" si="17"/>
        <v>0</v>
      </c>
      <c r="BI110" s="184">
        <f t="shared" si="18"/>
        <v>0</v>
      </c>
      <c r="BJ110" s="17" t="s">
        <v>85</v>
      </c>
      <c r="BK110" s="184">
        <f t="shared" si="19"/>
        <v>0</v>
      </c>
      <c r="BL110" s="17" t="s">
        <v>215</v>
      </c>
      <c r="BM110" s="17" t="s">
        <v>908</v>
      </c>
    </row>
    <row r="111" spans="2:65" s="1" customFormat="1" ht="16.5" customHeight="1">
      <c r="B111" s="34"/>
      <c r="C111" s="174" t="s">
        <v>257</v>
      </c>
      <c r="D111" s="174" t="s">
        <v>135</v>
      </c>
      <c r="E111" s="175" t="s">
        <v>909</v>
      </c>
      <c r="F111" s="176" t="s">
        <v>910</v>
      </c>
      <c r="G111" s="177" t="s">
        <v>172</v>
      </c>
      <c r="H111" s="178">
        <v>8</v>
      </c>
      <c r="I111" s="179"/>
      <c r="J111" s="178">
        <f t="shared" si="10"/>
        <v>0</v>
      </c>
      <c r="K111" s="176" t="s">
        <v>27</v>
      </c>
      <c r="L111" s="38"/>
      <c r="M111" s="180" t="s">
        <v>27</v>
      </c>
      <c r="N111" s="181" t="s">
        <v>48</v>
      </c>
      <c r="O111" s="60"/>
      <c r="P111" s="182">
        <f t="shared" si="11"/>
        <v>0</v>
      </c>
      <c r="Q111" s="182">
        <v>0</v>
      </c>
      <c r="R111" s="182">
        <f t="shared" si="12"/>
        <v>0</v>
      </c>
      <c r="S111" s="182">
        <v>0</v>
      </c>
      <c r="T111" s="183">
        <f t="shared" si="13"/>
        <v>0</v>
      </c>
      <c r="AR111" s="17" t="s">
        <v>215</v>
      </c>
      <c r="AT111" s="17" t="s">
        <v>135</v>
      </c>
      <c r="AU111" s="17" t="s">
        <v>87</v>
      </c>
      <c r="AY111" s="17" t="s">
        <v>133</v>
      </c>
      <c r="BE111" s="184">
        <f t="shared" si="14"/>
        <v>0</v>
      </c>
      <c r="BF111" s="184">
        <f t="shared" si="15"/>
        <v>0</v>
      </c>
      <c r="BG111" s="184">
        <f t="shared" si="16"/>
        <v>0</v>
      </c>
      <c r="BH111" s="184">
        <f t="shared" si="17"/>
        <v>0</v>
      </c>
      <c r="BI111" s="184">
        <f t="shared" si="18"/>
        <v>0</v>
      </c>
      <c r="BJ111" s="17" t="s">
        <v>85</v>
      </c>
      <c r="BK111" s="184">
        <f t="shared" si="19"/>
        <v>0</v>
      </c>
      <c r="BL111" s="17" t="s">
        <v>215</v>
      </c>
      <c r="BM111" s="17" t="s">
        <v>911</v>
      </c>
    </row>
    <row r="112" spans="2:65" s="1" customFormat="1" ht="16.5" customHeight="1">
      <c r="B112" s="34"/>
      <c r="C112" s="174" t="s">
        <v>263</v>
      </c>
      <c r="D112" s="174" t="s">
        <v>135</v>
      </c>
      <c r="E112" s="175" t="s">
        <v>912</v>
      </c>
      <c r="F112" s="176" t="s">
        <v>913</v>
      </c>
      <c r="G112" s="177" t="s">
        <v>186</v>
      </c>
      <c r="H112" s="178">
        <v>2.91</v>
      </c>
      <c r="I112" s="179"/>
      <c r="J112" s="178">
        <f t="shared" si="10"/>
        <v>0</v>
      </c>
      <c r="K112" s="176" t="s">
        <v>27</v>
      </c>
      <c r="L112" s="38"/>
      <c r="M112" s="180" t="s">
        <v>27</v>
      </c>
      <c r="N112" s="181" t="s">
        <v>48</v>
      </c>
      <c r="O112" s="60"/>
      <c r="P112" s="182">
        <f t="shared" si="11"/>
        <v>0</v>
      </c>
      <c r="Q112" s="182">
        <v>0</v>
      </c>
      <c r="R112" s="182">
        <f t="shared" si="12"/>
        <v>0</v>
      </c>
      <c r="S112" s="182">
        <v>0</v>
      </c>
      <c r="T112" s="183">
        <f t="shared" si="13"/>
        <v>0</v>
      </c>
      <c r="AR112" s="17" t="s">
        <v>215</v>
      </c>
      <c r="AT112" s="17" t="s">
        <v>135</v>
      </c>
      <c r="AU112" s="17" t="s">
        <v>87</v>
      </c>
      <c r="AY112" s="17" t="s">
        <v>133</v>
      </c>
      <c r="BE112" s="184">
        <f t="shared" si="14"/>
        <v>0</v>
      </c>
      <c r="BF112" s="184">
        <f t="shared" si="15"/>
        <v>0</v>
      </c>
      <c r="BG112" s="184">
        <f t="shared" si="16"/>
        <v>0</v>
      </c>
      <c r="BH112" s="184">
        <f t="shared" si="17"/>
        <v>0</v>
      </c>
      <c r="BI112" s="184">
        <f t="shared" si="18"/>
        <v>0</v>
      </c>
      <c r="BJ112" s="17" t="s">
        <v>85</v>
      </c>
      <c r="BK112" s="184">
        <f t="shared" si="19"/>
        <v>0</v>
      </c>
      <c r="BL112" s="17" t="s">
        <v>215</v>
      </c>
      <c r="BM112" s="17" t="s">
        <v>914</v>
      </c>
    </row>
    <row r="113" spans="2:65" s="1" customFormat="1" ht="16.5" customHeight="1">
      <c r="B113" s="34"/>
      <c r="C113" s="174" t="s">
        <v>268</v>
      </c>
      <c r="D113" s="174" t="s">
        <v>135</v>
      </c>
      <c r="E113" s="175" t="s">
        <v>915</v>
      </c>
      <c r="F113" s="176" t="s">
        <v>916</v>
      </c>
      <c r="G113" s="177" t="s">
        <v>186</v>
      </c>
      <c r="H113" s="178">
        <v>52.38</v>
      </c>
      <c r="I113" s="179"/>
      <c r="J113" s="178">
        <f t="shared" si="10"/>
        <v>0</v>
      </c>
      <c r="K113" s="176" t="s">
        <v>27</v>
      </c>
      <c r="L113" s="38"/>
      <c r="M113" s="180" t="s">
        <v>27</v>
      </c>
      <c r="N113" s="181" t="s">
        <v>48</v>
      </c>
      <c r="O113" s="60"/>
      <c r="P113" s="182">
        <f t="shared" si="11"/>
        <v>0</v>
      </c>
      <c r="Q113" s="182">
        <v>0</v>
      </c>
      <c r="R113" s="182">
        <f t="shared" si="12"/>
        <v>0</v>
      </c>
      <c r="S113" s="182">
        <v>0</v>
      </c>
      <c r="T113" s="183">
        <f t="shared" si="13"/>
        <v>0</v>
      </c>
      <c r="AR113" s="17" t="s">
        <v>215</v>
      </c>
      <c r="AT113" s="17" t="s">
        <v>135</v>
      </c>
      <c r="AU113" s="17" t="s">
        <v>87</v>
      </c>
      <c r="AY113" s="17" t="s">
        <v>133</v>
      </c>
      <c r="BE113" s="184">
        <f t="shared" si="14"/>
        <v>0</v>
      </c>
      <c r="BF113" s="184">
        <f t="shared" si="15"/>
        <v>0</v>
      </c>
      <c r="BG113" s="184">
        <f t="shared" si="16"/>
        <v>0</v>
      </c>
      <c r="BH113" s="184">
        <f t="shared" si="17"/>
        <v>0</v>
      </c>
      <c r="BI113" s="184">
        <f t="shared" si="18"/>
        <v>0</v>
      </c>
      <c r="BJ113" s="17" t="s">
        <v>85</v>
      </c>
      <c r="BK113" s="184">
        <f t="shared" si="19"/>
        <v>0</v>
      </c>
      <c r="BL113" s="17" t="s">
        <v>215</v>
      </c>
      <c r="BM113" s="17" t="s">
        <v>917</v>
      </c>
    </row>
    <row r="114" spans="2:65" s="1" customFormat="1" ht="16.5" customHeight="1">
      <c r="B114" s="34"/>
      <c r="C114" s="174" t="s">
        <v>274</v>
      </c>
      <c r="D114" s="174" t="s">
        <v>135</v>
      </c>
      <c r="E114" s="175" t="s">
        <v>918</v>
      </c>
      <c r="F114" s="176" t="s">
        <v>919</v>
      </c>
      <c r="G114" s="177" t="s">
        <v>138</v>
      </c>
      <c r="H114" s="178">
        <v>12.75</v>
      </c>
      <c r="I114" s="179"/>
      <c r="J114" s="178">
        <f t="shared" si="10"/>
        <v>0</v>
      </c>
      <c r="K114" s="176" t="s">
        <v>27</v>
      </c>
      <c r="L114" s="38"/>
      <c r="M114" s="180" t="s">
        <v>27</v>
      </c>
      <c r="N114" s="181" t="s">
        <v>48</v>
      </c>
      <c r="O114" s="60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AR114" s="17" t="s">
        <v>215</v>
      </c>
      <c r="AT114" s="17" t="s">
        <v>135</v>
      </c>
      <c r="AU114" s="17" t="s">
        <v>87</v>
      </c>
      <c r="AY114" s="17" t="s">
        <v>133</v>
      </c>
      <c r="BE114" s="184">
        <f t="shared" si="14"/>
        <v>0</v>
      </c>
      <c r="BF114" s="184">
        <f t="shared" si="15"/>
        <v>0</v>
      </c>
      <c r="BG114" s="184">
        <f t="shared" si="16"/>
        <v>0</v>
      </c>
      <c r="BH114" s="184">
        <f t="shared" si="17"/>
        <v>0</v>
      </c>
      <c r="BI114" s="184">
        <f t="shared" si="18"/>
        <v>0</v>
      </c>
      <c r="BJ114" s="17" t="s">
        <v>85</v>
      </c>
      <c r="BK114" s="184">
        <f t="shared" si="19"/>
        <v>0</v>
      </c>
      <c r="BL114" s="17" t="s">
        <v>215</v>
      </c>
      <c r="BM114" s="17" t="s">
        <v>920</v>
      </c>
    </row>
    <row r="115" spans="2:65" s="1" customFormat="1" ht="16.5" customHeight="1">
      <c r="B115" s="34"/>
      <c r="C115" s="174" t="s">
        <v>279</v>
      </c>
      <c r="D115" s="174" t="s">
        <v>135</v>
      </c>
      <c r="E115" s="175" t="s">
        <v>921</v>
      </c>
      <c r="F115" s="176" t="s">
        <v>922</v>
      </c>
      <c r="G115" s="177" t="s">
        <v>138</v>
      </c>
      <c r="H115" s="178">
        <v>1</v>
      </c>
      <c r="I115" s="179"/>
      <c r="J115" s="178">
        <f t="shared" si="10"/>
        <v>0</v>
      </c>
      <c r="K115" s="176" t="s">
        <v>27</v>
      </c>
      <c r="L115" s="38"/>
      <c r="M115" s="180" t="s">
        <v>27</v>
      </c>
      <c r="N115" s="181" t="s">
        <v>48</v>
      </c>
      <c r="O115" s="60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3">
        <f t="shared" si="13"/>
        <v>0</v>
      </c>
      <c r="AR115" s="17" t="s">
        <v>215</v>
      </c>
      <c r="AT115" s="17" t="s">
        <v>135</v>
      </c>
      <c r="AU115" s="17" t="s">
        <v>87</v>
      </c>
      <c r="AY115" s="17" t="s">
        <v>133</v>
      </c>
      <c r="BE115" s="184">
        <f t="shared" si="14"/>
        <v>0</v>
      </c>
      <c r="BF115" s="184">
        <f t="shared" si="15"/>
        <v>0</v>
      </c>
      <c r="BG115" s="184">
        <f t="shared" si="16"/>
        <v>0</v>
      </c>
      <c r="BH115" s="184">
        <f t="shared" si="17"/>
        <v>0</v>
      </c>
      <c r="BI115" s="184">
        <f t="shared" si="18"/>
        <v>0</v>
      </c>
      <c r="BJ115" s="17" t="s">
        <v>85</v>
      </c>
      <c r="BK115" s="184">
        <f t="shared" si="19"/>
        <v>0</v>
      </c>
      <c r="BL115" s="17" t="s">
        <v>215</v>
      </c>
      <c r="BM115" s="17" t="s">
        <v>923</v>
      </c>
    </row>
    <row r="116" spans="2:65" s="1" customFormat="1" ht="16.5" customHeight="1">
      <c r="B116" s="34"/>
      <c r="C116" s="174" t="s">
        <v>286</v>
      </c>
      <c r="D116" s="174" t="s">
        <v>135</v>
      </c>
      <c r="E116" s="175" t="s">
        <v>924</v>
      </c>
      <c r="F116" s="176" t="s">
        <v>925</v>
      </c>
      <c r="G116" s="177" t="s">
        <v>862</v>
      </c>
      <c r="H116" s="178">
        <v>0.03</v>
      </c>
      <c r="I116" s="179"/>
      <c r="J116" s="178">
        <f t="shared" si="10"/>
        <v>0</v>
      </c>
      <c r="K116" s="176" t="s">
        <v>27</v>
      </c>
      <c r="L116" s="38"/>
      <c r="M116" s="180" t="s">
        <v>27</v>
      </c>
      <c r="N116" s="181" t="s">
        <v>48</v>
      </c>
      <c r="O116" s="60"/>
      <c r="P116" s="182">
        <f t="shared" si="11"/>
        <v>0</v>
      </c>
      <c r="Q116" s="182">
        <v>0</v>
      </c>
      <c r="R116" s="182">
        <f t="shared" si="12"/>
        <v>0</v>
      </c>
      <c r="S116" s="182">
        <v>0</v>
      </c>
      <c r="T116" s="183">
        <f t="shared" si="13"/>
        <v>0</v>
      </c>
      <c r="AR116" s="17" t="s">
        <v>215</v>
      </c>
      <c r="AT116" s="17" t="s">
        <v>135</v>
      </c>
      <c r="AU116" s="17" t="s">
        <v>87</v>
      </c>
      <c r="AY116" s="17" t="s">
        <v>133</v>
      </c>
      <c r="BE116" s="184">
        <f t="shared" si="14"/>
        <v>0</v>
      </c>
      <c r="BF116" s="184">
        <f t="shared" si="15"/>
        <v>0</v>
      </c>
      <c r="BG116" s="184">
        <f t="shared" si="16"/>
        <v>0</v>
      </c>
      <c r="BH116" s="184">
        <f t="shared" si="17"/>
        <v>0</v>
      </c>
      <c r="BI116" s="184">
        <f t="shared" si="18"/>
        <v>0</v>
      </c>
      <c r="BJ116" s="17" t="s">
        <v>85</v>
      </c>
      <c r="BK116" s="184">
        <f t="shared" si="19"/>
        <v>0</v>
      </c>
      <c r="BL116" s="17" t="s">
        <v>215</v>
      </c>
      <c r="BM116" s="17" t="s">
        <v>926</v>
      </c>
    </row>
    <row r="117" spans="2:65" s="1" customFormat="1" ht="16.5" customHeight="1">
      <c r="B117" s="34"/>
      <c r="C117" s="174" t="s">
        <v>290</v>
      </c>
      <c r="D117" s="174" t="s">
        <v>135</v>
      </c>
      <c r="E117" s="175" t="s">
        <v>927</v>
      </c>
      <c r="F117" s="176" t="s">
        <v>928</v>
      </c>
      <c r="G117" s="177" t="s">
        <v>224</v>
      </c>
      <c r="H117" s="178">
        <v>3.78</v>
      </c>
      <c r="I117" s="179"/>
      <c r="J117" s="178">
        <f t="shared" si="10"/>
        <v>0</v>
      </c>
      <c r="K117" s="176" t="s">
        <v>27</v>
      </c>
      <c r="L117" s="38"/>
      <c r="M117" s="180" t="s">
        <v>27</v>
      </c>
      <c r="N117" s="181" t="s">
        <v>48</v>
      </c>
      <c r="O117" s="60"/>
      <c r="P117" s="182">
        <f t="shared" si="11"/>
        <v>0</v>
      </c>
      <c r="Q117" s="182">
        <v>0</v>
      </c>
      <c r="R117" s="182">
        <f t="shared" si="12"/>
        <v>0</v>
      </c>
      <c r="S117" s="182">
        <v>0</v>
      </c>
      <c r="T117" s="183">
        <f t="shared" si="13"/>
        <v>0</v>
      </c>
      <c r="AR117" s="17" t="s">
        <v>215</v>
      </c>
      <c r="AT117" s="17" t="s">
        <v>135</v>
      </c>
      <c r="AU117" s="17" t="s">
        <v>87</v>
      </c>
      <c r="AY117" s="17" t="s">
        <v>133</v>
      </c>
      <c r="BE117" s="184">
        <f t="shared" si="14"/>
        <v>0</v>
      </c>
      <c r="BF117" s="184">
        <f t="shared" si="15"/>
        <v>0</v>
      </c>
      <c r="BG117" s="184">
        <f t="shared" si="16"/>
        <v>0</v>
      </c>
      <c r="BH117" s="184">
        <f t="shared" si="17"/>
        <v>0</v>
      </c>
      <c r="BI117" s="184">
        <f t="shared" si="18"/>
        <v>0</v>
      </c>
      <c r="BJ117" s="17" t="s">
        <v>85</v>
      </c>
      <c r="BK117" s="184">
        <f t="shared" si="19"/>
        <v>0</v>
      </c>
      <c r="BL117" s="17" t="s">
        <v>215</v>
      </c>
      <c r="BM117" s="17" t="s">
        <v>929</v>
      </c>
    </row>
    <row r="118" spans="2:65" s="1" customFormat="1" ht="16.5" customHeight="1">
      <c r="B118" s="34"/>
      <c r="C118" s="174" t="s">
        <v>294</v>
      </c>
      <c r="D118" s="174" t="s">
        <v>135</v>
      </c>
      <c r="E118" s="175" t="s">
        <v>930</v>
      </c>
      <c r="F118" s="176" t="s">
        <v>931</v>
      </c>
      <c r="G118" s="177" t="s">
        <v>328</v>
      </c>
      <c r="H118" s="178">
        <v>1</v>
      </c>
      <c r="I118" s="179"/>
      <c r="J118" s="178">
        <f t="shared" si="10"/>
        <v>0</v>
      </c>
      <c r="K118" s="176" t="s">
        <v>27</v>
      </c>
      <c r="L118" s="38"/>
      <c r="M118" s="180" t="s">
        <v>27</v>
      </c>
      <c r="N118" s="181" t="s">
        <v>48</v>
      </c>
      <c r="O118" s="60"/>
      <c r="P118" s="182">
        <f t="shared" si="11"/>
        <v>0</v>
      </c>
      <c r="Q118" s="182">
        <v>0</v>
      </c>
      <c r="R118" s="182">
        <f t="shared" si="12"/>
        <v>0</v>
      </c>
      <c r="S118" s="182">
        <v>0</v>
      </c>
      <c r="T118" s="183">
        <f t="shared" si="13"/>
        <v>0</v>
      </c>
      <c r="AR118" s="17" t="s">
        <v>215</v>
      </c>
      <c r="AT118" s="17" t="s">
        <v>135</v>
      </c>
      <c r="AU118" s="17" t="s">
        <v>87</v>
      </c>
      <c r="AY118" s="17" t="s">
        <v>133</v>
      </c>
      <c r="BE118" s="184">
        <f t="shared" si="14"/>
        <v>0</v>
      </c>
      <c r="BF118" s="184">
        <f t="shared" si="15"/>
        <v>0</v>
      </c>
      <c r="BG118" s="184">
        <f t="shared" si="16"/>
        <v>0</v>
      </c>
      <c r="BH118" s="184">
        <f t="shared" si="17"/>
        <v>0</v>
      </c>
      <c r="BI118" s="184">
        <f t="shared" si="18"/>
        <v>0</v>
      </c>
      <c r="BJ118" s="17" t="s">
        <v>85</v>
      </c>
      <c r="BK118" s="184">
        <f t="shared" si="19"/>
        <v>0</v>
      </c>
      <c r="BL118" s="17" t="s">
        <v>215</v>
      </c>
      <c r="BM118" s="17" t="s">
        <v>932</v>
      </c>
    </row>
    <row r="119" spans="2:63" s="10" customFormat="1" ht="22.9" customHeight="1">
      <c r="B119" s="158"/>
      <c r="C119" s="159"/>
      <c r="D119" s="160" t="s">
        <v>76</v>
      </c>
      <c r="E119" s="172" t="s">
        <v>933</v>
      </c>
      <c r="F119" s="172" t="s">
        <v>934</v>
      </c>
      <c r="G119" s="159"/>
      <c r="H119" s="159"/>
      <c r="I119" s="162"/>
      <c r="J119" s="173">
        <f>BK119</f>
        <v>0</v>
      </c>
      <c r="K119" s="159"/>
      <c r="L119" s="164"/>
      <c r="M119" s="165"/>
      <c r="N119" s="166"/>
      <c r="O119" s="166"/>
      <c r="P119" s="167">
        <f>SUM(P120:P130)</f>
        <v>0</v>
      </c>
      <c r="Q119" s="166"/>
      <c r="R119" s="167">
        <f>SUM(R120:R130)</f>
        <v>0.26242</v>
      </c>
      <c r="S119" s="166"/>
      <c r="T119" s="168">
        <f>SUM(T120:T130)</f>
        <v>0</v>
      </c>
      <c r="AR119" s="169" t="s">
        <v>87</v>
      </c>
      <c r="AT119" s="170" t="s">
        <v>76</v>
      </c>
      <c r="AU119" s="170" t="s">
        <v>85</v>
      </c>
      <c r="AY119" s="169" t="s">
        <v>133</v>
      </c>
      <c r="BK119" s="171">
        <f>SUM(BK120:BK130)</f>
        <v>0</v>
      </c>
    </row>
    <row r="120" spans="2:65" s="1" customFormat="1" ht="16.5" customHeight="1">
      <c r="B120" s="34"/>
      <c r="C120" s="174" t="s">
        <v>299</v>
      </c>
      <c r="D120" s="174" t="s">
        <v>135</v>
      </c>
      <c r="E120" s="175" t="s">
        <v>935</v>
      </c>
      <c r="F120" s="176" t="s">
        <v>936</v>
      </c>
      <c r="G120" s="177" t="s">
        <v>172</v>
      </c>
      <c r="H120" s="178">
        <v>33</v>
      </c>
      <c r="I120" s="179"/>
      <c r="J120" s="178">
        <f aca="true" t="shared" si="20" ref="J120:J130">ROUND(I120*H120,2)</f>
        <v>0</v>
      </c>
      <c r="K120" s="176" t="s">
        <v>27</v>
      </c>
      <c r="L120" s="38"/>
      <c r="M120" s="180" t="s">
        <v>27</v>
      </c>
      <c r="N120" s="181" t="s">
        <v>48</v>
      </c>
      <c r="O120" s="60"/>
      <c r="P120" s="182">
        <f aca="true" t="shared" si="21" ref="P120:P130">O120*H120</f>
        <v>0</v>
      </c>
      <c r="Q120" s="182">
        <v>0</v>
      </c>
      <c r="R120" s="182">
        <f aca="true" t="shared" si="22" ref="R120:R130">Q120*H120</f>
        <v>0</v>
      </c>
      <c r="S120" s="182">
        <v>0</v>
      </c>
      <c r="T120" s="183">
        <f aca="true" t="shared" si="23" ref="T120:T130">S120*H120</f>
        <v>0</v>
      </c>
      <c r="AR120" s="17" t="s">
        <v>215</v>
      </c>
      <c r="AT120" s="17" t="s">
        <v>135</v>
      </c>
      <c r="AU120" s="17" t="s">
        <v>87</v>
      </c>
      <c r="AY120" s="17" t="s">
        <v>133</v>
      </c>
      <c r="BE120" s="184">
        <f aca="true" t="shared" si="24" ref="BE120:BE130">IF(N120="základní",J120,0)</f>
        <v>0</v>
      </c>
      <c r="BF120" s="184">
        <f aca="true" t="shared" si="25" ref="BF120:BF130">IF(N120="snížená",J120,0)</f>
        <v>0</v>
      </c>
      <c r="BG120" s="184">
        <f aca="true" t="shared" si="26" ref="BG120:BG130">IF(N120="zákl. přenesená",J120,0)</f>
        <v>0</v>
      </c>
      <c r="BH120" s="184">
        <f aca="true" t="shared" si="27" ref="BH120:BH130">IF(N120="sníž. přenesená",J120,0)</f>
        <v>0</v>
      </c>
      <c r="BI120" s="184">
        <f aca="true" t="shared" si="28" ref="BI120:BI130">IF(N120="nulová",J120,0)</f>
        <v>0</v>
      </c>
      <c r="BJ120" s="17" t="s">
        <v>85</v>
      </c>
      <c r="BK120" s="184">
        <f aca="true" t="shared" si="29" ref="BK120:BK130">ROUND(I120*H120,2)</f>
        <v>0</v>
      </c>
      <c r="BL120" s="17" t="s">
        <v>215</v>
      </c>
      <c r="BM120" s="17" t="s">
        <v>937</v>
      </c>
    </row>
    <row r="121" spans="2:65" s="1" customFormat="1" ht="16.5" customHeight="1">
      <c r="B121" s="34"/>
      <c r="C121" s="218" t="s">
        <v>306</v>
      </c>
      <c r="D121" s="218" t="s">
        <v>221</v>
      </c>
      <c r="E121" s="219" t="s">
        <v>938</v>
      </c>
      <c r="F121" s="220" t="s">
        <v>898</v>
      </c>
      <c r="G121" s="221" t="s">
        <v>172</v>
      </c>
      <c r="H121" s="222">
        <v>36</v>
      </c>
      <c r="I121" s="223"/>
      <c r="J121" s="222">
        <f t="shared" si="20"/>
        <v>0</v>
      </c>
      <c r="K121" s="220" t="s">
        <v>27</v>
      </c>
      <c r="L121" s="224"/>
      <c r="M121" s="225" t="s">
        <v>27</v>
      </c>
      <c r="N121" s="226" t="s">
        <v>48</v>
      </c>
      <c r="O121" s="60"/>
      <c r="P121" s="182">
        <f t="shared" si="21"/>
        <v>0</v>
      </c>
      <c r="Q121" s="182">
        <v>0.00275</v>
      </c>
      <c r="R121" s="182">
        <f t="shared" si="22"/>
        <v>0.09899999999999999</v>
      </c>
      <c r="S121" s="182">
        <v>0</v>
      </c>
      <c r="T121" s="183">
        <f t="shared" si="23"/>
        <v>0</v>
      </c>
      <c r="AR121" s="17" t="s">
        <v>294</v>
      </c>
      <c r="AT121" s="17" t="s">
        <v>221</v>
      </c>
      <c r="AU121" s="17" t="s">
        <v>87</v>
      </c>
      <c r="AY121" s="17" t="s">
        <v>133</v>
      </c>
      <c r="BE121" s="184">
        <f t="shared" si="24"/>
        <v>0</v>
      </c>
      <c r="BF121" s="184">
        <f t="shared" si="25"/>
        <v>0</v>
      </c>
      <c r="BG121" s="184">
        <f t="shared" si="26"/>
        <v>0</v>
      </c>
      <c r="BH121" s="184">
        <f t="shared" si="27"/>
        <v>0</v>
      </c>
      <c r="BI121" s="184">
        <f t="shared" si="28"/>
        <v>0</v>
      </c>
      <c r="BJ121" s="17" t="s">
        <v>85</v>
      </c>
      <c r="BK121" s="184">
        <f t="shared" si="29"/>
        <v>0</v>
      </c>
      <c r="BL121" s="17" t="s">
        <v>215</v>
      </c>
      <c r="BM121" s="17" t="s">
        <v>939</v>
      </c>
    </row>
    <row r="122" spans="2:65" s="1" customFormat="1" ht="16.5" customHeight="1">
      <c r="B122" s="34"/>
      <c r="C122" s="218" t="s">
        <v>311</v>
      </c>
      <c r="D122" s="218" t="s">
        <v>221</v>
      </c>
      <c r="E122" s="219" t="s">
        <v>940</v>
      </c>
      <c r="F122" s="220" t="s">
        <v>941</v>
      </c>
      <c r="G122" s="221" t="s">
        <v>172</v>
      </c>
      <c r="H122" s="222">
        <v>8</v>
      </c>
      <c r="I122" s="223"/>
      <c r="J122" s="222">
        <f t="shared" si="20"/>
        <v>0</v>
      </c>
      <c r="K122" s="220" t="s">
        <v>27</v>
      </c>
      <c r="L122" s="224"/>
      <c r="M122" s="225" t="s">
        <v>27</v>
      </c>
      <c r="N122" s="226" t="s">
        <v>48</v>
      </c>
      <c r="O122" s="60"/>
      <c r="P122" s="182">
        <f t="shared" si="21"/>
        <v>0</v>
      </c>
      <c r="Q122" s="182">
        <v>0.00275</v>
      </c>
      <c r="R122" s="182">
        <f t="shared" si="22"/>
        <v>0.022</v>
      </c>
      <c r="S122" s="182">
        <v>0</v>
      </c>
      <c r="T122" s="183">
        <f t="shared" si="23"/>
        <v>0</v>
      </c>
      <c r="AR122" s="17" t="s">
        <v>294</v>
      </c>
      <c r="AT122" s="17" t="s">
        <v>221</v>
      </c>
      <c r="AU122" s="17" t="s">
        <v>87</v>
      </c>
      <c r="AY122" s="17" t="s">
        <v>133</v>
      </c>
      <c r="BE122" s="184">
        <f t="shared" si="24"/>
        <v>0</v>
      </c>
      <c r="BF122" s="184">
        <f t="shared" si="25"/>
        <v>0</v>
      </c>
      <c r="BG122" s="184">
        <f t="shared" si="26"/>
        <v>0</v>
      </c>
      <c r="BH122" s="184">
        <f t="shared" si="27"/>
        <v>0</v>
      </c>
      <c r="BI122" s="184">
        <f t="shared" si="28"/>
        <v>0</v>
      </c>
      <c r="BJ122" s="17" t="s">
        <v>85</v>
      </c>
      <c r="BK122" s="184">
        <f t="shared" si="29"/>
        <v>0</v>
      </c>
      <c r="BL122" s="17" t="s">
        <v>215</v>
      </c>
      <c r="BM122" s="17" t="s">
        <v>942</v>
      </c>
    </row>
    <row r="123" spans="2:65" s="1" customFormat="1" ht="16.5" customHeight="1">
      <c r="B123" s="34"/>
      <c r="C123" s="218" t="s">
        <v>316</v>
      </c>
      <c r="D123" s="218" t="s">
        <v>221</v>
      </c>
      <c r="E123" s="219" t="s">
        <v>943</v>
      </c>
      <c r="F123" s="220" t="s">
        <v>944</v>
      </c>
      <c r="G123" s="221" t="s">
        <v>328</v>
      </c>
      <c r="H123" s="222">
        <v>1</v>
      </c>
      <c r="I123" s="223"/>
      <c r="J123" s="222">
        <f t="shared" si="20"/>
        <v>0</v>
      </c>
      <c r="K123" s="220" t="s">
        <v>27</v>
      </c>
      <c r="L123" s="224"/>
      <c r="M123" s="225" t="s">
        <v>27</v>
      </c>
      <c r="N123" s="226" t="s">
        <v>48</v>
      </c>
      <c r="O123" s="60"/>
      <c r="P123" s="182">
        <f t="shared" si="21"/>
        <v>0</v>
      </c>
      <c r="Q123" s="182">
        <v>0.04</v>
      </c>
      <c r="R123" s="182">
        <f t="shared" si="22"/>
        <v>0.04</v>
      </c>
      <c r="S123" s="182">
        <v>0</v>
      </c>
      <c r="T123" s="183">
        <f t="shared" si="23"/>
        <v>0</v>
      </c>
      <c r="AR123" s="17" t="s">
        <v>294</v>
      </c>
      <c r="AT123" s="17" t="s">
        <v>221</v>
      </c>
      <c r="AU123" s="17" t="s">
        <v>87</v>
      </c>
      <c r="AY123" s="17" t="s">
        <v>133</v>
      </c>
      <c r="BE123" s="184">
        <f t="shared" si="24"/>
        <v>0</v>
      </c>
      <c r="BF123" s="184">
        <f t="shared" si="25"/>
        <v>0</v>
      </c>
      <c r="BG123" s="184">
        <f t="shared" si="26"/>
        <v>0</v>
      </c>
      <c r="BH123" s="184">
        <f t="shared" si="27"/>
        <v>0</v>
      </c>
      <c r="BI123" s="184">
        <f t="shared" si="28"/>
        <v>0</v>
      </c>
      <c r="BJ123" s="17" t="s">
        <v>85</v>
      </c>
      <c r="BK123" s="184">
        <f t="shared" si="29"/>
        <v>0</v>
      </c>
      <c r="BL123" s="17" t="s">
        <v>215</v>
      </c>
      <c r="BM123" s="17" t="s">
        <v>945</v>
      </c>
    </row>
    <row r="124" spans="2:65" s="1" customFormat="1" ht="16.5" customHeight="1">
      <c r="B124" s="34"/>
      <c r="C124" s="218" t="s">
        <v>321</v>
      </c>
      <c r="D124" s="218" t="s">
        <v>221</v>
      </c>
      <c r="E124" s="219" t="s">
        <v>946</v>
      </c>
      <c r="F124" s="220" t="s">
        <v>847</v>
      </c>
      <c r="G124" s="221" t="s">
        <v>328</v>
      </c>
      <c r="H124" s="222">
        <v>1</v>
      </c>
      <c r="I124" s="223"/>
      <c r="J124" s="222">
        <f t="shared" si="20"/>
        <v>0</v>
      </c>
      <c r="K124" s="220" t="s">
        <v>27</v>
      </c>
      <c r="L124" s="224"/>
      <c r="M124" s="225" t="s">
        <v>27</v>
      </c>
      <c r="N124" s="226" t="s">
        <v>48</v>
      </c>
      <c r="O124" s="60"/>
      <c r="P124" s="182">
        <f t="shared" si="21"/>
        <v>0</v>
      </c>
      <c r="Q124" s="182">
        <v>0.04</v>
      </c>
      <c r="R124" s="182">
        <f t="shared" si="22"/>
        <v>0.04</v>
      </c>
      <c r="S124" s="182">
        <v>0</v>
      </c>
      <c r="T124" s="183">
        <f t="shared" si="23"/>
        <v>0</v>
      </c>
      <c r="AR124" s="17" t="s">
        <v>294</v>
      </c>
      <c r="AT124" s="17" t="s">
        <v>221</v>
      </c>
      <c r="AU124" s="17" t="s">
        <v>87</v>
      </c>
      <c r="AY124" s="17" t="s">
        <v>133</v>
      </c>
      <c r="BE124" s="184">
        <f t="shared" si="24"/>
        <v>0</v>
      </c>
      <c r="BF124" s="184">
        <f t="shared" si="25"/>
        <v>0</v>
      </c>
      <c r="BG124" s="184">
        <f t="shared" si="26"/>
        <v>0</v>
      </c>
      <c r="BH124" s="184">
        <f t="shared" si="27"/>
        <v>0</v>
      </c>
      <c r="BI124" s="184">
        <f t="shared" si="28"/>
        <v>0</v>
      </c>
      <c r="BJ124" s="17" t="s">
        <v>85</v>
      </c>
      <c r="BK124" s="184">
        <f t="shared" si="29"/>
        <v>0</v>
      </c>
      <c r="BL124" s="17" t="s">
        <v>215</v>
      </c>
      <c r="BM124" s="17" t="s">
        <v>947</v>
      </c>
    </row>
    <row r="125" spans="2:65" s="1" customFormat="1" ht="16.5" customHeight="1">
      <c r="B125" s="34"/>
      <c r="C125" s="218" t="s">
        <v>325</v>
      </c>
      <c r="D125" s="218" t="s">
        <v>221</v>
      </c>
      <c r="E125" s="219" t="s">
        <v>948</v>
      </c>
      <c r="F125" s="220" t="s">
        <v>949</v>
      </c>
      <c r="G125" s="221" t="s">
        <v>172</v>
      </c>
      <c r="H125" s="222">
        <v>39</v>
      </c>
      <c r="I125" s="223"/>
      <c r="J125" s="222">
        <f t="shared" si="20"/>
        <v>0</v>
      </c>
      <c r="K125" s="220" t="s">
        <v>139</v>
      </c>
      <c r="L125" s="224"/>
      <c r="M125" s="225" t="s">
        <v>27</v>
      </c>
      <c r="N125" s="226" t="s">
        <v>48</v>
      </c>
      <c r="O125" s="60"/>
      <c r="P125" s="182">
        <f t="shared" si="21"/>
        <v>0</v>
      </c>
      <c r="Q125" s="182">
        <v>0.00063</v>
      </c>
      <c r="R125" s="182">
        <f t="shared" si="22"/>
        <v>0.02457</v>
      </c>
      <c r="S125" s="182">
        <v>0</v>
      </c>
      <c r="T125" s="183">
        <f t="shared" si="23"/>
        <v>0</v>
      </c>
      <c r="AR125" s="17" t="s">
        <v>294</v>
      </c>
      <c r="AT125" s="17" t="s">
        <v>221</v>
      </c>
      <c r="AU125" s="17" t="s">
        <v>87</v>
      </c>
      <c r="AY125" s="17" t="s">
        <v>133</v>
      </c>
      <c r="BE125" s="184">
        <f t="shared" si="24"/>
        <v>0</v>
      </c>
      <c r="BF125" s="184">
        <f t="shared" si="25"/>
        <v>0</v>
      </c>
      <c r="BG125" s="184">
        <f t="shared" si="26"/>
        <v>0</v>
      </c>
      <c r="BH125" s="184">
        <f t="shared" si="27"/>
        <v>0</v>
      </c>
      <c r="BI125" s="184">
        <f t="shared" si="28"/>
        <v>0</v>
      </c>
      <c r="BJ125" s="17" t="s">
        <v>85</v>
      </c>
      <c r="BK125" s="184">
        <f t="shared" si="29"/>
        <v>0</v>
      </c>
      <c r="BL125" s="17" t="s">
        <v>215</v>
      </c>
      <c r="BM125" s="17" t="s">
        <v>950</v>
      </c>
    </row>
    <row r="126" spans="2:65" s="1" customFormat="1" ht="16.5" customHeight="1">
      <c r="B126" s="34"/>
      <c r="C126" s="218" t="s">
        <v>330</v>
      </c>
      <c r="D126" s="218" t="s">
        <v>221</v>
      </c>
      <c r="E126" s="219" t="s">
        <v>951</v>
      </c>
      <c r="F126" s="220" t="s">
        <v>952</v>
      </c>
      <c r="G126" s="221" t="s">
        <v>328</v>
      </c>
      <c r="H126" s="222">
        <v>1</v>
      </c>
      <c r="I126" s="223"/>
      <c r="J126" s="222">
        <f t="shared" si="20"/>
        <v>0</v>
      </c>
      <c r="K126" s="220" t="s">
        <v>27</v>
      </c>
      <c r="L126" s="224"/>
      <c r="M126" s="225" t="s">
        <v>27</v>
      </c>
      <c r="N126" s="226" t="s">
        <v>48</v>
      </c>
      <c r="O126" s="60"/>
      <c r="P126" s="182">
        <f t="shared" si="21"/>
        <v>0</v>
      </c>
      <c r="Q126" s="182">
        <v>5E-05</v>
      </c>
      <c r="R126" s="182">
        <f t="shared" si="22"/>
        <v>5E-05</v>
      </c>
      <c r="S126" s="182">
        <v>0</v>
      </c>
      <c r="T126" s="183">
        <f t="shared" si="23"/>
        <v>0</v>
      </c>
      <c r="AR126" s="17" t="s">
        <v>294</v>
      </c>
      <c r="AT126" s="17" t="s">
        <v>221</v>
      </c>
      <c r="AU126" s="17" t="s">
        <v>87</v>
      </c>
      <c r="AY126" s="17" t="s">
        <v>133</v>
      </c>
      <c r="BE126" s="184">
        <f t="shared" si="24"/>
        <v>0</v>
      </c>
      <c r="BF126" s="184">
        <f t="shared" si="25"/>
        <v>0</v>
      </c>
      <c r="BG126" s="184">
        <f t="shared" si="26"/>
        <v>0</v>
      </c>
      <c r="BH126" s="184">
        <f t="shared" si="27"/>
        <v>0</v>
      </c>
      <c r="BI126" s="184">
        <f t="shared" si="28"/>
        <v>0</v>
      </c>
      <c r="BJ126" s="17" t="s">
        <v>85</v>
      </c>
      <c r="BK126" s="184">
        <f t="shared" si="29"/>
        <v>0</v>
      </c>
      <c r="BL126" s="17" t="s">
        <v>215</v>
      </c>
      <c r="BM126" s="17" t="s">
        <v>953</v>
      </c>
    </row>
    <row r="127" spans="2:65" s="1" customFormat="1" ht="16.5" customHeight="1">
      <c r="B127" s="34"/>
      <c r="C127" s="218" t="s">
        <v>334</v>
      </c>
      <c r="D127" s="218" t="s">
        <v>221</v>
      </c>
      <c r="E127" s="219" t="s">
        <v>954</v>
      </c>
      <c r="F127" s="220" t="s">
        <v>841</v>
      </c>
      <c r="G127" s="221" t="s">
        <v>328</v>
      </c>
      <c r="H127" s="222">
        <v>1</v>
      </c>
      <c r="I127" s="223"/>
      <c r="J127" s="222">
        <f t="shared" si="20"/>
        <v>0</v>
      </c>
      <c r="K127" s="220" t="s">
        <v>27</v>
      </c>
      <c r="L127" s="224"/>
      <c r="M127" s="225" t="s">
        <v>27</v>
      </c>
      <c r="N127" s="226" t="s">
        <v>48</v>
      </c>
      <c r="O127" s="60"/>
      <c r="P127" s="182">
        <f t="shared" si="21"/>
        <v>0</v>
      </c>
      <c r="Q127" s="182">
        <v>5E-05</v>
      </c>
      <c r="R127" s="182">
        <f t="shared" si="22"/>
        <v>5E-05</v>
      </c>
      <c r="S127" s="182">
        <v>0</v>
      </c>
      <c r="T127" s="183">
        <f t="shared" si="23"/>
        <v>0</v>
      </c>
      <c r="AR127" s="17" t="s">
        <v>294</v>
      </c>
      <c r="AT127" s="17" t="s">
        <v>221</v>
      </c>
      <c r="AU127" s="17" t="s">
        <v>87</v>
      </c>
      <c r="AY127" s="17" t="s">
        <v>133</v>
      </c>
      <c r="BE127" s="184">
        <f t="shared" si="24"/>
        <v>0</v>
      </c>
      <c r="BF127" s="184">
        <f t="shared" si="25"/>
        <v>0</v>
      </c>
      <c r="BG127" s="184">
        <f t="shared" si="26"/>
        <v>0</v>
      </c>
      <c r="BH127" s="184">
        <f t="shared" si="27"/>
        <v>0</v>
      </c>
      <c r="BI127" s="184">
        <f t="shared" si="28"/>
        <v>0</v>
      </c>
      <c r="BJ127" s="17" t="s">
        <v>85</v>
      </c>
      <c r="BK127" s="184">
        <f t="shared" si="29"/>
        <v>0</v>
      </c>
      <c r="BL127" s="17" t="s">
        <v>215</v>
      </c>
      <c r="BM127" s="17" t="s">
        <v>955</v>
      </c>
    </row>
    <row r="128" spans="2:65" s="1" customFormat="1" ht="16.5" customHeight="1">
      <c r="B128" s="34"/>
      <c r="C128" s="218" t="s">
        <v>338</v>
      </c>
      <c r="D128" s="218" t="s">
        <v>221</v>
      </c>
      <c r="E128" s="219" t="s">
        <v>956</v>
      </c>
      <c r="F128" s="220" t="s">
        <v>957</v>
      </c>
      <c r="G128" s="221" t="s">
        <v>812</v>
      </c>
      <c r="H128" s="222">
        <v>35</v>
      </c>
      <c r="I128" s="223"/>
      <c r="J128" s="222">
        <f t="shared" si="20"/>
        <v>0</v>
      </c>
      <c r="K128" s="220" t="s">
        <v>27</v>
      </c>
      <c r="L128" s="224"/>
      <c r="M128" s="225" t="s">
        <v>27</v>
      </c>
      <c r="N128" s="226" t="s">
        <v>48</v>
      </c>
      <c r="O128" s="60"/>
      <c r="P128" s="182">
        <f t="shared" si="21"/>
        <v>0</v>
      </c>
      <c r="Q128" s="182">
        <v>0.001</v>
      </c>
      <c r="R128" s="182">
        <f t="shared" si="22"/>
        <v>0.035</v>
      </c>
      <c r="S128" s="182">
        <v>0</v>
      </c>
      <c r="T128" s="183">
        <f t="shared" si="23"/>
        <v>0</v>
      </c>
      <c r="AR128" s="17" t="s">
        <v>294</v>
      </c>
      <c r="AT128" s="17" t="s">
        <v>221</v>
      </c>
      <c r="AU128" s="17" t="s">
        <v>87</v>
      </c>
      <c r="AY128" s="17" t="s">
        <v>133</v>
      </c>
      <c r="BE128" s="184">
        <f t="shared" si="24"/>
        <v>0</v>
      </c>
      <c r="BF128" s="184">
        <f t="shared" si="25"/>
        <v>0</v>
      </c>
      <c r="BG128" s="184">
        <f t="shared" si="26"/>
        <v>0</v>
      </c>
      <c r="BH128" s="184">
        <f t="shared" si="27"/>
        <v>0</v>
      </c>
      <c r="BI128" s="184">
        <f t="shared" si="28"/>
        <v>0</v>
      </c>
      <c r="BJ128" s="17" t="s">
        <v>85</v>
      </c>
      <c r="BK128" s="184">
        <f t="shared" si="29"/>
        <v>0</v>
      </c>
      <c r="BL128" s="17" t="s">
        <v>215</v>
      </c>
      <c r="BM128" s="17" t="s">
        <v>958</v>
      </c>
    </row>
    <row r="129" spans="2:65" s="1" customFormat="1" ht="16.5" customHeight="1">
      <c r="B129" s="34"/>
      <c r="C129" s="218" t="s">
        <v>342</v>
      </c>
      <c r="D129" s="218" t="s">
        <v>221</v>
      </c>
      <c r="E129" s="219" t="s">
        <v>959</v>
      </c>
      <c r="F129" s="220" t="s">
        <v>960</v>
      </c>
      <c r="G129" s="221" t="s">
        <v>186</v>
      </c>
      <c r="H129" s="222">
        <v>1.75</v>
      </c>
      <c r="I129" s="223"/>
      <c r="J129" s="222">
        <f t="shared" si="20"/>
        <v>0</v>
      </c>
      <c r="K129" s="220" t="s">
        <v>27</v>
      </c>
      <c r="L129" s="224"/>
      <c r="M129" s="225" t="s">
        <v>27</v>
      </c>
      <c r="N129" s="226" t="s">
        <v>48</v>
      </c>
      <c r="O129" s="60"/>
      <c r="P129" s="182">
        <f t="shared" si="21"/>
        <v>0</v>
      </c>
      <c r="Q129" s="182">
        <v>0.001</v>
      </c>
      <c r="R129" s="182">
        <f t="shared" si="22"/>
        <v>0.00175</v>
      </c>
      <c r="S129" s="182">
        <v>0</v>
      </c>
      <c r="T129" s="183">
        <f t="shared" si="23"/>
        <v>0</v>
      </c>
      <c r="AR129" s="17" t="s">
        <v>294</v>
      </c>
      <c r="AT129" s="17" t="s">
        <v>221</v>
      </c>
      <c r="AU129" s="17" t="s">
        <v>87</v>
      </c>
      <c r="AY129" s="17" t="s">
        <v>133</v>
      </c>
      <c r="BE129" s="184">
        <f t="shared" si="24"/>
        <v>0</v>
      </c>
      <c r="BF129" s="184">
        <f t="shared" si="25"/>
        <v>0</v>
      </c>
      <c r="BG129" s="184">
        <f t="shared" si="26"/>
        <v>0</v>
      </c>
      <c r="BH129" s="184">
        <f t="shared" si="27"/>
        <v>0</v>
      </c>
      <c r="BI129" s="184">
        <f t="shared" si="28"/>
        <v>0</v>
      </c>
      <c r="BJ129" s="17" t="s">
        <v>85</v>
      </c>
      <c r="BK129" s="184">
        <f t="shared" si="29"/>
        <v>0</v>
      </c>
      <c r="BL129" s="17" t="s">
        <v>215</v>
      </c>
      <c r="BM129" s="17" t="s">
        <v>961</v>
      </c>
    </row>
    <row r="130" spans="2:65" s="1" customFormat="1" ht="16.5" customHeight="1">
      <c r="B130" s="34"/>
      <c r="C130" s="174" t="s">
        <v>346</v>
      </c>
      <c r="D130" s="174" t="s">
        <v>135</v>
      </c>
      <c r="E130" s="175" t="s">
        <v>962</v>
      </c>
      <c r="F130" s="176" t="s">
        <v>856</v>
      </c>
      <c r="G130" s="177" t="s">
        <v>328</v>
      </c>
      <c r="H130" s="178">
        <v>1</v>
      </c>
      <c r="I130" s="179"/>
      <c r="J130" s="178">
        <f t="shared" si="20"/>
        <v>0</v>
      </c>
      <c r="K130" s="176" t="s">
        <v>27</v>
      </c>
      <c r="L130" s="38"/>
      <c r="M130" s="227" t="s">
        <v>27</v>
      </c>
      <c r="N130" s="228" t="s">
        <v>48</v>
      </c>
      <c r="O130" s="229"/>
      <c r="P130" s="230">
        <f t="shared" si="21"/>
        <v>0</v>
      </c>
      <c r="Q130" s="230">
        <v>0</v>
      </c>
      <c r="R130" s="230">
        <f t="shared" si="22"/>
        <v>0</v>
      </c>
      <c r="S130" s="230">
        <v>0</v>
      </c>
      <c r="T130" s="231">
        <f t="shared" si="23"/>
        <v>0</v>
      </c>
      <c r="AR130" s="17" t="s">
        <v>215</v>
      </c>
      <c r="AT130" s="17" t="s">
        <v>135</v>
      </c>
      <c r="AU130" s="17" t="s">
        <v>87</v>
      </c>
      <c r="AY130" s="17" t="s">
        <v>133</v>
      </c>
      <c r="BE130" s="184">
        <f t="shared" si="24"/>
        <v>0</v>
      </c>
      <c r="BF130" s="184">
        <f t="shared" si="25"/>
        <v>0</v>
      </c>
      <c r="BG130" s="184">
        <f t="shared" si="26"/>
        <v>0</v>
      </c>
      <c r="BH130" s="184">
        <f t="shared" si="27"/>
        <v>0</v>
      </c>
      <c r="BI130" s="184">
        <f t="shared" si="28"/>
        <v>0</v>
      </c>
      <c r="BJ130" s="17" t="s">
        <v>85</v>
      </c>
      <c r="BK130" s="184">
        <f t="shared" si="29"/>
        <v>0</v>
      </c>
      <c r="BL130" s="17" t="s">
        <v>215</v>
      </c>
      <c r="BM130" s="17" t="s">
        <v>963</v>
      </c>
    </row>
    <row r="131" spans="2:12" s="1" customFormat="1" ht="6.95" customHeight="1">
      <c r="B131" s="46"/>
      <c r="C131" s="47"/>
      <c r="D131" s="47"/>
      <c r="E131" s="47"/>
      <c r="F131" s="47"/>
      <c r="G131" s="47"/>
      <c r="H131" s="47"/>
      <c r="I131" s="125"/>
      <c r="J131" s="47"/>
      <c r="K131" s="47"/>
      <c r="L131" s="38"/>
    </row>
  </sheetData>
  <sheetProtection algorithmName="SHA-512" hashValue="W32yKZs6UOpECkxZi1pD1cBXbKb0mRNg7NsZvtB9NH8WyugK5r8flcl8Nxs/5DwWPH3h2HszgiRZr6vnYMKiHg==" saltValue="d/bIEwT414QMr5fyxo/TB511Wh3Eo0xhF1eol9cqB2IgPtp0mpiFUVudzCeFSWTrUFainOmZOKy6P61b/sDg9w==" spinCount="100000" sheet="1" objects="1" scenarios="1" formatColumns="0" formatRows="0" autoFilter="0"/>
  <autoFilter ref="C82:K13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7" t="s">
        <v>102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87</v>
      </c>
    </row>
    <row r="4" spans="2:46" ht="24.95" customHeight="1">
      <c r="B4" s="20"/>
      <c r="D4" s="10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2" t="s">
        <v>15</v>
      </c>
      <c r="L6" s="20"/>
    </row>
    <row r="7" spans="2:12" ht="16.5" customHeight="1">
      <c r="B7" s="20"/>
      <c r="E7" s="360" t="str">
        <f>'Rekapitulace stavby'!K6</f>
        <v>III-2031 Vejprnice - intravilánová brána</v>
      </c>
      <c r="F7" s="361"/>
      <c r="G7" s="361"/>
      <c r="H7" s="361"/>
      <c r="L7" s="20"/>
    </row>
    <row r="8" spans="2:12" s="1" customFormat="1" ht="12" customHeight="1">
      <c r="B8" s="38"/>
      <c r="D8" s="102" t="s">
        <v>104</v>
      </c>
      <c r="I8" s="103"/>
      <c r="L8" s="38"/>
    </row>
    <row r="9" spans="2:12" s="1" customFormat="1" ht="36.95" customHeight="1">
      <c r="B9" s="38"/>
      <c r="E9" s="362" t="s">
        <v>964</v>
      </c>
      <c r="F9" s="363"/>
      <c r="G9" s="363"/>
      <c r="H9" s="363"/>
      <c r="I9" s="103"/>
      <c r="L9" s="38"/>
    </row>
    <row r="10" spans="2:12" s="1" customFormat="1" ht="11.25">
      <c r="B10" s="38"/>
      <c r="I10" s="103"/>
      <c r="L10" s="38"/>
    </row>
    <row r="11" spans="2:12" s="1" customFormat="1" ht="12" customHeight="1">
      <c r="B11" s="38"/>
      <c r="D11" s="102" t="s">
        <v>17</v>
      </c>
      <c r="F11" s="17" t="s">
        <v>18</v>
      </c>
      <c r="I11" s="104" t="s">
        <v>19</v>
      </c>
      <c r="J11" s="17" t="s">
        <v>27</v>
      </c>
      <c r="L11" s="38"/>
    </row>
    <row r="12" spans="2:12" s="1" customFormat="1" ht="12" customHeight="1">
      <c r="B12" s="38"/>
      <c r="D12" s="102" t="s">
        <v>21</v>
      </c>
      <c r="F12" s="17" t="s">
        <v>22</v>
      </c>
      <c r="I12" s="104" t="s">
        <v>23</v>
      </c>
      <c r="J12" s="105" t="str">
        <f>'Rekapitulace stavby'!AN8</f>
        <v>11. 1. 2019</v>
      </c>
      <c r="L12" s="38"/>
    </row>
    <row r="13" spans="2:12" s="1" customFormat="1" ht="10.9" customHeight="1">
      <c r="B13" s="38"/>
      <c r="I13" s="103"/>
      <c r="L13" s="38"/>
    </row>
    <row r="14" spans="2:12" s="1" customFormat="1" ht="12" customHeight="1">
      <c r="B14" s="38"/>
      <c r="D14" s="102" t="s">
        <v>25</v>
      </c>
      <c r="I14" s="104" t="s">
        <v>26</v>
      </c>
      <c r="J14" s="17" t="s">
        <v>27</v>
      </c>
      <c r="L14" s="38"/>
    </row>
    <row r="15" spans="2:12" s="1" customFormat="1" ht="18" customHeight="1">
      <c r="B15" s="38"/>
      <c r="E15" s="17" t="s">
        <v>28</v>
      </c>
      <c r="I15" s="104" t="s">
        <v>29</v>
      </c>
      <c r="J15" s="17" t="s">
        <v>27</v>
      </c>
      <c r="L15" s="38"/>
    </row>
    <row r="16" spans="2:12" s="1" customFormat="1" ht="6.95" customHeight="1">
      <c r="B16" s="38"/>
      <c r="I16" s="103"/>
      <c r="L16" s="38"/>
    </row>
    <row r="17" spans="2:12" s="1" customFormat="1" ht="12" customHeight="1">
      <c r="B17" s="38"/>
      <c r="D17" s="102" t="s">
        <v>30</v>
      </c>
      <c r="I17" s="104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64" t="str">
        <f>'Rekapitulace stavby'!E14</f>
        <v>Vyplň údaj</v>
      </c>
      <c r="F18" s="365"/>
      <c r="G18" s="365"/>
      <c r="H18" s="365"/>
      <c r="I18" s="104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03"/>
      <c r="L19" s="38"/>
    </row>
    <row r="20" spans="2:12" s="1" customFormat="1" ht="12" customHeight="1">
      <c r="B20" s="38"/>
      <c r="D20" s="102" t="s">
        <v>32</v>
      </c>
      <c r="I20" s="104" t="s">
        <v>26</v>
      </c>
      <c r="J20" s="17" t="s">
        <v>27</v>
      </c>
      <c r="L20" s="38"/>
    </row>
    <row r="21" spans="2:12" s="1" customFormat="1" ht="18" customHeight="1">
      <c r="B21" s="38"/>
      <c r="E21" s="17" t="s">
        <v>34</v>
      </c>
      <c r="I21" s="104" t="s">
        <v>29</v>
      </c>
      <c r="J21" s="17" t="s">
        <v>27</v>
      </c>
      <c r="L21" s="38"/>
    </row>
    <row r="22" spans="2:12" s="1" customFormat="1" ht="6.95" customHeight="1">
      <c r="B22" s="38"/>
      <c r="I22" s="103"/>
      <c r="L22" s="38"/>
    </row>
    <row r="23" spans="2:12" s="1" customFormat="1" ht="12" customHeight="1">
      <c r="B23" s="38"/>
      <c r="D23" s="102" t="s">
        <v>37</v>
      </c>
      <c r="I23" s="104" t="s">
        <v>26</v>
      </c>
      <c r="J23" s="17" t="s">
        <v>38</v>
      </c>
      <c r="L23" s="38"/>
    </row>
    <row r="24" spans="2:12" s="1" customFormat="1" ht="18" customHeight="1">
      <c r="B24" s="38"/>
      <c r="E24" s="17" t="s">
        <v>39</v>
      </c>
      <c r="I24" s="104" t="s">
        <v>29</v>
      </c>
      <c r="J24" s="17" t="s">
        <v>40</v>
      </c>
      <c r="L24" s="38"/>
    </row>
    <row r="25" spans="2:12" s="1" customFormat="1" ht="6.95" customHeight="1">
      <c r="B25" s="38"/>
      <c r="I25" s="103"/>
      <c r="L25" s="38"/>
    </row>
    <row r="26" spans="2:12" s="1" customFormat="1" ht="12" customHeight="1">
      <c r="B26" s="38"/>
      <c r="D26" s="102" t="s">
        <v>41</v>
      </c>
      <c r="I26" s="103"/>
      <c r="L26" s="38"/>
    </row>
    <row r="27" spans="2:12" s="6" customFormat="1" ht="16.5" customHeight="1">
      <c r="B27" s="106"/>
      <c r="E27" s="366" t="s">
        <v>27</v>
      </c>
      <c r="F27" s="366"/>
      <c r="G27" s="366"/>
      <c r="H27" s="366"/>
      <c r="I27" s="107"/>
      <c r="L27" s="106"/>
    </row>
    <row r="28" spans="2:12" s="1" customFormat="1" ht="6.95" customHeight="1">
      <c r="B28" s="38"/>
      <c r="I28" s="103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>
      <c r="B30" s="38"/>
      <c r="D30" s="109" t="s">
        <v>43</v>
      </c>
      <c r="I30" s="103"/>
      <c r="J30" s="110">
        <f>ROUND(J84,2)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5" customHeight="1">
      <c r="B32" s="38"/>
      <c r="F32" s="111" t="s">
        <v>45</v>
      </c>
      <c r="I32" s="112" t="s">
        <v>44</v>
      </c>
      <c r="J32" s="111" t="s">
        <v>46</v>
      </c>
      <c r="L32" s="38"/>
    </row>
    <row r="33" spans="2:12" s="1" customFormat="1" ht="14.45" customHeight="1">
      <c r="B33" s="38"/>
      <c r="D33" s="102" t="s">
        <v>47</v>
      </c>
      <c r="E33" s="102" t="s">
        <v>48</v>
      </c>
      <c r="F33" s="113">
        <f>ROUND((SUM(BE84:BE96)),2)</f>
        <v>0</v>
      </c>
      <c r="I33" s="114">
        <v>0.21</v>
      </c>
      <c r="J33" s="113">
        <f>ROUND(((SUM(BE84:BE96))*I33),2)</f>
        <v>0</v>
      </c>
      <c r="L33" s="38"/>
    </row>
    <row r="34" spans="2:12" s="1" customFormat="1" ht="14.45" customHeight="1">
      <c r="B34" s="38"/>
      <c r="E34" s="102" t="s">
        <v>49</v>
      </c>
      <c r="F34" s="113">
        <f>ROUND((SUM(BF84:BF96)),2)</f>
        <v>0</v>
      </c>
      <c r="I34" s="114">
        <v>0.15</v>
      </c>
      <c r="J34" s="113">
        <f>ROUND(((SUM(BF84:BF96))*I34),2)</f>
        <v>0</v>
      </c>
      <c r="L34" s="38"/>
    </row>
    <row r="35" spans="2:12" s="1" customFormat="1" ht="14.45" customHeight="1" hidden="1">
      <c r="B35" s="38"/>
      <c r="E35" s="102" t="s">
        <v>50</v>
      </c>
      <c r="F35" s="113">
        <f>ROUND((SUM(BG84:BG96)),2)</f>
        <v>0</v>
      </c>
      <c r="I35" s="114">
        <v>0.21</v>
      </c>
      <c r="J35" s="113">
        <f>0</f>
        <v>0</v>
      </c>
      <c r="L35" s="38"/>
    </row>
    <row r="36" spans="2:12" s="1" customFormat="1" ht="14.45" customHeight="1" hidden="1">
      <c r="B36" s="38"/>
      <c r="E36" s="102" t="s">
        <v>51</v>
      </c>
      <c r="F36" s="113">
        <f>ROUND((SUM(BH84:BH96)),2)</f>
        <v>0</v>
      </c>
      <c r="I36" s="114">
        <v>0.15</v>
      </c>
      <c r="J36" s="113">
        <f>0</f>
        <v>0</v>
      </c>
      <c r="L36" s="38"/>
    </row>
    <row r="37" spans="2:12" s="1" customFormat="1" ht="14.45" customHeight="1" hidden="1">
      <c r="B37" s="38"/>
      <c r="E37" s="102" t="s">
        <v>52</v>
      </c>
      <c r="F37" s="113">
        <f>ROUND((SUM(BI84:BI96)),2)</f>
        <v>0</v>
      </c>
      <c r="I37" s="114">
        <v>0</v>
      </c>
      <c r="J37" s="113">
        <f>0</f>
        <v>0</v>
      </c>
      <c r="L37" s="38"/>
    </row>
    <row r="38" spans="2:12" s="1" customFormat="1" ht="6.95" customHeight="1">
      <c r="B38" s="38"/>
      <c r="I38" s="103"/>
      <c r="L38" s="38"/>
    </row>
    <row r="39" spans="2:12" s="1" customFormat="1" ht="25.35" customHeight="1">
      <c r="B39" s="38"/>
      <c r="C39" s="115"/>
      <c r="D39" s="116" t="s">
        <v>53</v>
      </c>
      <c r="E39" s="117"/>
      <c r="F39" s="117"/>
      <c r="G39" s="118" t="s">
        <v>54</v>
      </c>
      <c r="H39" s="119" t="s">
        <v>55</v>
      </c>
      <c r="I39" s="120"/>
      <c r="J39" s="121">
        <f>SUM(J30:J37)</f>
        <v>0</v>
      </c>
      <c r="K39" s="122"/>
      <c r="L39" s="38"/>
    </row>
    <row r="40" spans="2:12" s="1" customFormat="1" ht="14.45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5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5" customHeight="1">
      <c r="B45" s="34"/>
      <c r="C45" s="23" t="s">
        <v>106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15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>
      <c r="B48" s="34"/>
      <c r="C48" s="35"/>
      <c r="D48" s="35"/>
      <c r="E48" s="367" t="str">
        <f>E7</f>
        <v>III-2031 Vejprnice - intravilánová brána</v>
      </c>
      <c r="F48" s="368"/>
      <c r="G48" s="368"/>
      <c r="H48" s="368"/>
      <c r="I48" s="103"/>
      <c r="J48" s="35"/>
      <c r="K48" s="35"/>
      <c r="L48" s="38"/>
    </row>
    <row r="49" spans="2:12" s="1" customFormat="1" ht="12" customHeight="1">
      <c r="B49" s="34"/>
      <c r="C49" s="29" t="s">
        <v>104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12" s="1" customFormat="1" ht="16.5" customHeight="1">
      <c r="B50" s="34"/>
      <c r="C50" s="35"/>
      <c r="D50" s="35"/>
      <c r="E50" s="340" t="str">
        <f>E9</f>
        <v>SK81H06 - VON</v>
      </c>
      <c r="F50" s="339"/>
      <c r="G50" s="339"/>
      <c r="H50" s="339"/>
      <c r="I50" s="103"/>
      <c r="J50" s="35"/>
      <c r="K50" s="35"/>
      <c r="L50" s="38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 xml:space="preserve"> </v>
      </c>
      <c r="G52" s="35"/>
      <c r="H52" s="35"/>
      <c r="I52" s="104" t="s">
        <v>23</v>
      </c>
      <c r="J52" s="55" t="str">
        <f>IF(J12="","",J12)</f>
        <v>11. 1. 2019</v>
      </c>
      <c r="K52" s="35"/>
      <c r="L52" s="38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12" s="1" customFormat="1" ht="24.95" customHeight="1">
      <c r="B54" s="34"/>
      <c r="C54" s="29" t="s">
        <v>25</v>
      </c>
      <c r="D54" s="35"/>
      <c r="E54" s="35"/>
      <c r="F54" s="27" t="str">
        <f>E15</f>
        <v>SÚS Plzeňského kraje</v>
      </c>
      <c r="G54" s="35"/>
      <c r="H54" s="35"/>
      <c r="I54" s="104" t="s">
        <v>32</v>
      </c>
      <c r="J54" s="32" t="str">
        <f>E21</f>
        <v>Projekční kancelář Ing.Škubalová</v>
      </c>
      <c r="K54" s="35"/>
      <c r="L54" s="38"/>
    </row>
    <row r="55" spans="2:12" s="1" customFormat="1" ht="13.7" customHeight="1">
      <c r="B55" s="34"/>
      <c r="C55" s="29" t="s">
        <v>30</v>
      </c>
      <c r="D55" s="35"/>
      <c r="E55" s="35"/>
      <c r="F55" s="27" t="str">
        <f>IF(E18="","",E18)</f>
        <v>Vyplň údaj</v>
      </c>
      <c r="G55" s="35"/>
      <c r="H55" s="35"/>
      <c r="I55" s="104" t="s">
        <v>37</v>
      </c>
      <c r="J55" s="32" t="str">
        <f>E24</f>
        <v>Straka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12" s="1" customFormat="1" ht="29.25" customHeight="1">
      <c r="B57" s="34"/>
      <c r="C57" s="129" t="s">
        <v>107</v>
      </c>
      <c r="D57" s="130"/>
      <c r="E57" s="130"/>
      <c r="F57" s="130"/>
      <c r="G57" s="130"/>
      <c r="H57" s="130"/>
      <c r="I57" s="131"/>
      <c r="J57" s="132" t="s">
        <v>108</v>
      </c>
      <c r="K57" s="130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9" customHeight="1">
      <c r="B59" s="34"/>
      <c r="C59" s="133" t="s">
        <v>75</v>
      </c>
      <c r="D59" s="35"/>
      <c r="E59" s="35"/>
      <c r="F59" s="35"/>
      <c r="G59" s="35"/>
      <c r="H59" s="35"/>
      <c r="I59" s="103"/>
      <c r="J59" s="73">
        <f>J84</f>
        <v>0</v>
      </c>
      <c r="K59" s="35"/>
      <c r="L59" s="38"/>
      <c r="AU59" s="17" t="s">
        <v>109</v>
      </c>
    </row>
    <row r="60" spans="2:12" s="7" customFormat="1" ht="24.95" customHeight="1">
      <c r="B60" s="134"/>
      <c r="C60" s="135"/>
      <c r="D60" s="136" t="s">
        <v>965</v>
      </c>
      <c r="E60" s="137"/>
      <c r="F60" s="137"/>
      <c r="G60" s="137"/>
      <c r="H60" s="137"/>
      <c r="I60" s="138"/>
      <c r="J60" s="139">
        <f>J85</f>
        <v>0</v>
      </c>
      <c r="K60" s="135"/>
      <c r="L60" s="140"/>
    </row>
    <row r="61" spans="2:12" s="8" customFormat="1" ht="19.9" customHeight="1">
      <c r="B61" s="141"/>
      <c r="C61" s="142"/>
      <c r="D61" s="143" t="s">
        <v>966</v>
      </c>
      <c r="E61" s="144"/>
      <c r="F61" s="144"/>
      <c r="G61" s="144"/>
      <c r="H61" s="144"/>
      <c r="I61" s="145"/>
      <c r="J61" s="146">
        <f>J86</f>
        <v>0</v>
      </c>
      <c r="K61" s="142"/>
      <c r="L61" s="147"/>
    </row>
    <row r="62" spans="2:12" s="8" customFormat="1" ht="19.9" customHeight="1">
      <c r="B62" s="141"/>
      <c r="C62" s="142"/>
      <c r="D62" s="143" t="s">
        <v>967</v>
      </c>
      <c r="E62" s="144"/>
      <c r="F62" s="144"/>
      <c r="G62" s="144"/>
      <c r="H62" s="144"/>
      <c r="I62" s="145"/>
      <c r="J62" s="146">
        <f>J91</f>
        <v>0</v>
      </c>
      <c r="K62" s="142"/>
      <c r="L62" s="147"/>
    </row>
    <row r="63" spans="2:12" s="8" customFormat="1" ht="19.9" customHeight="1">
      <c r="B63" s="141"/>
      <c r="C63" s="142"/>
      <c r="D63" s="143" t="s">
        <v>968</v>
      </c>
      <c r="E63" s="144"/>
      <c r="F63" s="144"/>
      <c r="G63" s="144"/>
      <c r="H63" s="144"/>
      <c r="I63" s="145"/>
      <c r="J63" s="146">
        <f>J93</f>
        <v>0</v>
      </c>
      <c r="K63" s="142"/>
      <c r="L63" s="147"/>
    </row>
    <row r="64" spans="2:12" s="8" customFormat="1" ht="19.9" customHeight="1">
      <c r="B64" s="141"/>
      <c r="C64" s="142"/>
      <c r="D64" s="143" t="s">
        <v>969</v>
      </c>
      <c r="E64" s="144"/>
      <c r="F64" s="144"/>
      <c r="G64" s="144"/>
      <c r="H64" s="144"/>
      <c r="I64" s="145"/>
      <c r="J64" s="146">
        <f>J95</f>
        <v>0</v>
      </c>
      <c r="K64" s="142"/>
      <c r="L64" s="147"/>
    </row>
    <row r="65" spans="2:12" s="1" customFormat="1" ht="21.75" customHeight="1">
      <c r="B65" s="34"/>
      <c r="C65" s="35"/>
      <c r="D65" s="35"/>
      <c r="E65" s="35"/>
      <c r="F65" s="35"/>
      <c r="G65" s="35"/>
      <c r="H65" s="35"/>
      <c r="I65" s="103"/>
      <c r="J65" s="35"/>
      <c r="K65" s="35"/>
      <c r="L65" s="38"/>
    </row>
    <row r="66" spans="2:12" s="1" customFormat="1" ht="6.95" customHeight="1">
      <c r="B66" s="46"/>
      <c r="C66" s="47"/>
      <c r="D66" s="47"/>
      <c r="E66" s="47"/>
      <c r="F66" s="47"/>
      <c r="G66" s="47"/>
      <c r="H66" s="47"/>
      <c r="I66" s="125"/>
      <c r="J66" s="47"/>
      <c r="K66" s="47"/>
      <c r="L66" s="38"/>
    </row>
    <row r="70" spans="2:12" s="1" customFormat="1" ht="6.95" customHeight="1">
      <c r="B70" s="48"/>
      <c r="C70" s="49"/>
      <c r="D70" s="49"/>
      <c r="E70" s="49"/>
      <c r="F70" s="49"/>
      <c r="G70" s="49"/>
      <c r="H70" s="49"/>
      <c r="I70" s="128"/>
      <c r="J70" s="49"/>
      <c r="K70" s="49"/>
      <c r="L70" s="38"/>
    </row>
    <row r="71" spans="2:12" s="1" customFormat="1" ht="24.95" customHeight="1">
      <c r="B71" s="34"/>
      <c r="C71" s="23" t="s">
        <v>118</v>
      </c>
      <c r="D71" s="35"/>
      <c r="E71" s="35"/>
      <c r="F71" s="35"/>
      <c r="G71" s="35"/>
      <c r="H71" s="35"/>
      <c r="I71" s="103"/>
      <c r="J71" s="35"/>
      <c r="K71" s="35"/>
      <c r="L71" s="38"/>
    </row>
    <row r="72" spans="2:12" s="1" customFormat="1" ht="6.95" customHeight="1">
      <c r="B72" s="34"/>
      <c r="C72" s="35"/>
      <c r="D72" s="35"/>
      <c r="E72" s="35"/>
      <c r="F72" s="35"/>
      <c r="G72" s="35"/>
      <c r="H72" s="35"/>
      <c r="I72" s="103"/>
      <c r="J72" s="35"/>
      <c r="K72" s="35"/>
      <c r="L72" s="38"/>
    </row>
    <row r="73" spans="2:12" s="1" customFormat="1" ht="12" customHeight="1">
      <c r="B73" s="34"/>
      <c r="C73" s="29" t="s">
        <v>15</v>
      </c>
      <c r="D73" s="35"/>
      <c r="E73" s="35"/>
      <c r="F73" s="35"/>
      <c r="G73" s="35"/>
      <c r="H73" s="35"/>
      <c r="I73" s="103"/>
      <c r="J73" s="35"/>
      <c r="K73" s="35"/>
      <c r="L73" s="38"/>
    </row>
    <row r="74" spans="2:12" s="1" customFormat="1" ht="16.5" customHeight="1">
      <c r="B74" s="34"/>
      <c r="C74" s="35"/>
      <c r="D74" s="35"/>
      <c r="E74" s="367" t="str">
        <f>E7</f>
        <v>III-2031 Vejprnice - intravilánová brána</v>
      </c>
      <c r="F74" s="368"/>
      <c r="G74" s="368"/>
      <c r="H74" s="368"/>
      <c r="I74" s="103"/>
      <c r="J74" s="35"/>
      <c r="K74" s="35"/>
      <c r="L74" s="38"/>
    </row>
    <row r="75" spans="2:12" s="1" customFormat="1" ht="12" customHeight="1">
      <c r="B75" s="34"/>
      <c r="C75" s="29" t="s">
        <v>104</v>
      </c>
      <c r="D75" s="35"/>
      <c r="E75" s="35"/>
      <c r="F75" s="35"/>
      <c r="G75" s="35"/>
      <c r="H75" s="35"/>
      <c r="I75" s="103"/>
      <c r="J75" s="35"/>
      <c r="K75" s="35"/>
      <c r="L75" s="38"/>
    </row>
    <row r="76" spans="2:12" s="1" customFormat="1" ht="16.5" customHeight="1">
      <c r="B76" s="34"/>
      <c r="C76" s="35"/>
      <c r="D76" s="35"/>
      <c r="E76" s="340" t="str">
        <f>E9</f>
        <v>SK81H06 - VON</v>
      </c>
      <c r="F76" s="339"/>
      <c r="G76" s="339"/>
      <c r="H76" s="339"/>
      <c r="I76" s="103"/>
      <c r="J76" s="35"/>
      <c r="K76" s="35"/>
      <c r="L76" s="38"/>
    </row>
    <row r="77" spans="2:12" s="1" customFormat="1" ht="6.95" customHeight="1">
      <c r="B77" s="34"/>
      <c r="C77" s="35"/>
      <c r="D77" s="35"/>
      <c r="E77" s="35"/>
      <c r="F77" s="35"/>
      <c r="G77" s="35"/>
      <c r="H77" s="35"/>
      <c r="I77" s="103"/>
      <c r="J77" s="35"/>
      <c r="K77" s="35"/>
      <c r="L77" s="38"/>
    </row>
    <row r="78" spans="2:12" s="1" customFormat="1" ht="12" customHeight="1">
      <c r="B78" s="34"/>
      <c r="C78" s="29" t="s">
        <v>21</v>
      </c>
      <c r="D78" s="35"/>
      <c r="E78" s="35"/>
      <c r="F78" s="27" t="str">
        <f>F12</f>
        <v xml:space="preserve"> </v>
      </c>
      <c r="G78" s="35"/>
      <c r="H78" s="35"/>
      <c r="I78" s="104" t="s">
        <v>23</v>
      </c>
      <c r="J78" s="55" t="str">
        <f>IF(J12="","",J12)</f>
        <v>11. 1. 2019</v>
      </c>
      <c r="K78" s="35"/>
      <c r="L78" s="38"/>
    </row>
    <row r="79" spans="2:12" s="1" customFormat="1" ht="6.95" customHeight="1">
      <c r="B79" s="34"/>
      <c r="C79" s="35"/>
      <c r="D79" s="35"/>
      <c r="E79" s="35"/>
      <c r="F79" s="35"/>
      <c r="G79" s="35"/>
      <c r="H79" s="35"/>
      <c r="I79" s="103"/>
      <c r="J79" s="35"/>
      <c r="K79" s="35"/>
      <c r="L79" s="38"/>
    </row>
    <row r="80" spans="2:12" s="1" customFormat="1" ht="24.95" customHeight="1">
      <c r="B80" s="34"/>
      <c r="C80" s="29" t="s">
        <v>25</v>
      </c>
      <c r="D80" s="35"/>
      <c r="E80" s="35"/>
      <c r="F80" s="27" t="str">
        <f>E15</f>
        <v>SÚS Plzeňského kraje</v>
      </c>
      <c r="G80" s="35"/>
      <c r="H80" s="35"/>
      <c r="I80" s="104" t="s">
        <v>32</v>
      </c>
      <c r="J80" s="32" t="str">
        <f>E21</f>
        <v>Projekční kancelář Ing.Škubalová</v>
      </c>
      <c r="K80" s="35"/>
      <c r="L80" s="38"/>
    </row>
    <row r="81" spans="2:12" s="1" customFormat="1" ht="13.7" customHeight="1">
      <c r="B81" s="34"/>
      <c r="C81" s="29" t="s">
        <v>30</v>
      </c>
      <c r="D81" s="35"/>
      <c r="E81" s="35"/>
      <c r="F81" s="27" t="str">
        <f>IF(E18="","",E18)</f>
        <v>Vyplň údaj</v>
      </c>
      <c r="G81" s="35"/>
      <c r="H81" s="35"/>
      <c r="I81" s="104" t="s">
        <v>37</v>
      </c>
      <c r="J81" s="32" t="str">
        <f>E24</f>
        <v>Straka</v>
      </c>
      <c r="K81" s="35"/>
      <c r="L81" s="38"/>
    </row>
    <row r="82" spans="2:12" s="1" customFormat="1" ht="10.35" customHeight="1">
      <c r="B82" s="34"/>
      <c r="C82" s="35"/>
      <c r="D82" s="35"/>
      <c r="E82" s="35"/>
      <c r="F82" s="35"/>
      <c r="G82" s="35"/>
      <c r="H82" s="35"/>
      <c r="I82" s="103"/>
      <c r="J82" s="35"/>
      <c r="K82" s="35"/>
      <c r="L82" s="38"/>
    </row>
    <row r="83" spans="2:20" s="9" customFormat="1" ht="29.25" customHeight="1">
      <c r="B83" s="148"/>
      <c r="C83" s="149" t="s">
        <v>119</v>
      </c>
      <c r="D83" s="150" t="s">
        <v>62</v>
      </c>
      <c r="E83" s="150" t="s">
        <v>58</v>
      </c>
      <c r="F83" s="150" t="s">
        <v>59</v>
      </c>
      <c r="G83" s="150" t="s">
        <v>120</v>
      </c>
      <c r="H83" s="150" t="s">
        <v>121</v>
      </c>
      <c r="I83" s="151" t="s">
        <v>122</v>
      </c>
      <c r="J83" s="150" t="s">
        <v>108</v>
      </c>
      <c r="K83" s="152" t="s">
        <v>123</v>
      </c>
      <c r="L83" s="153"/>
      <c r="M83" s="64" t="s">
        <v>27</v>
      </c>
      <c r="N83" s="65" t="s">
        <v>47</v>
      </c>
      <c r="O83" s="65" t="s">
        <v>124</v>
      </c>
      <c r="P83" s="65" t="s">
        <v>125</v>
      </c>
      <c r="Q83" s="65" t="s">
        <v>126</v>
      </c>
      <c r="R83" s="65" t="s">
        <v>127</v>
      </c>
      <c r="S83" s="65" t="s">
        <v>128</v>
      </c>
      <c r="T83" s="66" t="s">
        <v>129</v>
      </c>
    </row>
    <row r="84" spans="2:63" s="1" customFormat="1" ht="22.9" customHeight="1">
      <c r="B84" s="34"/>
      <c r="C84" s="71" t="s">
        <v>130</v>
      </c>
      <c r="D84" s="35"/>
      <c r="E84" s="35"/>
      <c r="F84" s="35"/>
      <c r="G84" s="35"/>
      <c r="H84" s="35"/>
      <c r="I84" s="103"/>
      <c r="J84" s="154">
        <f>BK84</f>
        <v>0</v>
      </c>
      <c r="K84" s="35"/>
      <c r="L84" s="38"/>
      <c r="M84" s="67"/>
      <c r="N84" s="68"/>
      <c r="O84" s="68"/>
      <c r="P84" s="155">
        <f>P85</f>
        <v>0</v>
      </c>
      <c r="Q84" s="68"/>
      <c r="R84" s="155">
        <f>R85</f>
        <v>0</v>
      </c>
      <c r="S84" s="68"/>
      <c r="T84" s="156">
        <f>T85</f>
        <v>0</v>
      </c>
      <c r="AT84" s="17" t="s">
        <v>76</v>
      </c>
      <c r="AU84" s="17" t="s">
        <v>109</v>
      </c>
      <c r="BK84" s="157">
        <f>BK85</f>
        <v>0</v>
      </c>
    </row>
    <row r="85" spans="2:63" s="10" customFormat="1" ht="25.9" customHeight="1">
      <c r="B85" s="158"/>
      <c r="C85" s="159"/>
      <c r="D85" s="160" t="s">
        <v>76</v>
      </c>
      <c r="E85" s="161" t="s">
        <v>970</v>
      </c>
      <c r="F85" s="161" t="s">
        <v>971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P86+P91+P93+P95</f>
        <v>0</v>
      </c>
      <c r="Q85" s="166"/>
      <c r="R85" s="167">
        <f>R86+R91+R93+R95</f>
        <v>0</v>
      </c>
      <c r="S85" s="166"/>
      <c r="T85" s="168">
        <f>T86+T91+T93+T95</f>
        <v>0</v>
      </c>
      <c r="AR85" s="169" t="s">
        <v>161</v>
      </c>
      <c r="AT85" s="170" t="s">
        <v>76</v>
      </c>
      <c r="AU85" s="170" t="s">
        <v>77</v>
      </c>
      <c r="AY85" s="169" t="s">
        <v>133</v>
      </c>
      <c r="BK85" s="171">
        <f>BK86+BK91+BK93+BK95</f>
        <v>0</v>
      </c>
    </row>
    <row r="86" spans="2:63" s="10" customFormat="1" ht="22.9" customHeight="1">
      <c r="B86" s="158"/>
      <c r="C86" s="159"/>
      <c r="D86" s="160" t="s">
        <v>76</v>
      </c>
      <c r="E86" s="172" t="s">
        <v>972</v>
      </c>
      <c r="F86" s="172" t="s">
        <v>973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SUM(P87:P90)</f>
        <v>0</v>
      </c>
      <c r="Q86" s="166"/>
      <c r="R86" s="167">
        <f>SUM(R87:R90)</f>
        <v>0</v>
      </c>
      <c r="S86" s="166"/>
      <c r="T86" s="168">
        <f>SUM(T87:T90)</f>
        <v>0</v>
      </c>
      <c r="AR86" s="169" t="s">
        <v>161</v>
      </c>
      <c r="AT86" s="170" t="s">
        <v>76</v>
      </c>
      <c r="AU86" s="170" t="s">
        <v>85</v>
      </c>
      <c r="AY86" s="169" t="s">
        <v>133</v>
      </c>
      <c r="BK86" s="171">
        <f>SUM(BK87:BK90)</f>
        <v>0</v>
      </c>
    </row>
    <row r="87" spans="2:65" s="1" customFormat="1" ht="16.5" customHeight="1">
      <c r="B87" s="34"/>
      <c r="C87" s="174" t="s">
        <v>85</v>
      </c>
      <c r="D87" s="174" t="s">
        <v>135</v>
      </c>
      <c r="E87" s="175" t="s">
        <v>974</v>
      </c>
      <c r="F87" s="176" t="s">
        <v>975</v>
      </c>
      <c r="G87" s="177" t="s">
        <v>328</v>
      </c>
      <c r="H87" s="178">
        <v>1</v>
      </c>
      <c r="I87" s="179"/>
      <c r="J87" s="178">
        <f>ROUND(I87*H87,2)</f>
        <v>0</v>
      </c>
      <c r="K87" s="176" t="s">
        <v>139</v>
      </c>
      <c r="L87" s="38"/>
      <c r="M87" s="180" t="s">
        <v>27</v>
      </c>
      <c r="N87" s="181" t="s">
        <v>48</v>
      </c>
      <c r="O87" s="60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17" t="s">
        <v>976</v>
      </c>
      <c r="AT87" s="17" t="s">
        <v>135</v>
      </c>
      <c r="AU87" s="17" t="s">
        <v>87</v>
      </c>
      <c r="AY87" s="17" t="s">
        <v>133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7" t="s">
        <v>85</v>
      </c>
      <c r="BK87" s="184">
        <f>ROUND(I87*H87,2)</f>
        <v>0</v>
      </c>
      <c r="BL87" s="17" t="s">
        <v>976</v>
      </c>
      <c r="BM87" s="17" t="s">
        <v>977</v>
      </c>
    </row>
    <row r="88" spans="2:65" s="1" customFormat="1" ht="16.5" customHeight="1">
      <c r="B88" s="34"/>
      <c r="C88" s="174" t="s">
        <v>87</v>
      </c>
      <c r="D88" s="174" t="s">
        <v>135</v>
      </c>
      <c r="E88" s="175" t="s">
        <v>978</v>
      </c>
      <c r="F88" s="176" t="s">
        <v>979</v>
      </c>
      <c r="G88" s="177" t="s">
        <v>328</v>
      </c>
      <c r="H88" s="178">
        <v>1</v>
      </c>
      <c r="I88" s="179"/>
      <c r="J88" s="178">
        <f>ROUND(I88*H88,2)</f>
        <v>0</v>
      </c>
      <c r="K88" s="176" t="s">
        <v>27</v>
      </c>
      <c r="L88" s="38"/>
      <c r="M88" s="180" t="s">
        <v>27</v>
      </c>
      <c r="N88" s="181" t="s">
        <v>48</v>
      </c>
      <c r="O88" s="60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AR88" s="17" t="s">
        <v>976</v>
      </c>
      <c r="AT88" s="17" t="s">
        <v>135</v>
      </c>
      <c r="AU88" s="17" t="s">
        <v>87</v>
      </c>
      <c r="AY88" s="17" t="s">
        <v>133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7" t="s">
        <v>85</v>
      </c>
      <c r="BK88" s="184">
        <f>ROUND(I88*H88,2)</f>
        <v>0</v>
      </c>
      <c r="BL88" s="17" t="s">
        <v>976</v>
      </c>
      <c r="BM88" s="17" t="s">
        <v>980</v>
      </c>
    </row>
    <row r="89" spans="2:65" s="1" customFormat="1" ht="16.5" customHeight="1">
      <c r="B89" s="34"/>
      <c r="C89" s="174" t="s">
        <v>151</v>
      </c>
      <c r="D89" s="174" t="s">
        <v>135</v>
      </c>
      <c r="E89" s="175" t="s">
        <v>981</v>
      </c>
      <c r="F89" s="176" t="s">
        <v>982</v>
      </c>
      <c r="G89" s="177" t="s">
        <v>328</v>
      </c>
      <c r="H89" s="178">
        <v>1</v>
      </c>
      <c r="I89" s="179"/>
      <c r="J89" s="178">
        <f>ROUND(I89*H89,2)</f>
        <v>0</v>
      </c>
      <c r="K89" s="176" t="s">
        <v>139</v>
      </c>
      <c r="L89" s="38"/>
      <c r="M89" s="180" t="s">
        <v>27</v>
      </c>
      <c r="N89" s="181" t="s">
        <v>48</v>
      </c>
      <c r="O89" s="60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17" t="s">
        <v>976</v>
      </c>
      <c r="AT89" s="17" t="s">
        <v>135</v>
      </c>
      <c r="AU89" s="17" t="s">
        <v>87</v>
      </c>
      <c r="AY89" s="17" t="s">
        <v>133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7" t="s">
        <v>85</v>
      </c>
      <c r="BK89" s="184">
        <f>ROUND(I89*H89,2)</f>
        <v>0</v>
      </c>
      <c r="BL89" s="17" t="s">
        <v>976</v>
      </c>
      <c r="BM89" s="17" t="s">
        <v>983</v>
      </c>
    </row>
    <row r="90" spans="2:65" s="1" customFormat="1" ht="16.5" customHeight="1">
      <c r="B90" s="34"/>
      <c r="C90" s="174" t="s">
        <v>140</v>
      </c>
      <c r="D90" s="174" t="s">
        <v>135</v>
      </c>
      <c r="E90" s="175" t="s">
        <v>984</v>
      </c>
      <c r="F90" s="176" t="s">
        <v>985</v>
      </c>
      <c r="G90" s="177" t="s">
        <v>328</v>
      </c>
      <c r="H90" s="178">
        <v>1</v>
      </c>
      <c r="I90" s="179"/>
      <c r="J90" s="178">
        <f>ROUND(I90*H90,2)</f>
        <v>0</v>
      </c>
      <c r="K90" s="176" t="s">
        <v>139</v>
      </c>
      <c r="L90" s="38"/>
      <c r="M90" s="180" t="s">
        <v>27</v>
      </c>
      <c r="N90" s="181" t="s">
        <v>48</v>
      </c>
      <c r="O90" s="60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AR90" s="17" t="s">
        <v>976</v>
      </c>
      <c r="AT90" s="17" t="s">
        <v>135</v>
      </c>
      <c r="AU90" s="17" t="s">
        <v>87</v>
      </c>
      <c r="AY90" s="17" t="s">
        <v>133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7" t="s">
        <v>85</v>
      </c>
      <c r="BK90" s="184">
        <f>ROUND(I90*H90,2)</f>
        <v>0</v>
      </c>
      <c r="BL90" s="17" t="s">
        <v>976</v>
      </c>
      <c r="BM90" s="17" t="s">
        <v>986</v>
      </c>
    </row>
    <row r="91" spans="2:63" s="10" customFormat="1" ht="22.9" customHeight="1">
      <c r="B91" s="158"/>
      <c r="C91" s="159"/>
      <c r="D91" s="160" t="s">
        <v>76</v>
      </c>
      <c r="E91" s="172" t="s">
        <v>987</v>
      </c>
      <c r="F91" s="172" t="s">
        <v>988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P92</f>
        <v>0</v>
      </c>
      <c r="Q91" s="166"/>
      <c r="R91" s="167">
        <f>R92</f>
        <v>0</v>
      </c>
      <c r="S91" s="166"/>
      <c r="T91" s="168">
        <f>T92</f>
        <v>0</v>
      </c>
      <c r="AR91" s="169" t="s">
        <v>161</v>
      </c>
      <c r="AT91" s="170" t="s">
        <v>76</v>
      </c>
      <c r="AU91" s="170" t="s">
        <v>85</v>
      </c>
      <c r="AY91" s="169" t="s">
        <v>133</v>
      </c>
      <c r="BK91" s="171">
        <f>BK92</f>
        <v>0</v>
      </c>
    </row>
    <row r="92" spans="2:65" s="1" customFormat="1" ht="16.5" customHeight="1">
      <c r="B92" s="34"/>
      <c r="C92" s="174" t="s">
        <v>161</v>
      </c>
      <c r="D92" s="174" t="s">
        <v>135</v>
      </c>
      <c r="E92" s="175" t="s">
        <v>989</v>
      </c>
      <c r="F92" s="176" t="s">
        <v>990</v>
      </c>
      <c r="G92" s="177" t="s">
        <v>328</v>
      </c>
      <c r="H92" s="178">
        <v>1</v>
      </c>
      <c r="I92" s="179"/>
      <c r="J92" s="178">
        <f>ROUND(I92*H92,2)</f>
        <v>0</v>
      </c>
      <c r="K92" s="176" t="s">
        <v>139</v>
      </c>
      <c r="L92" s="38"/>
      <c r="M92" s="180" t="s">
        <v>27</v>
      </c>
      <c r="N92" s="181" t="s">
        <v>48</v>
      </c>
      <c r="O92" s="60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17" t="s">
        <v>976</v>
      </c>
      <c r="AT92" s="17" t="s">
        <v>135</v>
      </c>
      <c r="AU92" s="17" t="s">
        <v>87</v>
      </c>
      <c r="AY92" s="17" t="s">
        <v>133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7" t="s">
        <v>85</v>
      </c>
      <c r="BK92" s="184">
        <f>ROUND(I92*H92,2)</f>
        <v>0</v>
      </c>
      <c r="BL92" s="17" t="s">
        <v>976</v>
      </c>
      <c r="BM92" s="17" t="s">
        <v>991</v>
      </c>
    </row>
    <row r="93" spans="2:63" s="10" customFormat="1" ht="22.9" customHeight="1">
      <c r="B93" s="158"/>
      <c r="C93" s="159"/>
      <c r="D93" s="160" t="s">
        <v>76</v>
      </c>
      <c r="E93" s="172" t="s">
        <v>992</v>
      </c>
      <c r="F93" s="172" t="s">
        <v>993</v>
      </c>
      <c r="G93" s="159"/>
      <c r="H93" s="159"/>
      <c r="I93" s="162"/>
      <c r="J93" s="173">
        <f>BK93</f>
        <v>0</v>
      </c>
      <c r="K93" s="159"/>
      <c r="L93" s="164"/>
      <c r="M93" s="165"/>
      <c r="N93" s="166"/>
      <c r="O93" s="166"/>
      <c r="P93" s="167">
        <f>P94</f>
        <v>0</v>
      </c>
      <c r="Q93" s="166"/>
      <c r="R93" s="167">
        <f>R94</f>
        <v>0</v>
      </c>
      <c r="S93" s="166"/>
      <c r="T93" s="168">
        <f>T94</f>
        <v>0</v>
      </c>
      <c r="AR93" s="169" t="s">
        <v>161</v>
      </c>
      <c r="AT93" s="170" t="s">
        <v>76</v>
      </c>
      <c r="AU93" s="170" t="s">
        <v>85</v>
      </c>
      <c r="AY93" s="169" t="s">
        <v>133</v>
      </c>
      <c r="BK93" s="171">
        <f>BK94</f>
        <v>0</v>
      </c>
    </row>
    <row r="94" spans="2:65" s="1" customFormat="1" ht="16.5" customHeight="1">
      <c r="B94" s="34"/>
      <c r="C94" s="174" t="s">
        <v>165</v>
      </c>
      <c r="D94" s="174" t="s">
        <v>135</v>
      </c>
      <c r="E94" s="175" t="s">
        <v>994</v>
      </c>
      <c r="F94" s="176" t="s">
        <v>995</v>
      </c>
      <c r="G94" s="177" t="s">
        <v>328</v>
      </c>
      <c r="H94" s="178">
        <v>1</v>
      </c>
      <c r="I94" s="179"/>
      <c r="J94" s="178">
        <f>ROUND(I94*H94,2)</f>
        <v>0</v>
      </c>
      <c r="K94" s="176" t="s">
        <v>139</v>
      </c>
      <c r="L94" s="38"/>
      <c r="M94" s="180" t="s">
        <v>27</v>
      </c>
      <c r="N94" s="181" t="s">
        <v>48</v>
      </c>
      <c r="O94" s="6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7" t="s">
        <v>976</v>
      </c>
      <c r="AT94" s="17" t="s">
        <v>135</v>
      </c>
      <c r="AU94" s="17" t="s">
        <v>87</v>
      </c>
      <c r="AY94" s="17" t="s">
        <v>133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7" t="s">
        <v>85</v>
      </c>
      <c r="BK94" s="184">
        <f>ROUND(I94*H94,2)</f>
        <v>0</v>
      </c>
      <c r="BL94" s="17" t="s">
        <v>976</v>
      </c>
      <c r="BM94" s="17" t="s">
        <v>996</v>
      </c>
    </row>
    <row r="95" spans="2:63" s="10" customFormat="1" ht="22.9" customHeight="1">
      <c r="B95" s="158"/>
      <c r="C95" s="159"/>
      <c r="D95" s="160" t="s">
        <v>76</v>
      </c>
      <c r="E95" s="172" t="s">
        <v>997</v>
      </c>
      <c r="F95" s="172" t="s">
        <v>998</v>
      </c>
      <c r="G95" s="159"/>
      <c r="H95" s="159"/>
      <c r="I95" s="162"/>
      <c r="J95" s="173">
        <f>BK95</f>
        <v>0</v>
      </c>
      <c r="K95" s="159"/>
      <c r="L95" s="164"/>
      <c r="M95" s="165"/>
      <c r="N95" s="166"/>
      <c r="O95" s="166"/>
      <c r="P95" s="167">
        <f>P96</f>
        <v>0</v>
      </c>
      <c r="Q95" s="166"/>
      <c r="R95" s="167">
        <f>R96</f>
        <v>0</v>
      </c>
      <c r="S95" s="166"/>
      <c r="T95" s="168">
        <f>T96</f>
        <v>0</v>
      </c>
      <c r="AR95" s="169" t="s">
        <v>161</v>
      </c>
      <c r="AT95" s="170" t="s">
        <v>76</v>
      </c>
      <c r="AU95" s="170" t="s">
        <v>85</v>
      </c>
      <c r="AY95" s="169" t="s">
        <v>133</v>
      </c>
      <c r="BK95" s="171">
        <f>BK96</f>
        <v>0</v>
      </c>
    </row>
    <row r="96" spans="2:65" s="1" customFormat="1" ht="16.5" customHeight="1">
      <c r="B96" s="34"/>
      <c r="C96" s="174" t="s">
        <v>169</v>
      </c>
      <c r="D96" s="174" t="s">
        <v>135</v>
      </c>
      <c r="E96" s="175" t="s">
        <v>999</v>
      </c>
      <c r="F96" s="176" t="s">
        <v>1000</v>
      </c>
      <c r="G96" s="177" t="s">
        <v>328</v>
      </c>
      <c r="H96" s="178">
        <v>1</v>
      </c>
      <c r="I96" s="179"/>
      <c r="J96" s="178">
        <f>ROUND(I96*H96,2)</f>
        <v>0</v>
      </c>
      <c r="K96" s="176" t="s">
        <v>27</v>
      </c>
      <c r="L96" s="38"/>
      <c r="M96" s="227" t="s">
        <v>27</v>
      </c>
      <c r="N96" s="228" t="s">
        <v>48</v>
      </c>
      <c r="O96" s="229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17" t="s">
        <v>976</v>
      </c>
      <c r="AT96" s="17" t="s">
        <v>135</v>
      </c>
      <c r="AU96" s="17" t="s">
        <v>87</v>
      </c>
      <c r="AY96" s="17" t="s">
        <v>133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7" t="s">
        <v>85</v>
      </c>
      <c r="BK96" s="184">
        <f>ROUND(I96*H96,2)</f>
        <v>0</v>
      </c>
      <c r="BL96" s="17" t="s">
        <v>976</v>
      </c>
      <c r="BM96" s="17" t="s">
        <v>1001</v>
      </c>
    </row>
    <row r="97" spans="2:12" s="1" customFormat="1" ht="6.95" customHeight="1">
      <c r="B97" s="46"/>
      <c r="C97" s="47"/>
      <c r="D97" s="47"/>
      <c r="E97" s="47"/>
      <c r="F97" s="47"/>
      <c r="G97" s="47"/>
      <c r="H97" s="47"/>
      <c r="I97" s="125"/>
      <c r="J97" s="47"/>
      <c r="K97" s="47"/>
      <c r="L97" s="38"/>
    </row>
  </sheetData>
  <sheetProtection algorithmName="SHA-512" hashValue="JXbGGBOV6PepNMI8prKpchfWI66LTIbDoBR3yb0ocTEjPYGnRQ25MPK9X7aEmZaru2ZVSYVbhBy4Ma8jgPHzQw==" saltValue="RVhr5+FWa4agK7Mmp02bbPGJtp2mlX/XQDZ/Xtv6/0OtbJQmaouoYGVYZ6hb7yr+LoL19N1R4fCDXaD0IujPZQ==" spinCount="100000" sheet="1" objects="1" scenarios="1" formatColumns="0" formatRows="0" autoFilter="0"/>
  <autoFilter ref="C83:K9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372" t="s">
        <v>1002</v>
      </c>
      <c r="D3" s="372"/>
      <c r="E3" s="372"/>
      <c r="F3" s="372"/>
      <c r="G3" s="372"/>
      <c r="H3" s="372"/>
      <c r="I3" s="372"/>
      <c r="J3" s="372"/>
      <c r="K3" s="248"/>
    </row>
    <row r="4" spans="2:11" ht="25.5" customHeight="1">
      <c r="B4" s="249"/>
      <c r="C4" s="375" t="s">
        <v>1003</v>
      </c>
      <c r="D4" s="375"/>
      <c r="E4" s="375"/>
      <c r="F4" s="375"/>
      <c r="G4" s="375"/>
      <c r="H4" s="375"/>
      <c r="I4" s="375"/>
      <c r="J4" s="375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373" t="s">
        <v>1004</v>
      </c>
      <c r="D6" s="373"/>
      <c r="E6" s="373"/>
      <c r="F6" s="373"/>
      <c r="G6" s="373"/>
      <c r="H6" s="373"/>
      <c r="I6" s="373"/>
      <c r="J6" s="373"/>
      <c r="K6" s="250"/>
    </row>
    <row r="7" spans="2:11" ht="15" customHeight="1">
      <c r="B7" s="253"/>
      <c r="C7" s="373" t="s">
        <v>1005</v>
      </c>
      <c r="D7" s="373"/>
      <c r="E7" s="373"/>
      <c r="F7" s="373"/>
      <c r="G7" s="373"/>
      <c r="H7" s="373"/>
      <c r="I7" s="373"/>
      <c r="J7" s="373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373" t="s">
        <v>1006</v>
      </c>
      <c r="D9" s="373"/>
      <c r="E9" s="373"/>
      <c r="F9" s="373"/>
      <c r="G9" s="373"/>
      <c r="H9" s="373"/>
      <c r="I9" s="373"/>
      <c r="J9" s="373"/>
      <c r="K9" s="250"/>
    </row>
    <row r="10" spans="2:11" ht="15" customHeight="1">
      <c r="B10" s="253"/>
      <c r="C10" s="252"/>
      <c r="D10" s="373" t="s">
        <v>1007</v>
      </c>
      <c r="E10" s="373"/>
      <c r="F10" s="373"/>
      <c r="G10" s="373"/>
      <c r="H10" s="373"/>
      <c r="I10" s="373"/>
      <c r="J10" s="373"/>
      <c r="K10" s="250"/>
    </row>
    <row r="11" spans="2:11" ht="15" customHeight="1">
      <c r="B11" s="253"/>
      <c r="C11" s="254"/>
      <c r="D11" s="373" t="s">
        <v>1008</v>
      </c>
      <c r="E11" s="373"/>
      <c r="F11" s="373"/>
      <c r="G11" s="373"/>
      <c r="H11" s="373"/>
      <c r="I11" s="373"/>
      <c r="J11" s="373"/>
      <c r="K11" s="250"/>
    </row>
    <row r="12" spans="2:1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ht="15" customHeight="1">
      <c r="B13" s="253"/>
      <c r="C13" s="254"/>
      <c r="D13" s="255" t="s">
        <v>1009</v>
      </c>
      <c r="E13" s="252"/>
      <c r="F13" s="252"/>
      <c r="G13" s="252"/>
      <c r="H13" s="252"/>
      <c r="I13" s="252"/>
      <c r="J13" s="252"/>
      <c r="K13" s="250"/>
    </row>
    <row r="14" spans="2:1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ht="15" customHeight="1">
      <c r="B15" s="253"/>
      <c r="C15" s="254"/>
      <c r="D15" s="373" t="s">
        <v>1010</v>
      </c>
      <c r="E15" s="373"/>
      <c r="F15" s="373"/>
      <c r="G15" s="373"/>
      <c r="H15" s="373"/>
      <c r="I15" s="373"/>
      <c r="J15" s="373"/>
      <c r="K15" s="250"/>
    </row>
    <row r="16" spans="2:11" ht="15" customHeight="1">
      <c r="B16" s="253"/>
      <c r="C16" s="254"/>
      <c r="D16" s="373" t="s">
        <v>1011</v>
      </c>
      <c r="E16" s="373"/>
      <c r="F16" s="373"/>
      <c r="G16" s="373"/>
      <c r="H16" s="373"/>
      <c r="I16" s="373"/>
      <c r="J16" s="373"/>
      <c r="K16" s="250"/>
    </row>
    <row r="17" spans="2:11" ht="15" customHeight="1">
      <c r="B17" s="253"/>
      <c r="C17" s="254"/>
      <c r="D17" s="373" t="s">
        <v>1012</v>
      </c>
      <c r="E17" s="373"/>
      <c r="F17" s="373"/>
      <c r="G17" s="373"/>
      <c r="H17" s="373"/>
      <c r="I17" s="373"/>
      <c r="J17" s="373"/>
      <c r="K17" s="250"/>
    </row>
    <row r="18" spans="2:11" ht="15" customHeight="1">
      <c r="B18" s="253"/>
      <c r="C18" s="254"/>
      <c r="D18" s="254"/>
      <c r="E18" s="256" t="s">
        <v>84</v>
      </c>
      <c r="F18" s="373" t="s">
        <v>1013</v>
      </c>
      <c r="G18" s="373"/>
      <c r="H18" s="373"/>
      <c r="I18" s="373"/>
      <c r="J18" s="373"/>
      <c r="K18" s="250"/>
    </row>
    <row r="19" spans="2:11" ht="15" customHeight="1">
      <c r="B19" s="253"/>
      <c r="C19" s="254"/>
      <c r="D19" s="254"/>
      <c r="E19" s="256" t="s">
        <v>1014</v>
      </c>
      <c r="F19" s="373" t="s">
        <v>1015</v>
      </c>
      <c r="G19" s="373"/>
      <c r="H19" s="373"/>
      <c r="I19" s="373"/>
      <c r="J19" s="373"/>
      <c r="K19" s="250"/>
    </row>
    <row r="20" spans="2:11" ht="15" customHeight="1">
      <c r="B20" s="253"/>
      <c r="C20" s="254"/>
      <c r="D20" s="254"/>
      <c r="E20" s="256" t="s">
        <v>1016</v>
      </c>
      <c r="F20" s="373" t="s">
        <v>1017</v>
      </c>
      <c r="G20" s="373"/>
      <c r="H20" s="373"/>
      <c r="I20" s="373"/>
      <c r="J20" s="373"/>
      <c r="K20" s="250"/>
    </row>
    <row r="21" spans="2:11" ht="15" customHeight="1">
      <c r="B21" s="253"/>
      <c r="C21" s="254"/>
      <c r="D21" s="254"/>
      <c r="E21" s="256" t="s">
        <v>101</v>
      </c>
      <c r="F21" s="373" t="s">
        <v>1018</v>
      </c>
      <c r="G21" s="373"/>
      <c r="H21" s="373"/>
      <c r="I21" s="373"/>
      <c r="J21" s="373"/>
      <c r="K21" s="250"/>
    </row>
    <row r="22" spans="2:11" ht="15" customHeight="1">
      <c r="B22" s="253"/>
      <c r="C22" s="254"/>
      <c r="D22" s="254"/>
      <c r="E22" s="256" t="s">
        <v>1019</v>
      </c>
      <c r="F22" s="373" t="s">
        <v>1020</v>
      </c>
      <c r="G22" s="373"/>
      <c r="H22" s="373"/>
      <c r="I22" s="373"/>
      <c r="J22" s="373"/>
      <c r="K22" s="250"/>
    </row>
    <row r="23" spans="2:11" ht="15" customHeight="1">
      <c r="B23" s="253"/>
      <c r="C23" s="254"/>
      <c r="D23" s="254"/>
      <c r="E23" s="256" t="s">
        <v>1021</v>
      </c>
      <c r="F23" s="373" t="s">
        <v>1022</v>
      </c>
      <c r="G23" s="373"/>
      <c r="H23" s="373"/>
      <c r="I23" s="373"/>
      <c r="J23" s="373"/>
      <c r="K23" s="250"/>
    </row>
    <row r="24" spans="2:1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ht="15" customHeight="1">
      <c r="B25" s="253"/>
      <c r="C25" s="373" t="s">
        <v>1023</v>
      </c>
      <c r="D25" s="373"/>
      <c r="E25" s="373"/>
      <c r="F25" s="373"/>
      <c r="G25" s="373"/>
      <c r="H25" s="373"/>
      <c r="I25" s="373"/>
      <c r="J25" s="373"/>
      <c r="K25" s="250"/>
    </row>
    <row r="26" spans="2:11" ht="15" customHeight="1">
      <c r="B26" s="253"/>
      <c r="C26" s="373" t="s">
        <v>1024</v>
      </c>
      <c r="D26" s="373"/>
      <c r="E26" s="373"/>
      <c r="F26" s="373"/>
      <c r="G26" s="373"/>
      <c r="H26" s="373"/>
      <c r="I26" s="373"/>
      <c r="J26" s="373"/>
      <c r="K26" s="250"/>
    </row>
    <row r="27" spans="2:11" ht="15" customHeight="1">
      <c r="B27" s="253"/>
      <c r="C27" s="252"/>
      <c r="D27" s="373" t="s">
        <v>1025</v>
      </c>
      <c r="E27" s="373"/>
      <c r="F27" s="373"/>
      <c r="G27" s="373"/>
      <c r="H27" s="373"/>
      <c r="I27" s="373"/>
      <c r="J27" s="373"/>
      <c r="K27" s="250"/>
    </row>
    <row r="28" spans="2:11" ht="15" customHeight="1">
      <c r="B28" s="253"/>
      <c r="C28" s="254"/>
      <c r="D28" s="373" t="s">
        <v>1026</v>
      </c>
      <c r="E28" s="373"/>
      <c r="F28" s="373"/>
      <c r="G28" s="373"/>
      <c r="H28" s="373"/>
      <c r="I28" s="373"/>
      <c r="J28" s="373"/>
      <c r="K28" s="250"/>
    </row>
    <row r="29" spans="2:1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ht="15" customHeight="1">
      <c r="B30" s="253"/>
      <c r="C30" s="254"/>
      <c r="D30" s="373" t="s">
        <v>1027</v>
      </c>
      <c r="E30" s="373"/>
      <c r="F30" s="373"/>
      <c r="G30" s="373"/>
      <c r="H30" s="373"/>
      <c r="I30" s="373"/>
      <c r="J30" s="373"/>
      <c r="K30" s="250"/>
    </row>
    <row r="31" spans="2:11" ht="15" customHeight="1">
      <c r="B31" s="253"/>
      <c r="C31" s="254"/>
      <c r="D31" s="373" t="s">
        <v>1028</v>
      </c>
      <c r="E31" s="373"/>
      <c r="F31" s="373"/>
      <c r="G31" s="373"/>
      <c r="H31" s="373"/>
      <c r="I31" s="373"/>
      <c r="J31" s="373"/>
      <c r="K31" s="250"/>
    </row>
    <row r="32" spans="2:1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ht="15" customHeight="1">
      <c r="B33" s="253"/>
      <c r="C33" s="254"/>
      <c r="D33" s="373" t="s">
        <v>1029</v>
      </c>
      <c r="E33" s="373"/>
      <c r="F33" s="373"/>
      <c r="G33" s="373"/>
      <c r="H33" s="373"/>
      <c r="I33" s="373"/>
      <c r="J33" s="373"/>
      <c r="K33" s="250"/>
    </row>
    <row r="34" spans="2:11" ht="15" customHeight="1">
      <c r="B34" s="253"/>
      <c r="C34" s="254"/>
      <c r="D34" s="373" t="s">
        <v>1030</v>
      </c>
      <c r="E34" s="373"/>
      <c r="F34" s="373"/>
      <c r="G34" s="373"/>
      <c r="H34" s="373"/>
      <c r="I34" s="373"/>
      <c r="J34" s="373"/>
      <c r="K34" s="250"/>
    </row>
    <row r="35" spans="2:11" ht="15" customHeight="1">
      <c r="B35" s="253"/>
      <c r="C35" s="254"/>
      <c r="D35" s="373" t="s">
        <v>1031</v>
      </c>
      <c r="E35" s="373"/>
      <c r="F35" s="373"/>
      <c r="G35" s="373"/>
      <c r="H35" s="373"/>
      <c r="I35" s="373"/>
      <c r="J35" s="373"/>
      <c r="K35" s="250"/>
    </row>
    <row r="36" spans="2:11" ht="15" customHeight="1">
      <c r="B36" s="253"/>
      <c r="C36" s="254"/>
      <c r="D36" s="252"/>
      <c r="E36" s="255" t="s">
        <v>119</v>
      </c>
      <c r="F36" s="252"/>
      <c r="G36" s="373" t="s">
        <v>1032</v>
      </c>
      <c r="H36" s="373"/>
      <c r="I36" s="373"/>
      <c r="J36" s="373"/>
      <c r="K36" s="250"/>
    </row>
    <row r="37" spans="2:11" ht="30.75" customHeight="1">
      <c r="B37" s="253"/>
      <c r="C37" s="254"/>
      <c r="D37" s="252"/>
      <c r="E37" s="255" t="s">
        <v>1033</v>
      </c>
      <c r="F37" s="252"/>
      <c r="G37" s="373" t="s">
        <v>1034</v>
      </c>
      <c r="H37" s="373"/>
      <c r="I37" s="373"/>
      <c r="J37" s="373"/>
      <c r="K37" s="250"/>
    </row>
    <row r="38" spans="2:11" ht="15" customHeight="1">
      <c r="B38" s="253"/>
      <c r="C38" s="254"/>
      <c r="D38" s="252"/>
      <c r="E38" s="255" t="s">
        <v>58</v>
      </c>
      <c r="F38" s="252"/>
      <c r="G38" s="373" t="s">
        <v>1035</v>
      </c>
      <c r="H38" s="373"/>
      <c r="I38" s="373"/>
      <c r="J38" s="373"/>
      <c r="K38" s="250"/>
    </row>
    <row r="39" spans="2:11" ht="15" customHeight="1">
      <c r="B39" s="253"/>
      <c r="C39" s="254"/>
      <c r="D39" s="252"/>
      <c r="E39" s="255" t="s">
        <v>59</v>
      </c>
      <c r="F39" s="252"/>
      <c r="G39" s="373" t="s">
        <v>1036</v>
      </c>
      <c r="H39" s="373"/>
      <c r="I39" s="373"/>
      <c r="J39" s="373"/>
      <c r="K39" s="250"/>
    </row>
    <row r="40" spans="2:11" ht="15" customHeight="1">
      <c r="B40" s="253"/>
      <c r="C40" s="254"/>
      <c r="D40" s="252"/>
      <c r="E40" s="255" t="s">
        <v>120</v>
      </c>
      <c r="F40" s="252"/>
      <c r="G40" s="373" t="s">
        <v>1037</v>
      </c>
      <c r="H40" s="373"/>
      <c r="I40" s="373"/>
      <c r="J40" s="373"/>
      <c r="K40" s="250"/>
    </row>
    <row r="41" spans="2:11" ht="15" customHeight="1">
      <c r="B41" s="253"/>
      <c r="C41" s="254"/>
      <c r="D41" s="252"/>
      <c r="E41" s="255" t="s">
        <v>121</v>
      </c>
      <c r="F41" s="252"/>
      <c r="G41" s="373" t="s">
        <v>1038</v>
      </c>
      <c r="H41" s="373"/>
      <c r="I41" s="373"/>
      <c r="J41" s="373"/>
      <c r="K41" s="250"/>
    </row>
    <row r="42" spans="2:11" ht="15" customHeight="1">
      <c r="B42" s="253"/>
      <c r="C42" s="254"/>
      <c r="D42" s="252"/>
      <c r="E42" s="255" t="s">
        <v>1039</v>
      </c>
      <c r="F42" s="252"/>
      <c r="G42" s="373" t="s">
        <v>1040</v>
      </c>
      <c r="H42" s="373"/>
      <c r="I42" s="373"/>
      <c r="J42" s="373"/>
      <c r="K42" s="250"/>
    </row>
    <row r="43" spans="2:11" ht="15" customHeight="1">
      <c r="B43" s="253"/>
      <c r="C43" s="254"/>
      <c r="D43" s="252"/>
      <c r="E43" s="255"/>
      <c r="F43" s="252"/>
      <c r="G43" s="373" t="s">
        <v>1041</v>
      </c>
      <c r="H43" s="373"/>
      <c r="I43" s="373"/>
      <c r="J43" s="373"/>
      <c r="K43" s="250"/>
    </row>
    <row r="44" spans="2:11" ht="15" customHeight="1">
      <c r="B44" s="253"/>
      <c r="C44" s="254"/>
      <c r="D44" s="252"/>
      <c r="E44" s="255" t="s">
        <v>1042</v>
      </c>
      <c r="F44" s="252"/>
      <c r="G44" s="373" t="s">
        <v>1043</v>
      </c>
      <c r="H44" s="373"/>
      <c r="I44" s="373"/>
      <c r="J44" s="373"/>
      <c r="K44" s="250"/>
    </row>
    <row r="45" spans="2:11" ht="15" customHeight="1">
      <c r="B45" s="253"/>
      <c r="C45" s="254"/>
      <c r="D45" s="252"/>
      <c r="E45" s="255" t="s">
        <v>123</v>
      </c>
      <c r="F45" s="252"/>
      <c r="G45" s="373" t="s">
        <v>1044</v>
      </c>
      <c r="H45" s="373"/>
      <c r="I45" s="373"/>
      <c r="J45" s="373"/>
      <c r="K45" s="250"/>
    </row>
    <row r="46" spans="2:1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ht="15" customHeight="1">
      <c r="B47" s="253"/>
      <c r="C47" s="254"/>
      <c r="D47" s="373" t="s">
        <v>1045</v>
      </c>
      <c r="E47" s="373"/>
      <c r="F47" s="373"/>
      <c r="G47" s="373"/>
      <c r="H47" s="373"/>
      <c r="I47" s="373"/>
      <c r="J47" s="373"/>
      <c r="K47" s="250"/>
    </row>
    <row r="48" spans="2:11" ht="15" customHeight="1">
      <c r="B48" s="253"/>
      <c r="C48" s="254"/>
      <c r="D48" s="254"/>
      <c r="E48" s="373" t="s">
        <v>1046</v>
      </c>
      <c r="F48" s="373"/>
      <c r="G48" s="373"/>
      <c r="H48" s="373"/>
      <c r="I48" s="373"/>
      <c r="J48" s="373"/>
      <c r="K48" s="250"/>
    </row>
    <row r="49" spans="2:11" ht="15" customHeight="1">
      <c r="B49" s="253"/>
      <c r="C49" s="254"/>
      <c r="D49" s="254"/>
      <c r="E49" s="373" t="s">
        <v>1047</v>
      </c>
      <c r="F49" s="373"/>
      <c r="G49" s="373"/>
      <c r="H49" s="373"/>
      <c r="I49" s="373"/>
      <c r="J49" s="373"/>
      <c r="K49" s="250"/>
    </row>
    <row r="50" spans="2:11" ht="15" customHeight="1">
      <c r="B50" s="253"/>
      <c r="C50" s="254"/>
      <c r="D50" s="254"/>
      <c r="E50" s="373" t="s">
        <v>1048</v>
      </c>
      <c r="F50" s="373"/>
      <c r="G50" s="373"/>
      <c r="H50" s="373"/>
      <c r="I50" s="373"/>
      <c r="J50" s="373"/>
      <c r="K50" s="250"/>
    </row>
    <row r="51" spans="2:11" ht="15" customHeight="1">
      <c r="B51" s="253"/>
      <c r="C51" s="254"/>
      <c r="D51" s="373" t="s">
        <v>1049</v>
      </c>
      <c r="E51" s="373"/>
      <c r="F51" s="373"/>
      <c r="G51" s="373"/>
      <c r="H51" s="373"/>
      <c r="I51" s="373"/>
      <c r="J51" s="373"/>
      <c r="K51" s="250"/>
    </row>
    <row r="52" spans="2:11" ht="25.5" customHeight="1">
      <c r="B52" s="249"/>
      <c r="C52" s="375" t="s">
        <v>1050</v>
      </c>
      <c r="D52" s="375"/>
      <c r="E52" s="375"/>
      <c r="F52" s="375"/>
      <c r="G52" s="375"/>
      <c r="H52" s="375"/>
      <c r="I52" s="375"/>
      <c r="J52" s="375"/>
      <c r="K52" s="250"/>
    </row>
    <row r="53" spans="2:11" ht="5.25" customHeight="1">
      <c r="B53" s="249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ht="15" customHeight="1">
      <c r="B54" s="249"/>
      <c r="C54" s="373" t="s">
        <v>1051</v>
      </c>
      <c r="D54" s="373"/>
      <c r="E54" s="373"/>
      <c r="F54" s="373"/>
      <c r="G54" s="373"/>
      <c r="H54" s="373"/>
      <c r="I54" s="373"/>
      <c r="J54" s="373"/>
      <c r="K54" s="250"/>
    </row>
    <row r="55" spans="2:11" ht="15" customHeight="1">
      <c r="B55" s="249"/>
      <c r="C55" s="373" t="s">
        <v>1052</v>
      </c>
      <c r="D55" s="373"/>
      <c r="E55" s="373"/>
      <c r="F55" s="373"/>
      <c r="G55" s="373"/>
      <c r="H55" s="373"/>
      <c r="I55" s="373"/>
      <c r="J55" s="373"/>
      <c r="K55" s="250"/>
    </row>
    <row r="56" spans="2:11" ht="12.75" customHeight="1">
      <c r="B56" s="249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ht="15" customHeight="1">
      <c r="B57" s="249"/>
      <c r="C57" s="373" t="s">
        <v>1053</v>
      </c>
      <c r="D57" s="373"/>
      <c r="E57" s="373"/>
      <c r="F57" s="373"/>
      <c r="G57" s="373"/>
      <c r="H57" s="373"/>
      <c r="I57" s="373"/>
      <c r="J57" s="373"/>
      <c r="K57" s="250"/>
    </row>
    <row r="58" spans="2:11" ht="15" customHeight="1">
      <c r="B58" s="249"/>
      <c r="C58" s="254"/>
      <c r="D58" s="373" t="s">
        <v>1054</v>
      </c>
      <c r="E58" s="373"/>
      <c r="F58" s="373"/>
      <c r="G58" s="373"/>
      <c r="H58" s="373"/>
      <c r="I58" s="373"/>
      <c r="J58" s="373"/>
      <c r="K58" s="250"/>
    </row>
    <row r="59" spans="2:11" ht="15" customHeight="1">
      <c r="B59" s="249"/>
      <c r="C59" s="254"/>
      <c r="D59" s="373" t="s">
        <v>1055</v>
      </c>
      <c r="E59" s="373"/>
      <c r="F59" s="373"/>
      <c r="G59" s="373"/>
      <c r="H59" s="373"/>
      <c r="I59" s="373"/>
      <c r="J59" s="373"/>
      <c r="K59" s="250"/>
    </row>
    <row r="60" spans="2:11" ht="15" customHeight="1">
      <c r="B60" s="249"/>
      <c r="C60" s="254"/>
      <c r="D60" s="373" t="s">
        <v>1056</v>
      </c>
      <c r="E60" s="373"/>
      <c r="F60" s="373"/>
      <c r="G60" s="373"/>
      <c r="H60" s="373"/>
      <c r="I60" s="373"/>
      <c r="J60" s="373"/>
      <c r="K60" s="250"/>
    </row>
    <row r="61" spans="2:11" ht="15" customHeight="1">
      <c r="B61" s="249"/>
      <c r="C61" s="254"/>
      <c r="D61" s="373" t="s">
        <v>1057</v>
      </c>
      <c r="E61" s="373"/>
      <c r="F61" s="373"/>
      <c r="G61" s="373"/>
      <c r="H61" s="373"/>
      <c r="I61" s="373"/>
      <c r="J61" s="373"/>
      <c r="K61" s="250"/>
    </row>
    <row r="62" spans="2:11" ht="15" customHeight="1">
      <c r="B62" s="249"/>
      <c r="C62" s="254"/>
      <c r="D62" s="376" t="s">
        <v>1058</v>
      </c>
      <c r="E62" s="376"/>
      <c r="F62" s="376"/>
      <c r="G62" s="376"/>
      <c r="H62" s="376"/>
      <c r="I62" s="376"/>
      <c r="J62" s="376"/>
      <c r="K62" s="250"/>
    </row>
    <row r="63" spans="2:11" ht="15" customHeight="1">
      <c r="B63" s="249"/>
      <c r="C63" s="254"/>
      <c r="D63" s="373" t="s">
        <v>1059</v>
      </c>
      <c r="E63" s="373"/>
      <c r="F63" s="373"/>
      <c r="G63" s="373"/>
      <c r="H63" s="373"/>
      <c r="I63" s="373"/>
      <c r="J63" s="373"/>
      <c r="K63" s="250"/>
    </row>
    <row r="64" spans="2:11" ht="12.75" customHeight="1">
      <c r="B64" s="249"/>
      <c r="C64" s="254"/>
      <c r="D64" s="254"/>
      <c r="E64" s="257"/>
      <c r="F64" s="254"/>
      <c r="G64" s="254"/>
      <c r="H64" s="254"/>
      <c r="I64" s="254"/>
      <c r="J64" s="254"/>
      <c r="K64" s="250"/>
    </row>
    <row r="65" spans="2:11" ht="15" customHeight="1">
      <c r="B65" s="249"/>
      <c r="C65" s="254"/>
      <c r="D65" s="373" t="s">
        <v>1060</v>
      </c>
      <c r="E65" s="373"/>
      <c r="F65" s="373"/>
      <c r="G65" s="373"/>
      <c r="H65" s="373"/>
      <c r="I65" s="373"/>
      <c r="J65" s="373"/>
      <c r="K65" s="250"/>
    </row>
    <row r="66" spans="2:11" ht="15" customHeight="1">
      <c r="B66" s="249"/>
      <c r="C66" s="254"/>
      <c r="D66" s="376" t="s">
        <v>1061</v>
      </c>
      <c r="E66" s="376"/>
      <c r="F66" s="376"/>
      <c r="G66" s="376"/>
      <c r="H66" s="376"/>
      <c r="I66" s="376"/>
      <c r="J66" s="376"/>
      <c r="K66" s="250"/>
    </row>
    <row r="67" spans="2:11" ht="15" customHeight="1">
      <c r="B67" s="249"/>
      <c r="C67" s="254"/>
      <c r="D67" s="373" t="s">
        <v>1062</v>
      </c>
      <c r="E67" s="373"/>
      <c r="F67" s="373"/>
      <c r="G67" s="373"/>
      <c r="H67" s="373"/>
      <c r="I67" s="373"/>
      <c r="J67" s="373"/>
      <c r="K67" s="250"/>
    </row>
    <row r="68" spans="2:11" ht="15" customHeight="1">
      <c r="B68" s="249"/>
      <c r="C68" s="254"/>
      <c r="D68" s="373" t="s">
        <v>1063</v>
      </c>
      <c r="E68" s="373"/>
      <c r="F68" s="373"/>
      <c r="G68" s="373"/>
      <c r="H68" s="373"/>
      <c r="I68" s="373"/>
      <c r="J68" s="373"/>
      <c r="K68" s="250"/>
    </row>
    <row r="69" spans="2:11" ht="15" customHeight="1">
      <c r="B69" s="249"/>
      <c r="C69" s="254"/>
      <c r="D69" s="373" t="s">
        <v>1064</v>
      </c>
      <c r="E69" s="373"/>
      <c r="F69" s="373"/>
      <c r="G69" s="373"/>
      <c r="H69" s="373"/>
      <c r="I69" s="373"/>
      <c r="J69" s="373"/>
      <c r="K69" s="250"/>
    </row>
    <row r="70" spans="2:11" ht="15" customHeight="1">
      <c r="B70" s="249"/>
      <c r="C70" s="254"/>
      <c r="D70" s="373" t="s">
        <v>1065</v>
      </c>
      <c r="E70" s="373"/>
      <c r="F70" s="373"/>
      <c r="G70" s="373"/>
      <c r="H70" s="373"/>
      <c r="I70" s="373"/>
      <c r="J70" s="373"/>
      <c r="K70" s="250"/>
    </row>
    <row r="71" spans="2:11" ht="12.75" customHeight="1">
      <c r="B71" s="258"/>
      <c r="C71" s="259"/>
      <c r="D71" s="259"/>
      <c r="E71" s="259"/>
      <c r="F71" s="259"/>
      <c r="G71" s="259"/>
      <c r="H71" s="259"/>
      <c r="I71" s="259"/>
      <c r="J71" s="259"/>
      <c r="K71" s="260"/>
    </row>
    <row r="72" spans="2:11" ht="18.75" customHeight="1">
      <c r="B72" s="261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18.75" customHeight="1">
      <c r="B73" s="262"/>
      <c r="C73" s="262"/>
      <c r="D73" s="262"/>
      <c r="E73" s="262"/>
      <c r="F73" s="262"/>
      <c r="G73" s="262"/>
      <c r="H73" s="262"/>
      <c r="I73" s="262"/>
      <c r="J73" s="262"/>
      <c r="K73" s="262"/>
    </row>
    <row r="74" spans="2:11" ht="7.5" customHeight="1">
      <c r="B74" s="263"/>
      <c r="C74" s="264"/>
      <c r="D74" s="264"/>
      <c r="E74" s="264"/>
      <c r="F74" s="264"/>
      <c r="G74" s="264"/>
      <c r="H74" s="264"/>
      <c r="I74" s="264"/>
      <c r="J74" s="264"/>
      <c r="K74" s="265"/>
    </row>
    <row r="75" spans="2:11" ht="45" customHeight="1">
      <c r="B75" s="266"/>
      <c r="C75" s="374" t="s">
        <v>1066</v>
      </c>
      <c r="D75" s="374"/>
      <c r="E75" s="374"/>
      <c r="F75" s="374"/>
      <c r="G75" s="374"/>
      <c r="H75" s="374"/>
      <c r="I75" s="374"/>
      <c r="J75" s="374"/>
      <c r="K75" s="267"/>
    </row>
    <row r="76" spans="2:11" ht="17.25" customHeight="1">
      <c r="B76" s="266"/>
      <c r="C76" s="268" t="s">
        <v>1067</v>
      </c>
      <c r="D76" s="268"/>
      <c r="E76" s="268"/>
      <c r="F76" s="268" t="s">
        <v>1068</v>
      </c>
      <c r="G76" s="269"/>
      <c r="H76" s="268" t="s">
        <v>59</v>
      </c>
      <c r="I76" s="268" t="s">
        <v>62</v>
      </c>
      <c r="J76" s="268" t="s">
        <v>1069</v>
      </c>
      <c r="K76" s="267"/>
    </row>
    <row r="77" spans="2:11" ht="17.25" customHeight="1">
      <c r="B77" s="266"/>
      <c r="C77" s="270" t="s">
        <v>1070</v>
      </c>
      <c r="D77" s="270"/>
      <c r="E77" s="270"/>
      <c r="F77" s="271" t="s">
        <v>1071</v>
      </c>
      <c r="G77" s="272"/>
      <c r="H77" s="270"/>
      <c r="I77" s="270"/>
      <c r="J77" s="270" t="s">
        <v>1072</v>
      </c>
      <c r="K77" s="267"/>
    </row>
    <row r="78" spans="2:11" ht="5.25" customHeight="1">
      <c r="B78" s="266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ht="15" customHeight="1">
      <c r="B79" s="266"/>
      <c r="C79" s="255" t="s">
        <v>58</v>
      </c>
      <c r="D79" s="273"/>
      <c r="E79" s="273"/>
      <c r="F79" s="275" t="s">
        <v>1073</v>
      </c>
      <c r="G79" s="274"/>
      <c r="H79" s="255" t="s">
        <v>1074</v>
      </c>
      <c r="I79" s="255" t="s">
        <v>1075</v>
      </c>
      <c r="J79" s="255">
        <v>20</v>
      </c>
      <c r="K79" s="267"/>
    </row>
    <row r="80" spans="2:11" ht="15" customHeight="1">
      <c r="B80" s="266"/>
      <c r="C80" s="255" t="s">
        <v>1076</v>
      </c>
      <c r="D80" s="255"/>
      <c r="E80" s="255"/>
      <c r="F80" s="275" t="s">
        <v>1073</v>
      </c>
      <c r="G80" s="274"/>
      <c r="H80" s="255" t="s">
        <v>1077</v>
      </c>
      <c r="I80" s="255" t="s">
        <v>1075</v>
      </c>
      <c r="J80" s="255">
        <v>120</v>
      </c>
      <c r="K80" s="267"/>
    </row>
    <row r="81" spans="2:11" ht="15" customHeight="1">
      <c r="B81" s="276"/>
      <c r="C81" s="255" t="s">
        <v>1078</v>
      </c>
      <c r="D81" s="255"/>
      <c r="E81" s="255"/>
      <c r="F81" s="275" t="s">
        <v>1079</v>
      </c>
      <c r="G81" s="274"/>
      <c r="H81" s="255" t="s">
        <v>1080</v>
      </c>
      <c r="I81" s="255" t="s">
        <v>1075</v>
      </c>
      <c r="J81" s="255">
        <v>50</v>
      </c>
      <c r="K81" s="267"/>
    </row>
    <row r="82" spans="2:11" ht="15" customHeight="1">
      <c r="B82" s="276"/>
      <c r="C82" s="255" t="s">
        <v>1081</v>
      </c>
      <c r="D82" s="255"/>
      <c r="E82" s="255"/>
      <c r="F82" s="275" t="s">
        <v>1073</v>
      </c>
      <c r="G82" s="274"/>
      <c r="H82" s="255" t="s">
        <v>1082</v>
      </c>
      <c r="I82" s="255" t="s">
        <v>1083</v>
      </c>
      <c r="J82" s="255"/>
      <c r="K82" s="267"/>
    </row>
    <row r="83" spans="2:11" ht="15" customHeight="1">
      <c r="B83" s="276"/>
      <c r="C83" s="277" t="s">
        <v>1084</v>
      </c>
      <c r="D83" s="277"/>
      <c r="E83" s="277"/>
      <c r="F83" s="278" t="s">
        <v>1079</v>
      </c>
      <c r="G83" s="277"/>
      <c r="H83" s="277" t="s">
        <v>1085</v>
      </c>
      <c r="I83" s="277" t="s">
        <v>1075</v>
      </c>
      <c r="J83" s="277">
        <v>15</v>
      </c>
      <c r="K83" s="267"/>
    </row>
    <row r="84" spans="2:11" ht="15" customHeight="1">
      <c r="B84" s="276"/>
      <c r="C84" s="277" t="s">
        <v>1086</v>
      </c>
      <c r="D84" s="277"/>
      <c r="E84" s="277"/>
      <c r="F84" s="278" t="s">
        <v>1079</v>
      </c>
      <c r="G84" s="277"/>
      <c r="H84" s="277" t="s">
        <v>1087</v>
      </c>
      <c r="I84" s="277" t="s">
        <v>1075</v>
      </c>
      <c r="J84" s="277">
        <v>15</v>
      </c>
      <c r="K84" s="267"/>
    </row>
    <row r="85" spans="2:11" ht="15" customHeight="1">
      <c r="B85" s="276"/>
      <c r="C85" s="277" t="s">
        <v>1088</v>
      </c>
      <c r="D85" s="277"/>
      <c r="E85" s="277"/>
      <c r="F85" s="278" t="s">
        <v>1079</v>
      </c>
      <c r="G85" s="277"/>
      <c r="H85" s="277" t="s">
        <v>1089</v>
      </c>
      <c r="I85" s="277" t="s">
        <v>1075</v>
      </c>
      <c r="J85" s="277">
        <v>20</v>
      </c>
      <c r="K85" s="267"/>
    </row>
    <row r="86" spans="2:11" ht="15" customHeight="1">
      <c r="B86" s="276"/>
      <c r="C86" s="277" t="s">
        <v>1090</v>
      </c>
      <c r="D86" s="277"/>
      <c r="E86" s="277"/>
      <c r="F86" s="278" t="s">
        <v>1079</v>
      </c>
      <c r="G86" s="277"/>
      <c r="H86" s="277" t="s">
        <v>1091</v>
      </c>
      <c r="I86" s="277" t="s">
        <v>1075</v>
      </c>
      <c r="J86" s="277">
        <v>20</v>
      </c>
      <c r="K86" s="267"/>
    </row>
    <row r="87" spans="2:11" ht="15" customHeight="1">
      <c r="B87" s="276"/>
      <c r="C87" s="255" t="s">
        <v>1092</v>
      </c>
      <c r="D87" s="255"/>
      <c r="E87" s="255"/>
      <c r="F87" s="275" t="s">
        <v>1079</v>
      </c>
      <c r="G87" s="274"/>
      <c r="H87" s="255" t="s">
        <v>1093</v>
      </c>
      <c r="I87" s="255" t="s">
        <v>1075</v>
      </c>
      <c r="J87" s="255">
        <v>50</v>
      </c>
      <c r="K87" s="267"/>
    </row>
    <row r="88" spans="2:11" ht="15" customHeight="1">
      <c r="B88" s="276"/>
      <c r="C88" s="255" t="s">
        <v>1094</v>
      </c>
      <c r="D88" s="255"/>
      <c r="E88" s="255"/>
      <c r="F88" s="275" t="s">
        <v>1079</v>
      </c>
      <c r="G88" s="274"/>
      <c r="H88" s="255" t="s">
        <v>1095</v>
      </c>
      <c r="I88" s="255" t="s">
        <v>1075</v>
      </c>
      <c r="J88" s="255">
        <v>20</v>
      </c>
      <c r="K88" s="267"/>
    </row>
    <row r="89" spans="2:11" ht="15" customHeight="1">
      <c r="B89" s="276"/>
      <c r="C89" s="255" t="s">
        <v>1096</v>
      </c>
      <c r="D89" s="255"/>
      <c r="E89" s="255"/>
      <c r="F89" s="275" t="s">
        <v>1079</v>
      </c>
      <c r="G89" s="274"/>
      <c r="H89" s="255" t="s">
        <v>1097</v>
      </c>
      <c r="I89" s="255" t="s">
        <v>1075</v>
      </c>
      <c r="J89" s="255">
        <v>20</v>
      </c>
      <c r="K89" s="267"/>
    </row>
    <row r="90" spans="2:11" ht="15" customHeight="1">
      <c r="B90" s="276"/>
      <c r="C90" s="255" t="s">
        <v>1098</v>
      </c>
      <c r="D90" s="255"/>
      <c r="E90" s="255"/>
      <c r="F90" s="275" t="s">
        <v>1079</v>
      </c>
      <c r="G90" s="274"/>
      <c r="H90" s="255" t="s">
        <v>1099</v>
      </c>
      <c r="I90" s="255" t="s">
        <v>1075</v>
      </c>
      <c r="J90" s="255">
        <v>50</v>
      </c>
      <c r="K90" s="267"/>
    </row>
    <row r="91" spans="2:11" ht="15" customHeight="1">
      <c r="B91" s="276"/>
      <c r="C91" s="255" t="s">
        <v>1100</v>
      </c>
      <c r="D91" s="255"/>
      <c r="E91" s="255"/>
      <c r="F91" s="275" t="s">
        <v>1079</v>
      </c>
      <c r="G91" s="274"/>
      <c r="H91" s="255" t="s">
        <v>1100</v>
      </c>
      <c r="I91" s="255" t="s">
        <v>1075</v>
      </c>
      <c r="J91" s="255">
        <v>50</v>
      </c>
      <c r="K91" s="267"/>
    </row>
    <row r="92" spans="2:11" ht="15" customHeight="1">
      <c r="B92" s="276"/>
      <c r="C92" s="255" t="s">
        <v>1101</v>
      </c>
      <c r="D92" s="255"/>
      <c r="E92" s="255"/>
      <c r="F92" s="275" t="s">
        <v>1079</v>
      </c>
      <c r="G92" s="274"/>
      <c r="H92" s="255" t="s">
        <v>1102</v>
      </c>
      <c r="I92" s="255" t="s">
        <v>1075</v>
      </c>
      <c r="J92" s="255">
        <v>255</v>
      </c>
      <c r="K92" s="267"/>
    </row>
    <row r="93" spans="2:11" ht="15" customHeight="1">
      <c r="B93" s="276"/>
      <c r="C93" s="255" t="s">
        <v>1103</v>
      </c>
      <c r="D93" s="255"/>
      <c r="E93" s="255"/>
      <c r="F93" s="275" t="s">
        <v>1073</v>
      </c>
      <c r="G93" s="274"/>
      <c r="H93" s="255" t="s">
        <v>1104</v>
      </c>
      <c r="I93" s="255" t="s">
        <v>1105</v>
      </c>
      <c r="J93" s="255"/>
      <c r="K93" s="267"/>
    </row>
    <row r="94" spans="2:11" ht="15" customHeight="1">
      <c r="B94" s="276"/>
      <c r="C94" s="255" t="s">
        <v>1106</v>
      </c>
      <c r="D94" s="255"/>
      <c r="E94" s="255"/>
      <c r="F94" s="275" t="s">
        <v>1073</v>
      </c>
      <c r="G94" s="274"/>
      <c r="H94" s="255" t="s">
        <v>1107</v>
      </c>
      <c r="I94" s="255" t="s">
        <v>1108</v>
      </c>
      <c r="J94" s="255"/>
      <c r="K94" s="267"/>
    </row>
    <row r="95" spans="2:11" ht="15" customHeight="1">
      <c r="B95" s="276"/>
      <c r="C95" s="255" t="s">
        <v>1109</v>
      </c>
      <c r="D95" s="255"/>
      <c r="E95" s="255"/>
      <c r="F95" s="275" t="s">
        <v>1073</v>
      </c>
      <c r="G95" s="274"/>
      <c r="H95" s="255" t="s">
        <v>1109</v>
      </c>
      <c r="I95" s="255" t="s">
        <v>1108</v>
      </c>
      <c r="J95" s="255"/>
      <c r="K95" s="267"/>
    </row>
    <row r="96" spans="2:11" ht="15" customHeight="1">
      <c r="B96" s="276"/>
      <c r="C96" s="255" t="s">
        <v>43</v>
      </c>
      <c r="D96" s="255"/>
      <c r="E96" s="255"/>
      <c r="F96" s="275" t="s">
        <v>1073</v>
      </c>
      <c r="G96" s="274"/>
      <c r="H96" s="255" t="s">
        <v>1110</v>
      </c>
      <c r="I96" s="255" t="s">
        <v>1108</v>
      </c>
      <c r="J96" s="255"/>
      <c r="K96" s="267"/>
    </row>
    <row r="97" spans="2:11" ht="15" customHeight="1">
      <c r="B97" s="276"/>
      <c r="C97" s="255" t="s">
        <v>53</v>
      </c>
      <c r="D97" s="255"/>
      <c r="E97" s="255"/>
      <c r="F97" s="275" t="s">
        <v>1073</v>
      </c>
      <c r="G97" s="274"/>
      <c r="H97" s="255" t="s">
        <v>1111</v>
      </c>
      <c r="I97" s="255" t="s">
        <v>1108</v>
      </c>
      <c r="J97" s="255"/>
      <c r="K97" s="267"/>
    </row>
    <row r="98" spans="2:1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ht="18.75" customHeight="1"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</row>
    <row r="101" spans="2:11" ht="7.5" customHeight="1">
      <c r="B101" s="263"/>
      <c r="C101" s="264"/>
      <c r="D101" s="264"/>
      <c r="E101" s="264"/>
      <c r="F101" s="264"/>
      <c r="G101" s="264"/>
      <c r="H101" s="264"/>
      <c r="I101" s="264"/>
      <c r="J101" s="264"/>
      <c r="K101" s="265"/>
    </row>
    <row r="102" spans="2:11" ht="45" customHeight="1">
      <c r="B102" s="266"/>
      <c r="C102" s="374" t="s">
        <v>1112</v>
      </c>
      <c r="D102" s="374"/>
      <c r="E102" s="374"/>
      <c r="F102" s="374"/>
      <c r="G102" s="374"/>
      <c r="H102" s="374"/>
      <c r="I102" s="374"/>
      <c r="J102" s="374"/>
      <c r="K102" s="267"/>
    </row>
    <row r="103" spans="2:11" ht="17.25" customHeight="1">
      <c r="B103" s="266"/>
      <c r="C103" s="268" t="s">
        <v>1067</v>
      </c>
      <c r="D103" s="268"/>
      <c r="E103" s="268"/>
      <c r="F103" s="268" t="s">
        <v>1068</v>
      </c>
      <c r="G103" s="269"/>
      <c r="H103" s="268" t="s">
        <v>59</v>
      </c>
      <c r="I103" s="268" t="s">
        <v>62</v>
      </c>
      <c r="J103" s="268" t="s">
        <v>1069</v>
      </c>
      <c r="K103" s="267"/>
    </row>
    <row r="104" spans="2:11" ht="17.25" customHeight="1">
      <c r="B104" s="266"/>
      <c r="C104" s="270" t="s">
        <v>1070</v>
      </c>
      <c r="D104" s="270"/>
      <c r="E104" s="270"/>
      <c r="F104" s="271" t="s">
        <v>1071</v>
      </c>
      <c r="G104" s="272"/>
      <c r="H104" s="270"/>
      <c r="I104" s="270"/>
      <c r="J104" s="270" t="s">
        <v>1072</v>
      </c>
      <c r="K104" s="267"/>
    </row>
    <row r="105" spans="2:11" ht="5.25" customHeight="1">
      <c r="B105" s="266"/>
      <c r="C105" s="268"/>
      <c r="D105" s="268"/>
      <c r="E105" s="268"/>
      <c r="F105" s="268"/>
      <c r="G105" s="284"/>
      <c r="H105" s="268"/>
      <c r="I105" s="268"/>
      <c r="J105" s="268"/>
      <c r="K105" s="267"/>
    </row>
    <row r="106" spans="2:11" ht="15" customHeight="1">
      <c r="B106" s="266"/>
      <c r="C106" s="255" t="s">
        <v>58</v>
      </c>
      <c r="D106" s="273"/>
      <c r="E106" s="273"/>
      <c r="F106" s="275" t="s">
        <v>1073</v>
      </c>
      <c r="G106" s="284"/>
      <c r="H106" s="255" t="s">
        <v>1113</v>
      </c>
      <c r="I106" s="255" t="s">
        <v>1075</v>
      </c>
      <c r="J106" s="255">
        <v>20</v>
      </c>
      <c r="K106" s="267"/>
    </row>
    <row r="107" spans="2:11" ht="15" customHeight="1">
      <c r="B107" s="266"/>
      <c r="C107" s="255" t="s">
        <v>1076</v>
      </c>
      <c r="D107" s="255"/>
      <c r="E107" s="255"/>
      <c r="F107" s="275" t="s">
        <v>1073</v>
      </c>
      <c r="G107" s="255"/>
      <c r="H107" s="255" t="s">
        <v>1113</v>
      </c>
      <c r="I107" s="255" t="s">
        <v>1075</v>
      </c>
      <c r="J107" s="255">
        <v>120</v>
      </c>
      <c r="K107" s="267"/>
    </row>
    <row r="108" spans="2:11" ht="15" customHeight="1">
      <c r="B108" s="276"/>
      <c r="C108" s="255" t="s">
        <v>1078</v>
      </c>
      <c r="D108" s="255"/>
      <c r="E108" s="255"/>
      <c r="F108" s="275" t="s">
        <v>1079</v>
      </c>
      <c r="G108" s="255"/>
      <c r="H108" s="255" t="s">
        <v>1113</v>
      </c>
      <c r="I108" s="255" t="s">
        <v>1075</v>
      </c>
      <c r="J108" s="255">
        <v>50</v>
      </c>
      <c r="K108" s="267"/>
    </row>
    <row r="109" spans="2:11" ht="15" customHeight="1">
      <c r="B109" s="276"/>
      <c r="C109" s="255" t="s">
        <v>1081</v>
      </c>
      <c r="D109" s="255"/>
      <c r="E109" s="255"/>
      <c r="F109" s="275" t="s">
        <v>1073</v>
      </c>
      <c r="G109" s="255"/>
      <c r="H109" s="255" t="s">
        <v>1113</v>
      </c>
      <c r="I109" s="255" t="s">
        <v>1083</v>
      </c>
      <c r="J109" s="255"/>
      <c r="K109" s="267"/>
    </row>
    <row r="110" spans="2:11" ht="15" customHeight="1">
      <c r="B110" s="276"/>
      <c r="C110" s="255" t="s">
        <v>1092</v>
      </c>
      <c r="D110" s="255"/>
      <c r="E110" s="255"/>
      <c r="F110" s="275" t="s">
        <v>1079</v>
      </c>
      <c r="G110" s="255"/>
      <c r="H110" s="255" t="s">
        <v>1113</v>
      </c>
      <c r="I110" s="255" t="s">
        <v>1075</v>
      </c>
      <c r="J110" s="255">
        <v>50</v>
      </c>
      <c r="K110" s="267"/>
    </row>
    <row r="111" spans="2:11" ht="15" customHeight="1">
      <c r="B111" s="276"/>
      <c r="C111" s="255" t="s">
        <v>1100</v>
      </c>
      <c r="D111" s="255"/>
      <c r="E111" s="255"/>
      <c r="F111" s="275" t="s">
        <v>1079</v>
      </c>
      <c r="G111" s="255"/>
      <c r="H111" s="255" t="s">
        <v>1113</v>
      </c>
      <c r="I111" s="255" t="s">
        <v>1075</v>
      </c>
      <c r="J111" s="255">
        <v>50</v>
      </c>
      <c r="K111" s="267"/>
    </row>
    <row r="112" spans="2:11" ht="15" customHeight="1">
      <c r="B112" s="276"/>
      <c r="C112" s="255" t="s">
        <v>1098</v>
      </c>
      <c r="D112" s="255"/>
      <c r="E112" s="255"/>
      <c r="F112" s="275" t="s">
        <v>1079</v>
      </c>
      <c r="G112" s="255"/>
      <c r="H112" s="255" t="s">
        <v>1113</v>
      </c>
      <c r="I112" s="255" t="s">
        <v>1075</v>
      </c>
      <c r="J112" s="255">
        <v>50</v>
      </c>
      <c r="K112" s="267"/>
    </row>
    <row r="113" spans="2:11" ht="15" customHeight="1">
      <c r="B113" s="276"/>
      <c r="C113" s="255" t="s">
        <v>58</v>
      </c>
      <c r="D113" s="255"/>
      <c r="E113" s="255"/>
      <c r="F113" s="275" t="s">
        <v>1073</v>
      </c>
      <c r="G113" s="255"/>
      <c r="H113" s="255" t="s">
        <v>1114</v>
      </c>
      <c r="I113" s="255" t="s">
        <v>1075</v>
      </c>
      <c r="J113" s="255">
        <v>20</v>
      </c>
      <c r="K113" s="267"/>
    </row>
    <row r="114" spans="2:11" ht="15" customHeight="1">
      <c r="B114" s="276"/>
      <c r="C114" s="255" t="s">
        <v>1115</v>
      </c>
      <c r="D114" s="255"/>
      <c r="E114" s="255"/>
      <c r="F114" s="275" t="s">
        <v>1073</v>
      </c>
      <c r="G114" s="255"/>
      <c r="H114" s="255" t="s">
        <v>1116</v>
      </c>
      <c r="I114" s="255" t="s">
        <v>1075</v>
      </c>
      <c r="J114" s="255">
        <v>120</v>
      </c>
      <c r="K114" s="267"/>
    </row>
    <row r="115" spans="2:11" ht="15" customHeight="1">
      <c r="B115" s="276"/>
      <c r="C115" s="255" t="s">
        <v>43</v>
      </c>
      <c r="D115" s="255"/>
      <c r="E115" s="255"/>
      <c r="F115" s="275" t="s">
        <v>1073</v>
      </c>
      <c r="G115" s="255"/>
      <c r="H115" s="255" t="s">
        <v>1117</v>
      </c>
      <c r="I115" s="255" t="s">
        <v>1108</v>
      </c>
      <c r="J115" s="255"/>
      <c r="K115" s="267"/>
    </row>
    <row r="116" spans="2:11" ht="15" customHeight="1">
      <c r="B116" s="276"/>
      <c r="C116" s="255" t="s">
        <v>53</v>
      </c>
      <c r="D116" s="255"/>
      <c r="E116" s="255"/>
      <c r="F116" s="275" t="s">
        <v>1073</v>
      </c>
      <c r="G116" s="255"/>
      <c r="H116" s="255" t="s">
        <v>1118</v>
      </c>
      <c r="I116" s="255" t="s">
        <v>1108</v>
      </c>
      <c r="J116" s="255"/>
      <c r="K116" s="267"/>
    </row>
    <row r="117" spans="2:11" ht="15" customHeight="1">
      <c r="B117" s="276"/>
      <c r="C117" s="255" t="s">
        <v>62</v>
      </c>
      <c r="D117" s="255"/>
      <c r="E117" s="255"/>
      <c r="F117" s="275" t="s">
        <v>1073</v>
      </c>
      <c r="G117" s="255"/>
      <c r="H117" s="255" t="s">
        <v>1119</v>
      </c>
      <c r="I117" s="255" t="s">
        <v>1120</v>
      </c>
      <c r="J117" s="255"/>
      <c r="K117" s="267"/>
    </row>
    <row r="118" spans="2:1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ht="18.75" customHeight="1">
      <c r="B119" s="286"/>
      <c r="C119" s="252"/>
      <c r="D119" s="252"/>
      <c r="E119" s="252"/>
      <c r="F119" s="287"/>
      <c r="G119" s="252"/>
      <c r="H119" s="252"/>
      <c r="I119" s="252"/>
      <c r="J119" s="252"/>
      <c r="K119" s="286"/>
    </row>
    <row r="120" spans="2:11" ht="18.75" customHeight="1"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</row>
    <row r="121" spans="2:11" ht="7.5" customHeight="1">
      <c r="B121" s="288"/>
      <c r="C121" s="289"/>
      <c r="D121" s="289"/>
      <c r="E121" s="289"/>
      <c r="F121" s="289"/>
      <c r="G121" s="289"/>
      <c r="H121" s="289"/>
      <c r="I121" s="289"/>
      <c r="J121" s="289"/>
      <c r="K121" s="290"/>
    </row>
    <row r="122" spans="2:11" ht="45" customHeight="1">
      <c r="B122" s="291"/>
      <c r="C122" s="372" t="s">
        <v>1121</v>
      </c>
      <c r="D122" s="372"/>
      <c r="E122" s="372"/>
      <c r="F122" s="372"/>
      <c r="G122" s="372"/>
      <c r="H122" s="372"/>
      <c r="I122" s="372"/>
      <c r="J122" s="372"/>
      <c r="K122" s="292"/>
    </row>
    <row r="123" spans="2:11" ht="17.25" customHeight="1">
      <c r="B123" s="293"/>
      <c r="C123" s="268" t="s">
        <v>1067</v>
      </c>
      <c r="D123" s="268"/>
      <c r="E123" s="268"/>
      <c r="F123" s="268" t="s">
        <v>1068</v>
      </c>
      <c r="G123" s="269"/>
      <c r="H123" s="268" t="s">
        <v>59</v>
      </c>
      <c r="I123" s="268" t="s">
        <v>62</v>
      </c>
      <c r="J123" s="268" t="s">
        <v>1069</v>
      </c>
      <c r="K123" s="294"/>
    </row>
    <row r="124" spans="2:11" ht="17.25" customHeight="1">
      <c r="B124" s="293"/>
      <c r="C124" s="270" t="s">
        <v>1070</v>
      </c>
      <c r="D124" s="270"/>
      <c r="E124" s="270"/>
      <c r="F124" s="271" t="s">
        <v>1071</v>
      </c>
      <c r="G124" s="272"/>
      <c r="H124" s="270"/>
      <c r="I124" s="270"/>
      <c r="J124" s="270" t="s">
        <v>1072</v>
      </c>
      <c r="K124" s="294"/>
    </row>
    <row r="125" spans="2:11" ht="5.25" customHeight="1">
      <c r="B125" s="295"/>
      <c r="C125" s="273"/>
      <c r="D125" s="273"/>
      <c r="E125" s="273"/>
      <c r="F125" s="273"/>
      <c r="G125" s="255"/>
      <c r="H125" s="273"/>
      <c r="I125" s="273"/>
      <c r="J125" s="273"/>
      <c r="K125" s="296"/>
    </row>
    <row r="126" spans="2:11" ht="15" customHeight="1">
      <c r="B126" s="295"/>
      <c r="C126" s="255" t="s">
        <v>1076</v>
      </c>
      <c r="D126" s="273"/>
      <c r="E126" s="273"/>
      <c r="F126" s="275" t="s">
        <v>1073</v>
      </c>
      <c r="G126" s="255"/>
      <c r="H126" s="255" t="s">
        <v>1113</v>
      </c>
      <c r="I126" s="255" t="s">
        <v>1075</v>
      </c>
      <c r="J126" s="255">
        <v>120</v>
      </c>
      <c r="K126" s="297"/>
    </row>
    <row r="127" spans="2:11" ht="15" customHeight="1">
      <c r="B127" s="295"/>
      <c r="C127" s="255" t="s">
        <v>1122</v>
      </c>
      <c r="D127" s="255"/>
      <c r="E127" s="255"/>
      <c r="F127" s="275" t="s">
        <v>1073</v>
      </c>
      <c r="G127" s="255"/>
      <c r="H127" s="255" t="s">
        <v>1123</v>
      </c>
      <c r="I127" s="255" t="s">
        <v>1075</v>
      </c>
      <c r="J127" s="255" t="s">
        <v>1124</v>
      </c>
      <c r="K127" s="297"/>
    </row>
    <row r="128" spans="2:11" ht="15" customHeight="1">
      <c r="B128" s="295"/>
      <c r="C128" s="255" t="s">
        <v>1021</v>
      </c>
      <c r="D128" s="255"/>
      <c r="E128" s="255"/>
      <c r="F128" s="275" t="s">
        <v>1073</v>
      </c>
      <c r="G128" s="255"/>
      <c r="H128" s="255" t="s">
        <v>1125</v>
      </c>
      <c r="I128" s="255" t="s">
        <v>1075</v>
      </c>
      <c r="J128" s="255" t="s">
        <v>1124</v>
      </c>
      <c r="K128" s="297"/>
    </row>
    <row r="129" spans="2:11" ht="15" customHeight="1">
      <c r="B129" s="295"/>
      <c r="C129" s="255" t="s">
        <v>1084</v>
      </c>
      <c r="D129" s="255"/>
      <c r="E129" s="255"/>
      <c r="F129" s="275" t="s">
        <v>1079</v>
      </c>
      <c r="G129" s="255"/>
      <c r="H129" s="255" t="s">
        <v>1085</v>
      </c>
      <c r="I129" s="255" t="s">
        <v>1075</v>
      </c>
      <c r="J129" s="255">
        <v>15</v>
      </c>
      <c r="K129" s="297"/>
    </row>
    <row r="130" spans="2:11" ht="15" customHeight="1">
      <c r="B130" s="295"/>
      <c r="C130" s="277" t="s">
        <v>1086</v>
      </c>
      <c r="D130" s="277"/>
      <c r="E130" s="277"/>
      <c r="F130" s="278" t="s">
        <v>1079</v>
      </c>
      <c r="G130" s="277"/>
      <c r="H130" s="277" t="s">
        <v>1087</v>
      </c>
      <c r="I130" s="277" t="s">
        <v>1075</v>
      </c>
      <c r="J130" s="277">
        <v>15</v>
      </c>
      <c r="K130" s="297"/>
    </row>
    <row r="131" spans="2:11" ht="15" customHeight="1">
      <c r="B131" s="295"/>
      <c r="C131" s="277" t="s">
        <v>1088</v>
      </c>
      <c r="D131" s="277"/>
      <c r="E131" s="277"/>
      <c r="F131" s="278" t="s">
        <v>1079</v>
      </c>
      <c r="G131" s="277"/>
      <c r="H131" s="277" t="s">
        <v>1089</v>
      </c>
      <c r="I131" s="277" t="s">
        <v>1075</v>
      </c>
      <c r="J131" s="277">
        <v>20</v>
      </c>
      <c r="K131" s="297"/>
    </row>
    <row r="132" spans="2:11" ht="15" customHeight="1">
      <c r="B132" s="295"/>
      <c r="C132" s="277" t="s">
        <v>1090</v>
      </c>
      <c r="D132" s="277"/>
      <c r="E132" s="277"/>
      <c r="F132" s="278" t="s">
        <v>1079</v>
      </c>
      <c r="G132" s="277"/>
      <c r="H132" s="277" t="s">
        <v>1091</v>
      </c>
      <c r="I132" s="277" t="s">
        <v>1075</v>
      </c>
      <c r="J132" s="277">
        <v>20</v>
      </c>
      <c r="K132" s="297"/>
    </row>
    <row r="133" spans="2:11" ht="15" customHeight="1">
      <c r="B133" s="295"/>
      <c r="C133" s="255" t="s">
        <v>1078</v>
      </c>
      <c r="D133" s="255"/>
      <c r="E133" s="255"/>
      <c r="F133" s="275" t="s">
        <v>1079</v>
      </c>
      <c r="G133" s="255"/>
      <c r="H133" s="255" t="s">
        <v>1113</v>
      </c>
      <c r="I133" s="255" t="s">
        <v>1075</v>
      </c>
      <c r="J133" s="255">
        <v>50</v>
      </c>
      <c r="K133" s="297"/>
    </row>
    <row r="134" spans="2:11" ht="15" customHeight="1">
      <c r="B134" s="295"/>
      <c r="C134" s="255" t="s">
        <v>1092</v>
      </c>
      <c r="D134" s="255"/>
      <c r="E134" s="255"/>
      <c r="F134" s="275" t="s">
        <v>1079</v>
      </c>
      <c r="G134" s="255"/>
      <c r="H134" s="255" t="s">
        <v>1113</v>
      </c>
      <c r="I134" s="255" t="s">
        <v>1075</v>
      </c>
      <c r="J134" s="255">
        <v>50</v>
      </c>
      <c r="K134" s="297"/>
    </row>
    <row r="135" spans="2:11" ht="15" customHeight="1">
      <c r="B135" s="295"/>
      <c r="C135" s="255" t="s">
        <v>1098</v>
      </c>
      <c r="D135" s="255"/>
      <c r="E135" s="255"/>
      <c r="F135" s="275" t="s">
        <v>1079</v>
      </c>
      <c r="G135" s="255"/>
      <c r="H135" s="255" t="s">
        <v>1113</v>
      </c>
      <c r="I135" s="255" t="s">
        <v>1075</v>
      </c>
      <c r="J135" s="255">
        <v>50</v>
      </c>
      <c r="K135" s="297"/>
    </row>
    <row r="136" spans="2:11" ht="15" customHeight="1">
      <c r="B136" s="295"/>
      <c r="C136" s="255" t="s">
        <v>1100</v>
      </c>
      <c r="D136" s="255"/>
      <c r="E136" s="255"/>
      <c r="F136" s="275" t="s">
        <v>1079</v>
      </c>
      <c r="G136" s="255"/>
      <c r="H136" s="255" t="s">
        <v>1113</v>
      </c>
      <c r="I136" s="255" t="s">
        <v>1075</v>
      </c>
      <c r="J136" s="255">
        <v>50</v>
      </c>
      <c r="K136" s="297"/>
    </row>
    <row r="137" spans="2:11" ht="15" customHeight="1">
      <c r="B137" s="295"/>
      <c r="C137" s="255" t="s">
        <v>1101</v>
      </c>
      <c r="D137" s="255"/>
      <c r="E137" s="255"/>
      <c r="F137" s="275" t="s">
        <v>1079</v>
      </c>
      <c r="G137" s="255"/>
      <c r="H137" s="255" t="s">
        <v>1126</v>
      </c>
      <c r="I137" s="255" t="s">
        <v>1075</v>
      </c>
      <c r="J137" s="255">
        <v>255</v>
      </c>
      <c r="K137" s="297"/>
    </row>
    <row r="138" spans="2:11" ht="15" customHeight="1">
      <c r="B138" s="295"/>
      <c r="C138" s="255" t="s">
        <v>1103</v>
      </c>
      <c r="D138" s="255"/>
      <c r="E138" s="255"/>
      <c r="F138" s="275" t="s">
        <v>1073</v>
      </c>
      <c r="G138" s="255"/>
      <c r="H138" s="255" t="s">
        <v>1127</v>
      </c>
      <c r="I138" s="255" t="s">
        <v>1105</v>
      </c>
      <c r="J138" s="255"/>
      <c r="K138" s="297"/>
    </row>
    <row r="139" spans="2:11" ht="15" customHeight="1">
      <c r="B139" s="295"/>
      <c r="C139" s="255" t="s">
        <v>1106</v>
      </c>
      <c r="D139" s="255"/>
      <c r="E139" s="255"/>
      <c r="F139" s="275" t="s">
        <v>1073</v>
      </c>
      <c r="G139" s="255"/>
      <c r="H139" s="255" t="s">
        <v>1128</v>
      </c>
      <c r="I139" s="255" t="s">
        <v>1108</v>
      </c>
      <c r="J139" s="255"/>
      <c r="K139" s="297"/>
    </row>
    <row r="140" spans="2:11" ht="15" customHeight="1">
      <c r="B140" s="295"/>
      <c r="C140" s="255" t="s">
        <v>1109</v>
      </c>
      <c r="D140" s="255"/>
      <c r="E140" s="255"/>
      <c r="F140" s="275" t="s">
        <v>1073</v>
      </c>
      <c r="G140" s="255"/>
      <c r="H140" s="255" t="s">
        <v>1109</v>
      </c>
      <c r="I140" s="255" t="s">
        <v>1108</v>
      </c>
      <c r="J140" s="255"/>
      <c r="K140" s="297"/>
    </row>
    <row r="141" spans="2:11" ht="15" customHeight="1">
      <c r="B141" s="295"/>
      <c r="C141" s="255" t="s">
        <v>43</v>
      </c>
      <c r="D141" s="255"/>
      <c r="E141" s="255"/>
      <c r="F141" s="275" t="s">
        <v>1073</v>
      </c>
      <c r="G141" s="255"/>
      <c r="H141" s="255" t="s">
        <v>1129</v>
      </c>
      <c r="I141" s="255" t="s">
        <v>1108</v>
      </c>
      <c r="J141" s="255"/>
      <c r="K141" s="297"/>
    </row>
    <row r="142" spans="2:11" ht="15" customHeight="1">
      <c r="B142" s="295"/>
      <c r="C142" s="255" t="s">
        <v>1130</v>
      </c>
      <c r="D142" s="255"/>
      <c r="E142" s="255"/>
      <c r="F142" s="275" t="s">
        <v>1073</v>
      </c>
      <c r="G142" s="255"/>
      <c r="H142" s="255" t="s">
        <v>1131</v>
      </c>
      <c r="I142" s="255" t="s">
        <v>1108</v>
      </c>
      <c r="J142" s="255"/>
      <c r="K142" s="297"/>
    </row>
    <row r="143" spans="2:11" ht="15" customHeight="1">
      <c r="B143" s="298"/>
      <c r="C143" s="299"/>
      <c r="D143" s="299"/>
      <c r="E143" s="299"/>
      <c r="F143" s="299"/>
      <c r="G143" s="299"/>
      <c r="H143" s="299"/>
      <c r="I143" s="299"/>
      <c r="J143" s="299"/>
      <c r="K143" s="300"/>
    </row>
    <row r="144" spans="2:11" ht="18.75" customHeight="1">
      <c r="B144" s="252"/>
      <c r="C144" s="252"/>
      <c r="D144" s="252"/>
      <c r="E144" s="252"/>
      <c r="F144" s="287"/>
      <c r="G144" s="252"/>
      <c r="H144" s="252"/>
      <c r="I144" s="252"/>
      <c r="J144" s="252"/>
      <c r="K144" s="252"/>
    </row>
    <row r="145" spans="2:11" ht="18.75" customHeight="1"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</row>
    <row r="146" spans="2:11" ht="7.5" customHeight="1">
      <c r="B146" s="263"/>
      <c r="C146" s="264"/>
      <c r="D146" s="264"/>
      <c r="E146" s="264"/>
      <c r="F146" s="264"/>
      <c r="G146" s="264"/>
      <c r="H146" s="264"/>
      <c r="I146" s="264"/>
      <c r="J146" s="264"/>
      <c r="K146" s="265"/>
    </row>
    <row r="147" spans="2:11" ht="45" customHeight="1">
      <c r="B147" s="266"/>
      <c r="C147" s="374" t="s">
        <v>1132</v>
      </c>
      <c r="D147" s="374"/>
      <c r="E147" s="374"/>
      <c r="F147" s="374"/>
      <c r="G147" s="374"/>
      <c r="H147" s="374"/>
      <c r="I147" s="374"/>
      <c r="J147" s="374"/>
      <c r="K147" s="267"/>
    </row>
    <row r="148" spans="2:11" ht="17.25" customHeight="1">
      <c r="B148" s="266"/>
      <c r="C148" s="268" t="s">
        <v>1067</v>
      </c>
      <c r="D148" s="268"/>
      <c r="E148" s="268"/>
      <c r="F148" s="268" t="s">
        <v>1068</v>
      </c>
      <c r="G148" s="269"/>
      <c r="H148" s="268" t="s">
        <v>59</v>
      </c>
      <c r="I148" s="268" t="s">
        <v>62</v>
      </c>
      <c r="J148" s="268" t="s">
        <v>1069</v>
      </c>
      <c r="K148" s="267"/>
    </row>
    <row r="149" spans="2:11" ht="17.25" customHeight="1">
      <c r="B149" s="266"/>
      <c r="C149" s="270" t="s">
        <v>1070</v>
      </c>
      <c r="D149" s="270"/>
      <c r="E149" s="270"/>
      <c r="F149" s="271" t="s">
        <v>1071</v>
      </c>
      <c r="G149" s="272"/>
      <c r="H149" s="270"/>
      <c r="I149" s="270"/>
      <c r="J149" s="270" t="s">
        <v>1072</v>
      </c>
      <c r="K149" s="267"/>
    </row>
    <row r="150" spans="2:11" ht="5.25" customHeight="1">
      <c r="B150" s="276"/>
      <c r="C150" s="273"/>
      <c r="D150" s="273"/>
      <c r="E150" s="273"/>
      <c r="F150" s="273"/>
      <c r="G150" s="274"/>
      <c r="H150" s="273"/>
      <c r="I150" s="273"/>
      <c r="J150" s="273"/>
      <c r="K150" s="297"/>
    </row>
    <row r="151" spans="2:11" ht="15" customHeight="1">
      <c r="B151" s="276"/>
      <c r="C151" s="301" t="s">
        <v>1076</v>
      </c>
      <c r="D151" s="255"/>
      <c r="E151" s="255"/>
      <c r="F151" s="302" t="s">
        <v>1073</v>
      </c>
      <c r="G151" s="255"/>
      <c r="H151" s="301" t="s">
        <v>1113</v>
      </c>
      <c r="I151" s="301" t="s">
        <v>1075</v>
      </c>
      <c r="J151" s="301">
        <v>120</v>
      </c>
      <c r="K151" s="297"/>
    </row>
    <row r="152" spans="2:11" ht="15" customHeight="1">
      <c r="B152" s="276"/>
      <c r="C152" s="301" t="s">
        <v>1122</v>
      </c>
      <c r="D152" s="255"/>
      <c r="E152" s="255"/>
      <c r="F152" s="302" t="s">
        <v>1073</v>
      </c>
      <c r="G152" s="255"/>
      <c r="H152" s="301" t="s">
        <v>1133</v>
      </c>
      <c r="I152" s="301" t="s">
        <v>1075</v>
      </c>
      <c r="J152" s="301" t="s">
        <v>1124</v>
      </c>
      <c r="K152" s="297"/>
    </row>
    <row r="153" spans="2:11" ht="15" customHeight="1">
      <c r="B153" s="276"/>
      <c r="C153" s="301" t="s">
        <v>1021</v>
      </c>
      <c r="D153" s="255"/>
      <c r="E153" s="255"/>
      <c r="F153" s="302" t="s">
        <v>1073</v>
      </c>
      <c r="G153" s="255"/>
      <c r="H153" s="301" t="s">
        <v>1134</v>
      </c>
      <c r="I153" s="301" t="s">
        <v>1075</v>
      </c>
      <c r="J153" s="301" t="s">
        <v>1124</v>
      </c>
      <c r="K153" s="297"/>
    </row>
    <row r="154" spans="2:11" ht="15" customHeight="1">
      <c r="B154" s="276"/>
      <c r="C154" s="301" t="s">
        <v>1078</v>
      </c>
      <c r="D154" s="255"/>
      <c r="E154" s="255"/>
      <c r="F154" s="302" t="s">
        <v>1079</v>
      </c>
      <c r="G154" s="255"/>
      <c r="H154" s="301" t="s">
        <v>1113</v>
      </c>
      <c r="I154" s="301" t="s">
        <v>1075</v>
      </c>
      <c r="J154" s="301">
        <v>50</v>
      </c>
      <c r="K154" s="297"/>
    </row>
    <row r="155" spans="2:11" ht="15" customHeight="1">
      <c r="B155" s="276"/>
      <c r="C155" s="301" t="s">
        <v>1081</v>
      </c>
      <c r="D155" s="255"/>
      <c r="E155" s="255"/>
      <c r="F155" s="302" t="s">
        <v>1073</v>
      </c>
      <c r="G155" s="255"/>
      <c r="H155" s="301" t="s">
        <v>1113</v>
      </c>
      <c r="I155" s="301" t="s">
        <v>1083</v>
      </c>
      <c r="J155" s="301"/>
      <c r="K155" s="297"/>
    </row>
    <row r="156" spans="2:11" ht="15" customHeight="1">
      <c r="B156" s="276"/>
      <c r="C156" s="301" t="s">
        <v>1092</v>
      </c>
      <c r="D156" s="255"/>
      <c r="E156" s="255"/>
      <c r="F156" s="302" t="s">
        <v>1079</v>
      </c>
      <c r="G156" s="255"/>
      <c r="H156" s="301" t="s">
        <v>1113</v>
      </c>
      <c r="I156" s="301" t="s">
        <v>1075</v>
      </c>
      <c r="J156" s="301">
        <v>50</v>
      </c>
      <c r="K156" s="297"/>
    </row>
    <row r="157" spans="2:11" ht="15" customHeight="1">
      <c r="B157" s="276"/>
      <c r="C157" s="301" t="s">
        <v>1100</v>
      </c>
      <c r="D157" s="255"/>
      <c r="E157" s="255"/>
      <c r="F157" s="302" t="s">
        <v>1079</v>
      </c>
      <c r="G157" s="255"/>
      <c r="H157" s="301" t="s">
        <v>1113</v>
      </c>
      <c r="I157" s="301" t="s">
        <v>1075</v>
      </c>
      <c r="J157" s="301">
        <v>50</v>
      </c>
      <c r="K157" s="297"/>
    </row>
    <row r="158" spans="2:11" ht="15" customHeight="1">
      <c r="B158" s="276"/>
      <c r="C158" s="301" t="s">
        <v>1098</v>
      </c>
      <c r="D158" s="255"/>
      <c r="E158" s="255"/>
      <c r="F158" s="302" t="s">
        <v>1079</v>
      </c>
      <c r="G158" s="255"/>
      <c r="H158" s="301" t="s">
        <v>1113</v>
      </c>
      <c r="I158" s="301" t="s">
        <v>1075</v>
      </c>
      <c r="J158" s="301">
        <v>50</v>
      </c>
      <c r="K158" s="297"/>
    </row>
    <row r="159" spans="2:11" ht="15" customHeight="1">
      <c r="B159" s="276"/>
      <c r="C159" s="301" t="s">
        <v>107</v>
      </c>
      <c r="D159" s="255"/>
      <c r="E159" s="255"/>
      <c r="F159" s="302" t="s">
        <v>1073</v>
      </c>
      <c r="G159" s="255"/>
      <c r="H159" s="301" t="s">
        <v>1135</v>
      </c>
      <c r="I159" s="301" t="s">
        <v>1075</v>
      </c>
      <c r="J159" s="301" t="s">
        <v>1136</v>
      </c>
      <c r="K159" s="297"/>
    </row>
    <row r="160" spans="2:11" ht="15" customHeight="1">
      <c r="B160" s="276"/>
      <c r="C160" s="301" t="s">
        <v>1137</v>
      </c>
      <c r="D160" s="255"/>
      <c r="E160" s="255"/>
      <c r="F160" s="302" t="s">
        <v>1073</v>
      </c>
      <c r="G160" s="255"/>
      <c r="H160" s="301" t="s">
        <v>1138</v>
      </c>
      <c r="I160" s="301" t="s">
        <v>1108</v>
      </c>
      <c r="J160" s="301"/>
      <c r="K160" s="297"/>
    </row>
    <row r="161" spans="2:11" ht="15" customHeight="1">
      <c r="B161" s="303"/>
      <c r="C161" s="285"/>
      <c r="D161" s="285"/>
      <c r="E161" s="285"/>
      <c r="F161" s="285"/>
      <c r="G161" s="285"/>
      <c r="H161" s="285"/>
      <c r="I161" s="285"/>
      <c r="J161" s="285"/>
      <c r="K161" s="304"/>
    </row>
    <row r="162" spans="2:11" ht="18.75" customHeight="1">
      <c r="B162" s="252"/>
      <c r="C162" s="255"/>
      <c r="D162" s="255"/>
      <c r="E162" s="255"/>
      <c r="F162" s="275"/>
      <c r="G162" s="255"/>
      <c r="H162" s="255"/>
      <c r="I162" s="255"/>
      <c r="J162" s="255"/>
      <c r="K162" s="252"/>
    </row>
    <row r="163" spans="2:11" ht="18.75" customHeight="1"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</row>
    <row r="164" spans="2:1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ht="45" customHeight="1">
      <c r="B165" s="247"/>
      <c r="C165" s="372" t="s">
        <v>1139</v>
      </c>
      <c r="D165" s="372"/>
      <c r="E165" s="372"/>
      <c r="F165" s="372"/>
      <c r="G165" s="372"/>
      <c r="H165" s="372"/>
      <c r="I165" s="372"/>
      <c r="J165" s="372"/>
      <c r="K165" s="248"/>
    </row>
    <row r="166" spans="2:11" ht="17.25" customHeight="1">
      <c r="B166" s="247"/>
      <c r="C166" s="268" t="s">
        <v>1067</v>
      </c>
      <c r="D166" s="268"/>
      <c r="E166" s="268"/>
      <c r="F166" s="268" t="s">
        <v>1068</v>
      </c>
      <c r="G166" s="305"/>
      <c r="H166" s="306" t="s">
        <v>59</v>
      </c>
      <c r="I166" s="306" t="s">
        <v>62</v>
      </c>
      <c r="J166" s="268" t="s">
        <v>1069</v>
      </c>
      <c r="K166" s="248"/>
    </row>
    <row r="167" spans="2:11" ht="17.25" customHeight="1">
      <c r="B167" s="249"/>
      <c r="C167" s="270" t="s">
        <v>1070</v>
      </c>
      <c r="D167" s="270"/>
      <c r="E167" s="270"/>
      <c r="F167" s="271" t="s">
        <v>1071</v>
      </c>
      <c r="G167" s="307"/>
      <c r="H167" s="308"/>
      <c r="I167" s="308"/>
      <c r="J167" s="270" t="s">
        <v>1072</v>
      </c>
      <c r="K167" s="250"/>
    </row>
    <row r="168" spans="2:11" ht="5.25" customHeight="1">
      <c r="B168" s="276"/>
      <c r="C168" s="273"/>
      <c r="D168" s="273"/>
      <c r="E168" s="273"/>
      <c r="F168" s="273"/>
      <c r="G168" s="274"/>
      <c r="H168" s="273"/>
      <c r="I168" s="273"/>
      <c r="J168" s="273"/>
      <c r="K168" s="297"/>
    </row>
    <row r="169" spans="2:11" ht="15" customHeight="1">
      <c r="B169" s="276"/>
      <c r="C169" s="255" t="s">
        <v>1076</v>
      </c>
      <c r="D169" s="255"/>
      <c r="E169" s="255"/>
      <c r="F169" s="275" t="s">
        <v>1073</v>
      </c>
      <c r="G169" s="255"/>
      <c r="H169" s="255" t="s">
        <v>1113</v>
      </c>
      <c r="I169" s="255" t="s">
        <v>1075</v>
      </c>
      <c r="J169" s="255">
        <v>120</v>
      </c>
      <c r="K169" s="297"/>
    </row>
    <row r="170" spans="2:11" ht="15" customHeight="1">
      <c r="B170" s="276"/>
      <c r="C170" s="255" t="s">
        <v>1122</v>
      </c>
      <c r="D170" s="255"/>
      <c r="E170" s="255"/>
      <c r="F170" s="275" t="s">
        <v>1073</v>
      </c>
      <c r="G170" s="255"/>
      <c r="H170" s="255" t="s">
        <v>1123</v>
      </c>
      <c r="I170" s="255" t="s">
        <v>1075</v>
      </c>
      <c r="J170" s="255" t="s">
        <v>1124</v>
      </c>
      <c r="K170" s="297"/>
    </row>
    <row r="171" spans="2:11" ht="15" customHeight="1">
      <c r="B171" s="276"/>
      <c r="C171" s="255" t="s">
        <v>1021</v>
      </c>
      <c r="D171" s="255"/>
      <c r="E171" s="255"/>
      <c r="F171" s="275" t="s">
        <v>1073</v>
      </c>
      <c r="G171" s="255"/>
      <c r="H171" s="255" t="s">
        <v>1140</v>
      </c>
      <c r="I171" s="255" t="s">
        <v>1075</v>
      </c>
      <c r="J171" s="255" t="s">
        <v>1124</v>
      </c>
      <c r="K171" s="297"/>
    </row>
    <row r="172" spans="2:11" ht="15" customHeight="1">
      <c r="B172" s="276"/>
      <c r="C172" s="255" t="s">
        <v>1078</v>
      </c>
      <c r="D172" s="255"/>
      <c r="E172" s="255"/>
      <c r="F172" s="275" t="s">
        <v>1079</v>
      </c>
      <c r="G172" s="255"/>
      <c r="H172" s="255" t="s">
        <v>1140</v>
      </c>
      <c r="I172" s="255" t="s">
        <v>1075</v>
      </c>
      <c r="J172" s="255">
        <v>50</v>
      </c>
      <c r="K172" s="297"/>
    </row>
    <row r="173" spans="2:11" ht="15" customHeight="1">
      <c r="B173" s="276"/>
      <c r="C173" s="255" t="s">
        <v>1081</v>
      </c>
      <c r="D173" s="255"/>
      <c r="E173" s="255"/>
      <c r="F173" s="275" t="s">
        <v>1073</v>
      </c>
      <c r="G173" s="255"/>
      <c r="H173" s="255" t="s">
        <v>1140</v>
      </c>
      <c r="I173" s="255" t="s">
        <v>1083</v>
      </c>
      <c r="J173" s="255"/>
      <c r="K173" s="297"/>
    </row>
    <row r="174" spans="2:11" ht="15" customHeight="1">
      <c r="B174" s="276"/>
      <c r="C174" s="255" t="s">
        <v>1092</v>
      </c>
      <c r="D174" s="255"/>
      <c r="E174" s="255"/>
      <c r="F174" s="275" t="s">
        <v>1079</v>
      </c>
      <c r="G174" s="255"/>
      <c r="H174" s="255" t="s">
        <v>1140</v>
      </c>
      <c r="I174" s="255" t="s">
        <v>1075</v>
      </c>
      <c r="J174" s="255">
        <v>50</v>
      </c>
      <c r="K174" s="297"/>
    </row>
    <row r="175" spans="2:11" ht="15" customHeight="1">
      <c r="B175" s="276"/>
      <c r="C175" s="255" t="s">
        <v>1100</v>
      </c>
      <c r="D175" s="255"/>
      <c r="E175" s="255"/>
      <c r="F175" s="275" t="s">
        <v>1079</v>
      </c>
      <c r="G175" s="255"/>
      <c r="H175" s="255" t="s">
        <v>1140</v>
      </c>
      <c r="I175" s="255" t="s">
        <v>1075</v>
      </c>
      <c r="J175" s="255">
        <v>50</v>
      </c>
      <c r="K175" s="297"/>
    </row>
    <row r="176" spans="2:11" ht="15" customHeight="1">
      <c r="B176" s="276"/>
      <c r="C176" s="255" t="s">
        <v>1098</v>
      </c>
      <c r="D176" s="255"/>
      <c r="E176" s="255"/>
      <c r="F176" s="275" t="s">
        <v>1079</v>
      </c>
      <c r="G176" s="255"/>
      <c r="H176" s="255" t="s">
        <v>1140</v>
      </c>
      <c r="I176" s="255" t="s">
        <v>1075</v>
      </c>
      <c r="J176" s="255">
        <v>50</v>
      </c>
      <c r="K176" s="297"/>
    </row>
    <row r="177" spans="2:11" ht="15" customHeight="1">
      <c r="B177" s="276"/>
      <c r="C177" s="255" t="s">
        <v>119</v>
      </c>
      <c r="D177" s="255"/>
      <c r="E177" s="255"/>
      <c r="F177" s="275" t="s">
        <v>1073</v>
      </c>
      <c r="G177" s="255"/>
      <c r="H177" s="255" t="s">
        <v>1141</v>
      </c>
      <c r="I177" s="255" t="s">
        <v>1142</v>
      </c>
      <c r="J177" s="255"/>
      <c r="K177" s="297"/>
    </row>
    <row r="178" spans="2:11" ht="15" customHeight="1">
      <c r="B178" s="276"/>
      <c r="C178" s="255" t="s">
        <v>62</v>
      </c>
      <c r="D178" s="255"/>
      <c r="E178" s="255"/>
      <c r="F178" s="275" t="s">
        <v>1073</v>
      </c>
      <c r="G178" s="255"/>
      <c r="H178" s="255" t="s">
        <v>1143</v>
      </c>
      <c r="I178" s="255" t="s">
        <v>1144</v>
      </c>
      <c r="J178" s="255">
        <v>1</v>
      </c>
      <c r="K178" s="297"/>
    </row>
    <row r="179" spans="2:11" ht="15" customHeight="1">
      <c r="B179" s="276"/>
      <c r="C179" s="255" t="s">
        <v>58</v>
      </c>
      <c r="D179" s="255"/>
      <c r="E179" s="255"/>
      <c r="F179" s="275" t="s">
        <v>1073</v>
      </c>
      <c r="G179" s="255"/>
      <c r="H179" s="255" t="s">
        <v>1145</v>
      </c>
      <c r="I179" s="255" t="s">
        <v>1075</v>
      </c>
      <c r="J179" s="255">
        <v>20</v>
      </c>
      <c r="K179" s="297"/>
    </row>
    <row r="180" spans="2:11" ht="15" customHeight="1">
      <c r="B180" s="276"/>
      <c r="C180" s="255" t="s">
        <v>59</v>
      </c>
      <c r="D180" s="255"/>
      <c r="E180" s="255"/>
      <c r="F180" s="275" t="s">
        <v>1073</v>
      </c>
      <c r="G180" s="255"/>
      <c r="H180" s="255" t="s">
        <v>1146</v>
      </c>
      <c r="I180" s="255" t="s">
        <v>1075</v>
      </c>
      <c r="J180" s="255">
        <v>255</v>
      </c>
      <c r="K180" s="297"/>
    </row>
    <row r="181" spans="2:11" ht="15" customHeight="1">
      <c r="B181" s="276"/>
      <c r="C181" s="255" t="s">
        <v>120</v>
      </c>
      <c r="D181" s="255"/>
      <c r="E181" s="255"/>
      <c r="F181" s="275" t="s">
        <v>1073</v>
      </c>
      <c r="G181" s="255"/>
      <c r="H181" s="255" t="s">
        <v>1037</v>
      </c>
      <c r="I181" s="255" t="s">
        <v>1075</v>
      </c>
      <c r="J181" s="255">
        <v>10</v>
      </c>
      <c r="K181" s="297"/>
    </row>
    <row r="182" spans="2:11" ht="15" customHeight="1">
      <c r="B182" s="276"/>
      <c r="C182" s="255" t="s">
        <v>121</v>
      </c>
      <c r="D182" s="255"/>
      <c r="E182" s="255"/>
      <c r="F182" s="275" t="s">
        <v>1073</v>
      </c>
      <c r="G182" s="255"/>
      <c r="H182" s="255" t="s">
        <v>1147</v>
      </c>
      <c r="I182" s="255" t="s">
        <v>1108</v>
      </c>
      <c r="J182" s="255"/>
      <c r="K182" s="297"/>
    </row>
    <row r="183" spans="2:11" ht="15" customHeight="1">
      <c r="B183" s="276"/>
      <c r="C183" s="255" t="s">
        <v>1148</v>
      </c>
      <c r="D183" s="255"/>
      <c r="E183" s="255"/>
      <c r="F183" s="275" t="s">
        <v>1073</v>
      </c>
      <c r="G183" s="255"/>
      <c r="H183" s="255" t="s">
        <v>1149</v>
      </c>
      <c r="I183" s="255" t="s">
        <v>1108</v>
      </c>
      <c r="J183" s="255"/>
      <c r="K183" s="297"/>
    </row>
    <row r="184" spans="2:11" ht="15" customHeight="1">
      <c r="B184" s="276"/>
      <c r="C184" s="255" t="s">
        <v>1137</v>
      </c>
      <c r="D184" s="255"/>
      <c r="E184" s="255"/>
      <c r="F184" s="275" t="s">
        <v>1073</v>
      </c>
      <c r="G184" s="255"/>
      <c r="H184" s="255" t="s">
        <v>1150</v>
      </c>
      <c r="I184" s="255" t="s">
        <v>1108</v>
      </c>
      <c r="J184" s="255"/>
      <c r="K184" s="297"/>
    </row>
    <row r="185" spans="2:11" ht="15" customHeight="1">
      <c r="B185" s="276"/>
      <c r="C185" s="255" t="s">
        <v>123</v>
      </c>
      <c r="D185" s="255"/>
      <c r="E185" s="255"/>
      <c r="F185" s="275" t="s">
        <v>1079</v>
      </c>
      <c r="G185" s="255"/>
      <c r="H185" s="255" t="s">
        <v>1151</v>
      </c>
      <c r="I185" s="255" t="s">
        <v>1075</v>
      </c>
      <c r="J185" s="255">
        <v>50</v>
      </c>
      <c r="K185" s="297"/>
    </row>
    <row r="186" spans="2:11" ht="15" customHeight="1">
      <c r="B186" s="276"/>
      <c r="C186" s="255" t="s">
        <v>1152</v>
      </c>
      <c r="D186" s="255"/>
      <c r="E186" s="255"/>
      <c r="F186" s="275" t="s">
        <v>1079</v>
      </c>
      <c r="G186" s="255"/>
      <c r="H186" s="255" t="s">
        <v>1153</v>
      </c>
      <c r="I186" s="255" t="s">
        <v>1154</v>
      </c>
      <c r="J186" s="255"/>
      <c r="K186" s="297"/>
    </row>
    <row r="187" spans="2:11" ht="15" customHeight="1">
      <c r="B187" s="276"/>
      <c r="C187" s="255" t="s">
        <v>1155</v>
      </c>
      <c r="D187" s="255"/>
      <c r="E187" s="255"/>
      <c r="F187" s="275" t="s">
        <v>1079</v>
      </c>
      <c r="G187" s="255"/>
      <c r="H187" s="255" t="s">
        <v>1156</v>
      </c>
      <c r="I187" s="255" t="s">
        <v>1154</v>
      </c>
      <c r="J187" s="255"/>
      <c r="K187" s="297"/>
    </row>
    <row r="188" spans="2:11" ht="15" customHeight="1">
      <c r="B188" s="276"/>
      <c r="C188" s="255" t="s">
        <v>1157</v>
      </c>
      <c r="D188" s="255"/>
      <c r="E188" s="255"/>
      <c r="F188" s="275" t="s">
        <v>1079</v>
      </c>
      <c r="G188" s="255"/>
      <c r="H188" s="255" t="s">
        <v>1158</v>
      </c>
      <c r="I188" s="255" t="s">
        <v>1154</v>
      </c>
      <c r="J188" s="255"/>
      <c r="K188" s="297"/>
    </row>
    <row r="189" spans="2:11" ht="15" customHeight="1">
      <c r="B189" s="276"/>
      <c r="C189" s="309" t="s">
        <v>1159</v>
      </c>
      <c r="D189" s="255"/>
      <c r="E189" s="255"/>
      <c r="F189" s="275" t="s">
        <v>1079</v>
      </c>
      <c r="G189" s="255"/>
      <c r="H189" s="255" t="s">
        <v>1160</v>
      </c>
      <c r="I189" s="255" t="s">
        <v>1161</v>
      </c>
      <c r="J189" s="310" t="s">
        <v>1162</v>
      </c>
      <c r="K189" s="297"/>
    </row>
    <row r="190" spans="2:11" ht="15" customHeight="1">
      <c r="B190" s="276"/>
      <c r="C190" s="261" t="s">
        <v>47</v>
      </c>
      <c r="D190" s="255"/>
      <c r="E190" s="255"/>
      <c r="F190" s="275" t="s">
        <v>1073</v>
      </c>
      <c r="G190" s="255"/>
      <c r="H190" s="252" t="s">
        <v>1163</v>
      </c>
      <c r="I190" s="255" t="s">
        <v>1164</v>
      </c>
      <c r="J190" s="255"/>
      <c r="K190" s="297"/>
    </row>
    <row r="191" spans="2:11" ht="15" customHeight="1">
      <c r="B191" s="276"/>
      <c r="C191" s="261" t="s">
        <v>1165</v>
      </c>
      <c r="D191" s="255"/>
      <c r="E191" s="255"/>
      <c r="F191" s="275" t="s">
        <v>1073</v>
      </c>
      <c r="G191" s="255"/>
      <c r="H191" s="255" t="s">
        <v>1166</v>
      </c>
      <c r="I191" s="255" t="s">
        <v>1108</v>
      </c>
      <c r="J191" s="255"/>
      <c r="K191" s="297"/>
    </row>
    <row r="192" spans="2:11" ht="15" customHeight="1">
      <c r="B192" s="276"/>
      <c r="C192" s="261" t="s">
        <v>1167</v>
      </c>
      <c r="D192" s="255"/>
      <c r="E192" s="255"/>
      <c r="F192" s="275" t="s">
        <v>1073</v>
      </c>
      <c r="G192" s="255"/>
      <c r="H192" s="255" t="s">
        <v>1168</v>
      </c>
      <c r="I192" s="255" t="s">
        <v>1108</v>
      </c>
      <c r="J192" s="255"/>
      <c r="K192" s="297"/>
    </row>
    <row r="193" spans="2:11" ht="15" customHeight="1">
      <c r="B193" s="276"/>
      <c r="C193" s="261" t="s">
        <v>1169</v>
      </c>
      <c r="D193" s="255"/>
      <c r="E193" s="255"/>
      <c r="F193" s="275" t="s">
        <v>1079</v>
      </c>
      <c r="G193" s="255"/>
      <c r="H193" s="255" t="s">
        <v>1170</v>
      </c>
      <c r="I193" s="255" t="s">
        <v>1108</v>
      </c>
      <c r="J193" s="255"/>
      <c r="K193" s="297"/>
    </row>
    <row r="194" spans="2:11" ht="15" customHeight="1">
      <c r="B194" s="303"/>
      <c r="C194" s="311"/>
      <c r="D194" s="285"/>
      <c r="E194" s="285"/>
      <c r="F194" s="285"/>
      <c r="G194" s="285"/>
      <c r="H194" s="285"/>
      <c r="I194" s="285"/>
      <c r="J194" s="285"/>
      <c r="K194" s="304"/>
    </row>
    <row r="195" spans="2:11" ht="18.75" customHeight="1">
      <c r="B195" s="252"/>
      <c r="C195" s="255"/>
      <c r="D195" s="255"/>
      <c r="E195" s="255"/>
      <c r="F195" s="275"/>
      <c r="G195" s="255"/>
      <c r="H195" s="255"/>
      <c r="I195" s="255"/>
      <c r="J195" s="255"/>
      <c r="K195" s="252"/>
    </row>
    <row r="196" spans="2:11" ht="18.75" customHeight="1">
      <c r="B196" s="252"/>
      <c r="C196" s="255"/>
      <c r="D196" s="255"/>
      <c r="E196" s="255"/>
      <c r="F196" s="275"/>
      <c r="G196" s="255"/>
      <c r="H196" s="255"/>
      <c r="I196" s="255"/>
      <c r="J196" s="255"/>
      <c r="K196" s="252"/>
    </row>
    <row r="197" spans="2:11" ht="18.75" customHeight="1"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</row>
    <row r="198" spans="2:11" ht="13.5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ht="21">
      <c r="B199" s="247"/>
      <c r="C199" s="372" t="s">
        <v>1171</v>
      </c>
      <c r="D199" s="372"/>
      <c r="E199" s="372"/>
      <c r="F199" s="372"/>
      <c r="G199" s="372"/>
      <c r="H199" s="372"/>
      <c r="I199" s="372"/>
      <c r="J199" s="372"/>
      <c r="K199" s="248"/>
    </row>
    <row r="200" spans="2:11" ht="25.5" customHeight="1">
      <c r="B200" s="247"/>
      <c r="C200" s="312" t="s">
        <v>1172</v>
      </c>
      <c r="D200" s="312"/>
      <c r="E200" s="312"/>
      <c r="F200" s="312" t="s">
        <v>1173</v>
      </c>
      <c r="G200" s="313"/>
      <c r="H200" s="371" t="s">
        <v>1174</v>
      </c>
      <c r="I200" s="371"/>
      <c r="J200" s="371"/>
      <c r="K200" s="248"/>
    </row>
    <row r="201" spans="2:11" ht="5.25" customHeight="1">
      <c r="B201" s="276"/>
      <c r="C201" s="273"/>
      <c r="D201" s="273"/>
      <c r="E201" s="273"/>
      <c r="F201" s="273"/>
      <c r="G201" s="255"/>
      <c r="H201" s="273"/>
      <c r="I201" s="273"/>
      <c r="J201" s="273"/>
      <c r="K201" s="297"/>
    </row>
    <row r="202" spans="2:11" ht="15" customHeight="1">
      <c r="B202" s="276"/>
      <c r="C202" s="255" t="s">
        <v>1164</v>
      </c>
      <c r="D202" s="255"/>
      <c r="E202" s="255"/>
      <c r="F202" s="275" t="s">
        <v>48</v>
      </c>
      <c r="G202" s="255"/>
      <c r="H202" s="370" t="s">
        <v>1175</v>
      </c>
      <c r="I202" s="370"/>
      <c r="J202" s="370"/>
      <c r="K202" s="297"/>
    </row>
    <row r="203" spans="2:11" ht="15" customHeight="1">
      <c r="B203" s="276"/>
      <c r="C203" s="282"/>
      <c r="D203" s="255"/>
      <c r="E203" s="255"/>
      <c r="F203" s="275" t="s">
        <v>49</v>
      </c>
      <c r="G203" s="255"/>
      <c r="H203" s="370" t="s">
        <v>1176</v>
      </c>
      <c r="I203" s="370"/>
      <c r="J203" s="370"/>
      <c r="K203" s="297"/>
    </row>
    <row r="204" spans="2:11" ht="15" customHeight="1">
      <c r="B204" s="276"/>
      <c r="C204" s="282"/>
      <c r="D204" s="255"/>
      <c r="E204" s="255"/>
      <c r="F204" s="275" t="s">
        <v>52</v>
      </c>
      <c r="G204" s="255"/>
      <c r="H204" s="370" t="s">
        <v>1177</v>
      </c>
      <c r="I204" s="370"/>
      <c r="J204" s="370"/>
      <c r="K204" s="297"/>
    </row>
    <row r="205" spans="2:11" ht="15" customHeight="1">
      <c r="B205" s="276"/>
      <c r="C205" s="255"/>
      <c r="D205" s="255"/>
      <c r="E205" s="255"/>
      <c r="F205" s="275" t="s">
        <v>50</v>
      </c>
      <c r="G205" s="255"/>
      <c r="H205" s="370" t="s">
        <v>1178</v>
      </c>
      <c r="I205" s="370"/>
      <c r="J205" s="370"/>
      <c r="K205" s="297"/>
    </row>
    <row r="206" spans="2:11" ht="15" customHeight="1">
      <c r="B206" s="276"/>
      <c r="C206" s="255"/>
      <c r="D206" s="255"/>
      <c r="E206" s="255"/>
      <c r="F206" s="275" t="s">
        <v>51</v>
      </c>
      <c r="G206" s="255"/>
      <c r="H206" s="370" t="s">
        <v>1179</v>
      </c>
      <c r="I206" s="370"/>
      <c r="J206" s="370"/>
      <c r="K206" s="297"/>
    </row>
    <row r="207" spans="2:11" ht="15" customHeight="1">
      <c r="B207" s="276"/>
      <c r="C207" s="255"/>
      <c r="D207" s="255"/>
      <c r="E207" s="255"/>
      <c r="F207" s="275"/>
      <c r="G207" s="255"/>
      <c r="H207" s="255"/>
      <c r="I207" s="255"/>
      <c r="J207" s="255"/>
      <c r="K207" s="297"/>
    </row>
    <row r="208" spans="2:11" ht="15" customHeight="1">
      <c r="B208" s="276"/>
      <c r="C208" s="255" t="s">
        <v>1120</v>
      </c>
      <c r="D208" s="255"/>
      <c r="E208" s="255"/>
      <c r="F208" s="275" t="s">
        <v>84</v>
      </c>
      <c r="G208" s="255"/>
      <c r="H208" s="370" t="s">
        <v>1180</v>
      </c>
      <c r="I208" s="370"/>
      <c r="J208" s="370"/>
      <c r="K208" s="297"/>
    </row>
    <row r="209" spans="2:11" ht="15" customHeight="1">
      <c r="B209" s="276"/>
      <c r="C209" s="282"/>
      <c r="D209" s="255"/>
      <c r="E209" s="255"/>
      <c r="F209" s="275" t="s">
        <v>1016</v>
      </c>
      <c r="G209" s="255"/>
      <c r="H209" s="370" t="s">
        <v>1017</v>
      </c>
      <c r="I209" s="370"/>
      <c r="J209" s="370"/>
      <c r="K209" s="297"/>
    </row>
    <row r="210" spans="2:11" ht="15" customHeight="1">
      <c r="B210" s="276"/>
      <c r="C210" s="255"/>
      <c r="D210" s="255"/>
      <c r="E210" s="255"/>
      <c r="F210" s="275" t="s">
        <v>1014</v>
      </c>
      <c r="G210" s="255"/>
      <c r="H210" s="370" t="s">
        <v>1181</v>
      </c>
      <c r="I210" s="370"/>
      <c r="J210" s="370"/>
      <c r="K210" s="297"/>
    </row>
    <row r="211" spans="2:11" ht="15" customHeight="1">
      <c r="B211" s="314"/>
      <c r="C211" s="282"/>
      <c r="D211" s="282"/>
      <c r="E211" s="282"/>
      <c r="F211" s="275" t="s">
        <v>101</v>
      </c>
      <c r="G211" s="261"/>
      <c r="H211" s="369" t="s">
        <v>1018</v>
      </c>
      <c r="I211" s="369"/>
      <c r="J211" s="369"/>
      <c r="K211" s="315"/>
    </row>
    <row r="212" spans="2:11" ht="15" customHeight="1">
      <c r="B212" s="314"/>
      <c r="C212" s="282"/>
      <c r="D212" s="282"/>
      <c r="E212" s="282"/>
      <c r="F212" s="275" t="s">
        <v>1019</v>
      </c>
      <c r="G212" s="261"/>
      <c r="H212" s="369" t="s">
        <v>1182</v>
      </c>
      <c r="I212" s="369"/>
      <c r="J212" s="369"/>
      <c r="K212" s="315"/>
    </row>
    <row r="213" spans="2:11" ht="15" customHeight="1">
      <c r="B213" s="314"/>
      <c r="C213" s="282"/>
      <c r="D213" s="282"/>
      <c r="E213" s="282"/>
      <c r="F213" s="316"/>
      <c r="G213" s="261"/>
      <c r="H213" s="317"/>
      <c r="I213" s="317"/>
      <c r="J213" s="317"/>
      <c r="K213" s="315"/>
    </row>
    <row r="214" spans="2:11" ht="15" customHeight="1">
      <c r="B214" s="314"/>
      <c r="C214" s="255" t="s">
        <v>1144</v>
      </c>
      <c r="D214" s="282"/>
      <c r="E214" s="282"/>
      <c r="F214" s="275">
        <v>1</v>
      </c>
      <c r="G214" s="261"/>
      <c r="H214" s="369" t="s">
        <v>1183</v>
      </c>
      <c r="I214" s="369"/>
      <c r="J214" s="369"/>
      <c r="K214" s="315"/>
    </row>
    <row r="215" spans="2:11" ht="15" customHeight="1">
      <c r="B215" s="314"/>
      <c r="C215" s="282"/>
      <c r="D215" s="282"/>
      <c r="E215" s="282"/>
      <c r="F215" s="275">
        <v>2</v>
      </c>
      <c r="G215" s="261"/>
      <c r="H215" s="369" t="s">
        <v>1184</v>
      </c>
      <c r="I215" s="369"/>
      <c r="J215" s="369"/>
      <c r="K215" s="315"/>
    </row>
    <row r="216" spans="2:11" ht="15" customHeight="1">
      <c r="B216" s="314"/>
      <c r="C216" s="282"/>
      <c r="D216" s="282"/>
      <c r="E216" s="282"/>
      <c r="F216" s="275">
        <v>3</v>
      </c>
      <c r="G216" s="261"/>
      <c r="H216" s="369" t="s">
        <v>1185</v>
      </c>
      <c r="I216" s="369"/>
      <c r="J216" s="369"/>
      <c r="K216" s="315"/>
    </row>
    <row r="217" spans="2:11" ht="15" customHeight="1">
      <c r="B217" s="314"/>
      <c r="C217" s="282"/>
      <c r="D217" s="282"/>
      <c r="E217" s="282"/>
      <c r="F217" s="275">
        <v>4</v>
      </c>
      <c r="G217" s="261"/>
      <c r="H217" s="369" t="s">
        <v>1186</v>
      </c>
      <c r="I217" s="369"/>
      <c r="J217" s="369"/>
      <c r="K217" s="315"/>
    </row>
    <row r="218" spans="2:11" ht="12.75" customHeight="1">
      <c r="B218" s="318"/>
      <c r="C218" s="319"/>
      <c r="D218" s="319"/>
      <c r="E218" s="319"/>
      <c r="F218" s="319"/>
      <c r="G218" s="319"/>
      <c r="H218" s="319"/>
      <c r="I218" s="319"/>
      <c r="J218" s="319"/>
      <c r="K218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Roman Vítek work</cp:lastModifiedBy>
  <dcterms:created xsi:type="dcterms:W3CDTF">2019-01-28T07:07:28Z</dcterms:created>
  <dcterms:modified xsi:type="dcterms:W3CDTF">2019-01-28T10:59:18Z</dcterms:modified>
  <cp:category/>
  <cp:version/>
  <cp:contentType/>
  <cp:contentStatus/>
</cp:coreProperties>
</file>