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24226"/>
  <bookViews>
    <workbookView xWindow="0" yWindow="0" windowWidth="25200" windowHeight="11805" activeTab="0"/>
  </bookViews>
  <sheets>
    <sheet name="Rekapitulace" sheetId="7" r:id="rId1"/>
  </sheets>
  <definedNames>
    <definedName name="_xlnm.Print_Area" localSheetId="0">'Rekapitulace'!$A$1:$D$26</definedName>
    <definedName name="_xlnm.Print_Titles" localSheetId="0">'Rekapitulace'!$1:$5</definedName>
  </definedNames>
  <calcPr calcId="179017"/>
</workbook>
</file>

<file path=xl/comments1.xml><?xml version="1.0" encoding="utf-8"?>
<comments xmlns="http://schemas.openxmlformats.org/spreadsheetml/2006/main">
  <authors>
    <author>Stieber David</author>
  </authors>
  <commentList>
    <comment ref="E6" authorId="0">
      <text>
        <r>
          <rPr>
            <b/>
            <sz val="9"/>
            <rFont val="Tahoma"/>
            <family val="2"/>
          </rPr>
          <t>Stieber David:</t>
        </r>
        <r>
          <rPr>
            <sz val="9"/>
            <rFont val="Tahoma"/>
            <family val="2"/>
          </rPr>
          <t xml:space="preserve">
Celkovou cenu za SO 000 doplnit do buňky E6</t>
        </r>
      </text>
    </comment>
    <comment ref="E9" authorId="0">
      <text>
        <r>
          <rPr>
            <b/>
            <sz val="9"/>
            <rFont val="Tahoma"/>
            <family val="2"/>
          </rPr>
          <t>Stieber David:</t>
        </r>
        <r>
          <rPr>
            <sz val="9"/>
            <rFont val="Tahoma"/>
            <family val="2"/>
          </rPr>
          <t xml:space="preserve">
Celkovou cenu za SO 120 doplnit do buňky E9</t>
        </r>
      </text>
    </comment>
  </commentList>
</comments>
</file>

<file path=xl/sharedStrings.xml><?xml version="1.0" encoding="utf-8"?>
<sst xmlns="http://schemas.openxmlformats.org/spreadsheetml/2006/main" count="31" uniqueCount="31">
  <si>
    <t>SO 401 Veřejné osvětlení</t>
  </si>
  <si>
    <t xml:space="preserve">SO 101 Silnice II/233 - Mohylová ul., zastávkový záliv </t>
  </si>
  <si>
    <t>SO 102 Místní komunikace, parkovací pásy, chodníky, stezky a TÚ</t>
  </si>
  <si>
    <t>SO 161 Úpravy SSZ K 414 Masarykova - Mohylová</t>
  </si>
  <si>
    <t>SO 810 Sadovnické úpravy</t>
  </si>
  <si>
    <t>SO 120 Dopravně inženýrská opatření</t>
  </si>
  <si>
    <t>SO 303 Dešťová kanalizace</t>
  </si>
  <si>
    <t>II/233, Stavební úpravy Mohylové ulice, úsek Masarykova – Stará cesta</t>
  </si>
  <si>
    <t>Projektová dokumentace pro provádění stavby (PDPS)</t>
  </si>
  <si>
    <t>cena (bez DPH)</t>
  </si>
  <si>
    <t>objekt</t>
  </si>
  <si>
    <t>SO 000 Ostatní a vedlejší náklady</t>
  </si>
  <si>
    <t>Statutární město Plzeň</t>
  </si>
  <si>
    <t>Vodárna Plzeň</t>
  </si>
  <si>
    <t>SO 162 Úpravy SSZ K 412 Mohylová – Chrástecká</t>
  </si>
  <si>
    <t>SO 304 Kanalizace</t>
  </si>
  <si>
    <t>SO 305 Přeložka vodovodu</t>
  </si>
  <si>
    <t>SO 411a Úprava slaboproudých rozvodů - přeložka kabelů CETIN</t>
  </si>
  <si>
    <t>CELKEM bez DPH po jednotlivých investorech</t>
  </si>
  <si>
    <t>DPH 21 %</t>
  </si>
  <si>
    <t>celkem</t>
  </si>
  <si>
    <t>SO 411b Úprava slaboproudých rozvodů - přeložka vedení UPC</t>
  </si>
  <si>
    <t>procentuální podíl jednotlivých investorů</t>
  </si>
  <si>
    <r>
      <rPr>
        <b/>
        <i/>
        <u val="single"/>
        <sz val="11"/>
        <rFont val="Arial CE"/>
        <family val="2"/>
      </rPr>
      <t xml:space="preserve">Příloha č.1 </t>
    </r>
    <r>
      <rPr>
        <b/>
        <i/>
        <sz val="11"/>
        <rFont val="Arial CE"/>
        <family val="2"/>
      </rPr>
      <t xml:space="preserve">                         </t>
    </r>
    <r>
      <rPr>
        <b/>
        <sz val="13"/>
        <rFont val="Arial CE"/>
        <family val="2"/>
      </rPr>
      <t>REKAPITULACE NÁKLADŮ STAVBY:</t>
    </r>
  </si>
  <si>
    <t>CELKEM bez DPH za obě stavby</t>
  </si>
  <si>
    <t>CELKEM včetně DPH za obě stavby</t>
  </si>
  <si>
    <t>SÚS PK</t>
  </si>
  <si>
    <t>Rekonstrukce mostu ev.č. 233-031 přes Úslavu - Chrástecká  (související stavba SÚS PK, p.o.)</t>
  </si>
  <si>
    <t>procentuální podíl jednotlivých investorů při započtení nákladů na související stavbu Rekonstrukce mostu ev. č. 233-031</t>
  </si>
  <si>
    <t>Ostatní SO doplnit pod příslušného investora.</t>
  </si>
  <si>
    <t xml:space="preserve">Cenu za SO 000 Ostatní a vedlejší náklady a za SO 120 Dopravně inženýrská opatření doplnit do sloupce "E" - "celkem".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</si>
</sst>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i/>
      <u val="single"/>
      <sz val="11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 diagonalUp="1" diagonalDown="1">
      <left style="medium"/>
      <right style="medium"/>
      <top/>
      <bottom/>
      <diagonal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44" fontId="0" fillId="0" borderId="8" xfId="0" applyNumberFormat="1" applyFont="1" applyFill="1" applyBorder="1" applyAlignment="1">
      <alignment horizontal="right" vertical="center" wrapText="1"/>
    </xf>
    <xf numFmtId="44" fontId="0" fillId="0" borderId="9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9" fillId="0" borderId="6" xfId="0" applyFont="1" applyFill="1" applyBorder="1" applyAlignment="1">
      <alignment vertical="center" wrapText="1"/>
    </xf>
    <xf numFmtId="10" fontId="8" fillId="0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10" fontId="8" fillId="0" borderId="2" xfId="0" applyNumberFormat="1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vertical="center" wrapText="1"/>
    </xf>
    <xf numFmtId="164" fontId="0" fillId="5" borderId="0" xfId="0" applyNumberFormat="1" applyFill="1" applyAlignment="1">
      <alignment vertical="center"/>
    </xf>
    <xf numFmtId="44" fontId="0" fillId="6" borderId="8" xfId="0" applyNumberFormat="1" applyFont="1" applyFill="1" applyBorder="1" applyAlignment="1">
      <alignment horizontal="right" vertical="center" wrapText="1"/>
    </xf>
    <xf numFmtId="8" fontId="2" fillId="6" borderId="14" xfId="0" applyNumberFormat="1" applyFont="1" applyFill="1" applyBorder="1" applyAlignment="1">
      <alignment horizontal="right" vertical="center" wrapText="1"/>
    </xf>
    <xf numFmtId="8" fontId="2" fillId="7" borderId="15" xfId="0" applyNumberFormat="1" applyFont="1" applyFill="1" applyBorder="1" applyAlignment="1">
      <alignment horizontal="right" vertical="center" wrapText="1"/>
    </xf>
    <xf numFmtId="164" fontId="2" fillId="7" borderId="15" xfId="0" applyNumberFormat="1" applyFont="1" applyFill="1" applyBorder="1" applyAlignment="1">
      <alignment horizontal="right" vertical="center" wrapText="1"/>
    </xf>
    <xf numFmtId="0" fontId="0" fillId="6" borderId="0" xfId="0" applyFill="1"/>
    <xf numFmtId="4" fontId="0" fillId="0" borderId="0" xfId="0" applyNumberFormat="1"/>
    <xf numFmtId="0" fontId="0" fillId="5" borderId="0" xfId="0" applyFont="1" applyFill="1" applyAlignment="1">
      <alignment horizontal="left" vertical="top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7" fontId="2" fillId="2" borderId="19" xfId="0" applyNumberFormat="1" applyFont="1" applyFill="1" applyBorder="1" applyAlignment="1">
      <alignment horizontal="center" vertical="center" wrapText="1"/>
    </xf>
    <xf numFmtId="7" fontId="2" fillId="2" borderId="20" xfId="0" applyNumberFormat="1" applyFont="1" applyFill="1" applyBorder="1" applyAlignment="1">
      <alignment horizontal="center" vertical="center" wrapText="1"/>
    </xf>
    <xf numFmtId="7" fontId="2" fillId="2" borderId="21" xfId="0" applyNumberFormat="1" applyFont="1" applyFill="1" applyBorder="1" applyAlignment="1">
      <alignment horizontal="center" vertical="center" wrapText="1"/>
    </xf>
    <xf numFmtId="7" fontId="2" fillId="2" borderId="22" xfId="0" applyNumberFormat="1" applyFont="1" applyFill="1" applyBorder="1" applyAlignment="1">
      <alignment horizontal="center" vertical="center" wrapText="1"/>
    </xf>
    <xf numFmtId="7" fontId="2" fillId="2" borderId="23" xfId="0" applyNumberFormat="1" applyFont="1" applyFill="1" applyBorder="1" applyAlignment="1">
      <alignment horizontal="center" vertical="center" wrapText="1"/>
    </xf>
    <xf numFmtId="7" fontId="2" fillId="2" borderId="2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="115" zoomScaleNormal="115" zoomScaleSheetLayoutView="115" zoomScalePageLayoutView="115" workbookViewId="0" topLeftCell="A1">
      <selection activeCell="C21" sqref="C21"/>
    </sheetView>
  </sheetViews>
  <sheetFormatPr defaultColWidth="9.00390625" defaultRowHeight="12.75"/>
  <cols>
    <col min="1" max="1" width="53.375" style="0" customWidth="1"/>
    <col min="2" max="4" width="17.25390625" style="0" customWidth="1"/>
    <col min="5" max="5" width="17.625" style="0" customWidth="1"/>
    <col min="6" max="6" width="12.00390625" style="0" bestFit="1" customWidth="1"/>
    <col min="9" max="9" width="14.75390625" style="0" customWidth="1"/>
  </cols>
  <sheetData>
    <row r="1" spans="1:4" s="20" customFormat="1" ht="26.25" customHeight="1" thickBot="1">
      <c r="A1" s="43" t="s">
        <v>23</v>
      </c>
      <c r="B1" s="44"/>
      <c r="C1" s="44"/>
      <c r="D1" s="45"/>
    </row>
    <row r="2" spans="1:12" ht="18" customHeight="1">
      <c r="A2" s="46" t="s">
        <v>7</v>
      </c>
      <c r="B2" s="47"/>
      <c r="C2" s="47"/>
      <c r="D2" s="48"/>
      <c r="J2" s="2"/>
      <c r="K2" s="2"/>
      <c r="L2" s="2"/>
    </row>
    <row r="3" spans="1:12" ht="18.75" customHeight="1" thickBot="1">
      <c r="A3" s="49" t="s">
        <v>8</v>
      </c>
      <c r="B3" s="50"/>
      <c r="C3" s="50"/>
      <c r="D3" s="51"/>
      <c r="J3" s="2"/>
      <c r="K3" s="2"/>
      <c r="L3" s="2"/>
    </row>
    <row r="4" spans="1:12" ht="15" customHeight="1" thickBot="1">
      <c r="A4" s="52" t="s">
        <v>10</v>
      </c>
      <c r="B4" s="54" t="s">
        <v>9</v>
      </c>
      <c r="C4" s="55"/>
      <c r="D4" s="56"/>
      <c r="J4" s="3"/>
      <c r="K4" s="2"/>
      <c r="L4" s="2"/>
    </row>
    <row r="5" spans="1:12" ht="26.25" thickBot="1">
      <c r="A5" s="53"/>
      <c r="B5" s="5" t="s">
        <v>12</v>
      </c>
      <c r="C5" s="4" t="s">
        <v>26</v>
      </c>
      <c r="D5" s="4" t="s">
        <v>13</v>
      </c>
      <c r="E5" s="9" t="s">
        <v>20</v>
      </c>
      <c r="F5" s="2"/>
      <c r="J5" s="3"/>
      <c r="K5" s="2"/>
      <c r="L5" s="2"/>
    </row>
    <row r="6" spans="1:12" ht="19.5" customHeight="1">
      <c r="A6" s="12" t="s">
        <v>11</v>
      </c>
      <c r="B6" s="15">
        <f>B20*$E$6</f>
        <v>723681.3233859085</v>
      </c>
      <c r="C6" s="16">
        <f aca="true" t="shared" si="0" ref="C6:D6">C20*$E$6</f>
        <v>677012.7172774856</v>
      </c>
      <c r="D6" s="16">
        <f t="shared" si="0"/>
        <v>2154046.1593366065</v>
      </c>
      <c r="E6" s="26">
        <v>3554740.2</v>
      </c>
      <c r="I6" s="32"/>
      <c r="J6" s="3"/>
      <c r="K6" s="2"/>
      <c r="L6" s="2"/>
    </row>
    <row r="7" spans="1:12" ht="19.5" customHeight="1">
      <c r="A7" s="13" t="s">
        <v>1</v>
      </c>
      <c r="B7" s="17"/>
      <c r="C7" s="27">
        <v>10340130.7</v>
      </c>
      <c r="D7" s="17"/>
      <c r="E7" s="19"/>
      <c r="I7" s="32"/>
      <c r="J7" s="3"/>
      <c r="K7" s="2"/>
      <c r="L7" s="2"/>
    </row>
    <row r="8" spans="1:12" ht="19.5" customHeight="1">
      <c r="A8" s="13" t="s">
        <v>2</v>
      </c>
      <c r="B8" s="27">
        <v>8046239.81</v>
      </c>
      <c r="C8" s="17"/>
      <c r="D8" s="17"/>
      <c r="E8" s="19"/>
      <c r="I8" s="32"/>
      <c r="J8" s="2"/>
      <c r="K8" s="2"/>
      <c r="L8" s="2"/>
    </row>
    <row r="9" spans="1:12" ht="19.5" customHeight="1">
      <c r="A9" s="14" t="s">
        <v>5</v>
      </c>
      <c r="B9" s="15">
        <f>B22*$E$9</f>
        <v>224754.17337716397</v>
      </c>
      <c r="C9" s="15">
        <f>C22*$E$9</f>
        <v>449642.45751464186</v>
      </c>
      <c r="D9" s="15">
        <f>D22*$E$9</f>
        <v>668983.4991081941</v>
      </c>
      <c r="E9" s="26">
        <v>1343380.13</v>
      </c>
      <c r="I9" s="32"/>
      <c r="J9" s="2"/>
      <c r="K9" s="2"/>
      <c r="L9" s="2"/>
    </row>
    <row r="10" spans="1:12" ht="19.5" customHeight="1">
      <c r="A10" s="13" t="s">
        <v>3</v>
      </c>
      <c r="B10" s="27">
        <v>404614.5</v>
      </c>
      <c r="C10" s="18"/>
      <c r="D10" s="18"/>
      <c r="E10" s="1"/>
      <c r="I10" s="32"/>
      <c r="J10" s="2"/>
      <c r="K10" s="2"/>
      <c r="L10" s="2"/>
    </row>
    <row r="11" spans="1:12" ht="19.5" customHeight="1">
      <c r="A11" s="13" t="s">
        <v>14</v>
      </c>
      <c r="B11" s="27">
        <v>1374124.7</v>
      </c>
      <c r="C11" s="18"/>
      <c r="D11" s="18"/>
      <c r="E11" s="1"/>
      <c r="I11" s="32"/>
      <c r="J11" s="2"/>
      <c r="K11" s="2"/>
      <c r="L11" s="2"/>
    </row>
    <row r="12" spans="1:12" ht="19.5" customHeight="1">
      <c r="A12" s="13" t="s">
        <v>6</v>
      </c>
      <c r="B12" s="17"/>
      <c r="C12" s="27">
        <v>768466.03</v>
      </c>
      <c r="D12" s="17"/>
      <c r="E12" s="1"/>
      <c r="I12" s="32"/>
      <c r="J12" s="2"/>
      <c r="K12" s="2"/>
      <c r="L12" s="2"/>
    </row>
    <row r="13" spans="1:12" ht="19.5" customHeight="1">
      <c r="A13" s="13" t="s">
        <v>15</v>
      </c>
      <c r="B13" s="17"/>
      <c r="C13" s="17"/>
      <c r="D13" s="27">
        <v>34958948.36</v>
      </c>
      <c r="E13" s="1"/>
      <c r="I13" s="32"/>
      <c r="J13" s="2"/>
      <c r="K13" s="2"/>
      <c r="L13" s="2"/>
    </row>
    <row r="14" spans="1:12" ht="19.5" customHeight="1">
      <c r="A14" s="13" t="s">
        <v>16</v>
      </c>
      <c r="B14" s="17"/>
      <c r="C14" s="17"/>
      <c r="D14" s="27">
        <v>385188.48</v>
      </c>
      <c r="E14" s="1"/>
      <c r="I14" s="32"/>
      <c r="J14" s="2"/>
      <c r="K14" s="2"/>
      <c r="L14" s="2"/>
    </row>
    <row r="15" spans="1:12" ht="19.5" customHeight="1">
      <c r="A15" s="13" t="s">
        <v>0</v>
      </c>
      <c r="B15" s="27">
        <v>1002982.05</v>
      </c>
      <c r="C15" s="17"/>
      <c r="D15" s="17"/>
      <c r="E15" s="1"/>
      <c r="I15" s="32"/>
      <c r="J15" s="2"/>
      <c r="K15" s="2"/>
      <c r="L15" s="2"/>
    </row>
    <row r="16" spans="1:12" ht="19.5" customHeight="1">
      <c r="A16" s="14" t="s">
        <v>17</v>
      </c>
      <c r="B16" s="27">
        <v>402524.7</v>
      </c>
      <c r="C16" s="17"/>
      <c r="D16" s="17"/>
      <c r="E16" s="1"/>
      <c r="I16" s="32"/>
      <c r="J16" s="2"/>
      <c r="K16" s="2"/>
      <c r="L16" s="2"/>
    </row>
    <row r="17" spans="1:12" ht="19.5" customHeight="1">
      <c r="A17" s="14" t="s">
        <v>21</v>
      </c>
      <c r="B17" s="27">
        <v>140059</v>
      </c>
      <c r="C17" s="18"/>
      <c r="D17" s="18"/>
      <c r="E17" s="1"/>
      <c r="I17" s="32"/>
      <c r="J17" s="2"/>
      <c r="K17" s="2"/>
      <c r="L17" s="2"/>
    </row>
    <row r="18" spans="1:12" ht="19.5" customHeight="1" thickBot="1">
      <c r="A18" s="13" t="s">
        <v>4</v>
      </c>
      <c r="B18" s="27">
        <v>503802.32</v>
      </c>
      <c r="C18" s="17"/>
      <c r="D18" s="17"/>
      <c r="E18" s="1"/>
      <c r="I18" s="32"/>
      <c r="J18" s="2"/>
      <c r="K18" s="2"/>
      <c r="L18" s="2"/>
    </row>
    <row r="19" spans="1:12" ht="24.75" customHeight="1" thickBot="1">
      <c r="A19" s="10" t="s">
        <v>18</v>
      </c>
      <c r="B19" s="11">
        <f>SUM(B6:B18)</f>
        <v>12822782.576763071</v>
      </c>
      <c r="C19" s="11">
        <f>SUM(C6:C18)</f>
        <v>12235251.904792126</v>
      </c>
      <c r="D19" s="11">
        <f>SUM(D6:D18)</f>
        <v>38167166.498444796</v>
      </c>
      <c r="E19" s="2"/>
      <c r="H19" s="2"/>
      <c r="I19" s="2"/>
      <c r="J19" s="2"/>
      <c r="K19" s="2"/>
      <c r="L19" s="2"/>
    </row>
    <row r="20" spans="1:6" ht="18.75" customHeight="1" thickBot="1">
      <c r="A20" s="21" t="s">
        <v>22</v>
      </c>
      <c r="B20" s="22">
        <f>SUM(B7:B8,B10:B18)/SUM($B$7:$D$8,$B$10:$D$18)</f>
        <v>0.20358205738520876</v>
      </c>
      <c r="C20" s="22">
        <f>SUM(C7:C8,C10:C18)/SUM($B$7:$D$8,$B$10:$D$18)</f>
        <v>0.19045350129314248</v>
      </c>
      <c r="D20" s="22">
        <f>SUM(D7:D8,D10:D18)/SUM($B$7:$D$8,$B$10:$D$18)</f>
        <v>0.6059644413216488</v>
      </c>
      <c r="F20" s="32"/>
    </row>
    <row r="21" spans="1:6" ht="33.75" customHeight="1" thickBot="1">
      <c r="A21" s="25" t="s">
        <v>27</v>
      </c>
      <c r="B21" s="29"/>
      <c r="C21" s="28">
        <v>12647182.85</v>
      </c>
      <c r="D21" s="30"/>
      <c r="F21" s="32"/>
    </row>
    <row r="22" spans="1:4" ht="41.25" customHeight="1" thickBot="1">
      <c r="A22" s="23" t="s">
        <v>28</v>
      </c>
      <c r="B22" s="24">
        <f>SUM(B7:B8,B10:B18,B21)/(SUM($B$7:$D$8,$B$10:$D$18,B21:D21))</f>
        <v>0.16730497076591716</v>
      </c>
      <c r="C22" s="24">
        <f>(SUM(C7:C8,C10:C18,C21))/(SUM($B$7:$D$8,$B$10:$D$18,B21:D21))</f>
        <v>0.33470977236699334</v>
      </c>
      <c r="D22" s="24">
        <f>SUM(D7:D8,D10:D18,D21)/(SUM($B$7:$D$8,$B$10:$D$18,B21:D21))</f>
        <v>0.4979852568670896</v>
      </c>
    </row>
    <row r="23" spans="1:4" ht="24.75" customHeight="1">
      <c r="A23" s="6" t="s">
        <v>24</v>
      </c>
      <c r="B23" s="34">
        <f>SUM(B19:D19,C21)</f>
        <v>75872383.82999998</v>
      </c>
      <c r="C23" s="35"/>
      <c r="D23" s="36"/>
    </row>
    <row r="24" spans="1:4" ht="16.5" customHeight="1">
      <c r="A24" s="7" t="s">
        <v>19</v>
      </c>
      <c r="B24" s="37">
        <f>0.21*B23</f>
        <v>15933200.604299996</v>
      </c>
      <c r="C24" s="38"/>
      <c r="D24" s="39"/>
    </row>
    <row r="25" spans="1:4" ht="24.75" customHeight="1" thickBot="1">
      <c r="A25" s="8" t="s">
        <v>25</v>
      </c>
      <c r="B25" s="40">
        <f>1.21*B23</f>
        <v>91805584.43429998</v>
      </c>
      <c r="C25" s="41"/>
      <c r="D25" s="42"/>
    </row>
    <row r="26" ht="12.75">
      <c r="D26" s="1"/>
    </row>
    <row r="27" spans="1:4" ht="12.75">
      <c r="A27" s="33" t="s">
        <v>30</v>
      </c>
      <c r="B27" s="33"/>
      <c r="C27" s="33"/>
      <c r="D27" s="33"/>
    </row>
    <row r="28" spans="1:4" ht="12.75">
      <c r="A28" s="31" t="s">
        <v>29</v>
      </c>
      <c r="B28" s="31"/>
      <c r="C28" s="31"/>
      <c r="D28" s="31"/>
    </row>
  </sheetData>
  <mergeCells count="9">
    <mergeCell ref="A27:D27"/>
    <mergeCell ref="B23:D23"/>
    <mergeCell ref="B24:D24"/>
    <mergeCell ref="B25:D25"/>
    <mergeCell ref="A1:D1"/>
    <mergeCell ref="A2:D2"/>
    <mergeCell ref="A3:D3"/>
    <mergeCell ref="A4:A5"/>
    <mergeCell ref="B4:D4"/>
  </mergeCells>
  <printOptions gridLines="1"/>
  <pageMargins left="0.5511811023622047" right="0.35433070866141736" top="0.984251968503937" bottom="0.7874015748031497" header="0.5118110236220472" footer="0.31496062992125984"/>
  <pageSetup fitToHeight="1" fitToWidth="1" horizontalDpi="600" verticalDpi="600" orientation="portrait" paperSize="9" scale="91" copies="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PROJEKT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NEDVĚD</dc:creator>
  <cp:keywords/>
  <dc:description/>
  <cp:lastModifiedBy>Petra Voseckova</cp:lastModifiedBy>
  <cp:lastPrinted>2019-01-14T12:15:44Z</cp:lastPrinted>
  <dcterms:created xsi:type="dcterms:W3CDTF">1997-10-30T11:13:17Z</dcterms:created>
  <dcterms:modified xsi:type="dcterms:W3CDTF">2019-01-14T12:16:11Z</dcterms:modified>
  <cp:category/>
  <cp:version/>
  <cp:contentType/>
  <cp:contentStatus/>
</cp:coreProperties>
</file>