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60" yWindow="0" windowWidth="27870" windowHeight="13020" activeTab="0"/>
  </bookViews>
  <sheets>
    <sheet name="Rekapitulace stavby" sheetId="1" r:id="rId1"/>
    <sheet name="101 - KOMUNIKACE" sheetId="2" r:id="rId2"/>
    <sheet name="901 - VRN" sheetId="3" r:id="rId3"/>
    <sheet name="Pokyny pro vyplnění" sheetId="4" r:id="rId4"/>
  </sheets>
  <definedNames>
    <definedName name="_xlnm._FilterDatabase" localSheetId="1" hidden="1">'101 - KOMUNIKACE'!$C$81:$K$81</definedName>
    <definedName name="_xlnm._FilterDatabase" localSheetId="2" hidden="1">'901 - VRN'!$C$80:$K$80</definedName>
    <definedName name="_xlnm.Print_Titles" localSheetId="1">'101 - KOMUNIKACE'!$81:$81</definedName>
    <definedName name="_xlnm.Print_Titles" localSheetId="2">'901 - VRN'!$80:$80</definedName>
    <definedName name="_xlnm.Print_Titles" localSheetId="0">'Rekapitulace stavby'!$49:$49</definedName>
    <definedName name="_xlnm.Print_Area" localSheetId="1">'101 - KOMUNIKACE'!$C$4:$J$63,'101 - KOMUNIKACE'!$C$69:$J$432</definedName>
    <definedName name="_xlnm.Print_Area" localSheetId="2">'901 - VRN'!$C$4:$J$62,'901 - VRN'!$C$68:$J$116</definedName>
    <definedName name="_xlnm.Print_Area" localSheetId="3">'Pokyny pro vyplnění'!$B$2:$K$69,'Pokyny pro vyplnění'!$B$72:$K$116,'Pokyny pro vyplnění'!$B$119:$K$188,'Pokyny pro vyplnění'!$B$192:$K$212</definedName>
    <definedName name="_xlnm.Print_Area" localSheetId="0">'Rekapitulace stavby'!$C$4:$AP$54</definedName>
  </definedNames>
  <calcPr fullCalcOnLoad="1"/>
</workbook>
</file>

<file path=xl/sharedStrings.xml><?xml version="1.0" encoding="utf-8"?>
<sst xmlns="http://schemas.openxmlformats.org/spreadsheetml/2006/main" count="4176" uniqueCount="684">
  <si>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</si>
  <si>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</si>
  <si>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</si>
  <si>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</si>
  <si>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</si>
  <si>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</si>
  <si>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</si>
  <si>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</si>
  <si>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</si>
  <si>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</si>
  <si>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</si>
  <si>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</si>
  <si>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t>i objekt stavby v případě, že neobsahuje podřízenou zakázku.</t>
  </si>
  <si>
    <t>CC-CZ, CZ-CPV, CZ-CPA a rekapitulaci celkové nabídkové ceny uchazeče za aktuální soupis prací.</t>
  </si>
  <si>
    <t>stavební díly, funkční díly, případně jiné členění) s rekapitulací nabídkové ceny.</t>
  </si>
  <si>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</si>
  <si>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</si>
  <si>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</si>
  <si>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</si>
  <si>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</si>
  <si>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</si>
  <si>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</si>
  <si>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</si>
  <si>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</si>
  <si>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</si>
  <si>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</si>
  <si>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</si>
  <si>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</si>
  <si>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</si>
  <si>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</si>
  <si>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</si>
  <si>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</si>
  <si>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</si>
  <si>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</si>
  <si>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</si>
  <si>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</si>
  <si>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</si>
  <si>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</si>
  <si>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</si>
  <si>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</si>
  <si>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</si>
  <si>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</si>
  <si>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</si>
  <si>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</si>
  <si>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</si>
  <si>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</si>
  <si>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</si>
  <si>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</si>
  <si>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</si>
  <si>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</si>
  <si>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</si>
  <si>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</si>
  <si>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</si>
  <si>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</si>
  <si>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</si>
  <si>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</si>
  <si>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</si>
  <si>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</si>
  <si>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</si>
  <si>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</si>
  <si>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</si>
  <si>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</si>
  <si>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</si>
  <si>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</si>
  <si>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</si>
  <si>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</si>
  <si>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</si>
  <si>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</si>
  <si>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</si>
  <si>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</si>
  <si>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</si>
  <si>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</si>
  <si>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</si>
  <si>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</si>
  <si>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</si>
  <si>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</si>
  <si>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</si>
  <si>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</si>
  <si>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</si>
  <si>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</si>
  <si>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</si>
  <si>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</si>
  <si>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</si>
  <si>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</si>
  <si>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</si>
  <si>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</si>
  <si>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</si>
  <si>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</si>
  <si>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</si>
  <si>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</si>
  <si>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</si>
  <si>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</si>
  <si>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</si>
  <si>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</si>
  <si>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</si>
  <si>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</si>
  <si>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</si>
  <si>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</si>
  <si>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</si>
  <si>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</si>
  <si>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</si>
  <si>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</si>
  <si>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</si>
  <si>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</si>
  <si>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</si>
  <si>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</si>
  <si>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</si>
  <si>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</si>
  <si>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</si>
  <si>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</si>
  <si>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</si>
  <si>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</si>
  <si>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</si>
  <si>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</si>
  <si>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</si>
  <si>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</si>
  <si>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</si>
  <si>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</si>
  <si>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</si>
  <si>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</si>
  <si>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</si>
  <si>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</si>
  <si>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</si>
  <si>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</si>
  <si>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</si>
  <si>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</si>
  <si>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</si>
  <si>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</si>
  <si>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</si>
  <si>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</si>
  <si>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</si>
  <si>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</si>
  <si>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</si>
  <si>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</si>
  <si>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</si>
  <si>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</si>
  <si>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</si>
  <si>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</si>
  <si>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</si>
  <si>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</si>
  <si>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</si>
  <si>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</si>
  <si>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</si>
  <si>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</si>
  <si>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</si>
  <si>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</si>
  <si>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</si>
  <si>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</si>
  <si>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</si>
  <si>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</si>
  <si>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</si>
  <si>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</si>
  <si>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</si>
  <si>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</si>
  <si>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</si>
  <si>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</si>
  <si>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</si>
  <si>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</si>
  <si>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</si>
  <si>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</si>
  <si>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</si>
  <si>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</si>
  <si>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</si>
  <si>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</si>
  <si>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</si>
  <si>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</si>
  <si>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</si>
  <si>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</si>
  <si>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</si>
  <si>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</si>
  <si>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Export VZ</t>
  </si>
  <si>
    <t>List obsahuje:</t>
  </si>
  <si>
    <t>3.0</t>
  </si>
  <si>
    <t>ZAMOK</t>
  </si>
  <si>
    <t>False</t>
  </si>
  <si>
    <t>{261981f5-f48e-4a2e-9c1e-ea3126868a05}</t>
  </si>
  <si>
    <t>0,01</t>
  </si>
  <si>
    <t>21</t>
  </si>
  <si>
    <t>15</t>
  </si>
  <si>
    <t>REKAPITULACE STAVBY</t>
  </si>
  <si>
    <t>v ---  níže se nacházejí doplnkové a pomocné údaje k sestavám  --- v</t>
  </si>
  <si>
    <t>Návod na vyplnění</t>
  </si>
  <si>
    <t>0,001</t>
  </si>
  <si>
    <t>Kód:</t>
  </si>
  <si>
    <t>2018_23</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</si>
  <si>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</si>
  <si>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</si>
  <si>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III/1839 OD X I/22 - BOŘICE - OPRAVA</t>
  </si>
  <si>
    <t>0,1</t>
  </si>
  <si>
    <t>KSO:</t>
  </si>
  <si>
    <t>822 24 73</t>
  </si>
  <si>
    <t>CC-CZ:</t>
  </si>
  <si>
    <t/>
  </si>
  <si>
    <t>1</t>
  </si>
  <si>
    <t>Místo:</t>
  </si>
  <si>
    <t>Domažlice, Bořice</t>
  </si>
  <si>
    <t>Datum:</t>
  </si>
  <si>
    <t>10</t>
  </si>
  <si>
    <t>100</t>
  </si>
  <si>
    <t>Zadavatel:</t>
  </si>
  <si>
    <t>IČ:</t>
  </si>
  <si>
    <t>SÚS Plzeňského kraje, p.o.</t>
  </si>
  <si>
    <t>DIČ:</t>
  </si>
  <si>
    <t>Uchazeč:</t>
  </si>
  <si>
    <t>Projektant:</t>
  </si>
  <si>
    <t>12285447</t>
  </si>
  <si>
    <t>Ing. Jaroslav Rojt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</si>
  <si>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</si>
  <si>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</si>
  <si>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</si>
  <si>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</si>
  <si>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</si>
  <si>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</si>
  <si>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</si>
  <si>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</si>
  <si>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</si>
  <si>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</si>
  <si>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</si>
  <si>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</si>
  <si>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</si>
  <si>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</si>
  <si>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</si>
  <si>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</si>
  <si>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</si>
  <si>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</si>
  <si>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</si>
  <si>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</si>
  <si>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</si>
  <si>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</si>
  <si>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</si>
  <si>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</si>
  <si>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</si>
  <si>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</si>
  <si>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</si>
  <si>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</si>
  <si>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</si>
  <si>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</si>
  <si>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</si>
  <si>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</si>
  <si>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</si>
  <si>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</si>
  <si>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</si>
  <si>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</si>
  <si>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</si>
  <si>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</si>
  <si>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</si>
  <si>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</si>
  <si>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101</t>
  </si>
  <si>
    <t>KOMUNIKACE</t>
  </si>
  <si>
    <t>STA</t>
  </si>
  <si>
    <t>{d76713b8-d8d2-4f9f-9334-02ca749c89a5}</t>
  </si>
  <si>
    <t>2</t>
  </si>
  <si>
    <t>901</t>
  </si>
  <si>
    <t>VRN</t>
  </si>
  <si>
    <t>VON</t>
  </si>
  <si>
    <t>{672fe2e3-3cd8-4742-9634-60a58008e204}</t>
  </si>
  <si>
    <t>Zpět na list:</t>
  </si>
  <si>
    <t>KRYCÍ LIST SOUPISU</t>
  </si>
  <si>
    <t>Objekt:</t>
  </si>
  <si>
    <t>101 - KOMUNIKACE</t>
  </si>
  <si>
    <t>REKAPITULACE ČLENĚNÍ SOUPISU PRACÍ</t>
  </si>
  <si>
    <t>Kód dílu - Popis</t>
  </si>
  <si>
    <t>Cena celkem [CZK]</t>
  </si>
  <si>
    <t>Náklady soupisu celkem</t>
  </si>
  <si>
    <t>-1</t>
  </si>
  <si>
    <t>HSV - Práce a dodávky HSV</t>
  </si>
  <si>
    <t xml:space="preserve">    1 - Zemní práce</t>
  </si>
  <si>
    <t xml:space="preserve">    5 - Komunikace pozemní</t>
  </si>
  <si>
    <t xml:space="preserve">    9 - Ostatní konstrukce a práce, 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</si>
  <si>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</si>
  <si>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</si>
  <si>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</si>
  <si>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</si>
  <si>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</si>
  <si>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</si>
  <si>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</si>
  <si>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</si>
  <si>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</si>
  <si>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</si>
  <si>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</si>
  <si>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</si>
  <si>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</si>
  <si>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</si>
  <si>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</si>
  <si>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</si>
  <si>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</si>
  <si>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</si>
  <si>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</si>
  <si>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</si>
  <si>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</si>
  <si>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113107142</t>
  </si>
  <si>
    <t>Odstranění podkladu pl do 50 m2 živičných tl 100 mm</t>
  </si>
  <si>
    <t>m2</t>
  </si>
  <si>
    <t>CS ÚRS 2016 01</t>
  </si>
  <si>
    <t>4</t>
  </si>
  <si>
    <t>1782845240</t>
  </si>
  <si>
    <t>PP</t>
  </si>
  <si>
    <t>Odstranění podkladů nebo krytů s přemístěním hmot na skládku na vzdálenost do 3 m nebo s naložením na dopravní prostředek v ploše jednotlivě do 50 m2 živičných, o tl. vrstvy přes 50 do 100 mm</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</si>
  <si>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</si>
  <si>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</si>
  <si>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VV</t>
  </si>
  <si>
    <t>"OPRAVA NEÚNOSNÝCH MÍST"</t>
  </si>
  <si>
    <t>"orientačně" 950</t>
  </si>
  <si>
    <t>"(bude upřesněno investorem po provedeném frézování)"</t>
  </si>
  <si>
    <t>113154124</t>
  </si>
  <si>
    <t>Frézování živičného krytu tl 100 mm pruh š 1 m pl do 500 m2 bez překážek v trase</t>
  </si>
  <si>
    <t>-1707668081</t>
  </si>
  <si>
    <t>Frézování živičného podkladu nebo krytu s naložením na dopravní prostředek plochy do 500 m2 bez překážek v trase pruhu šířky přes 0,5 m do 1 m, tloušťky vrstvy 100 mm</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</si>
  <si>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</si>
  <si>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"v místě napojení na délku cca 5 m (pro vyrovnání výškové diference)"</t>
  </si>
  <si>
    <t>"KOMUNIKACE"</t>
  </si>
  <si>
    <t>"ZÚ km 0,500 00" 6*5</t>
  </si>
  <si>
    <t>"KÚ km 0,779 28" 6*5</t>
  </si>
  <si>
    <t>"ZÚ km 0,786 83" 5,5*5</t>
  </si>
  <si>
    <t>"KÚ km 0,984 67" 5,5*5</t>
  </si>
  <si>
    <t>"SJEZDY"</t>
  </si>
  <si>
    <t>"km 0,703 58 - 0,719 12 L" 36</t>
  </si>
  <si>
    <t>"km 0,761 49 - 0,768 66 L" 16</t>
  </si>
  <si>
    <t>Součet</t>
  </si>
  <si>
    <t>3</t>
  </si>
  <si>
    <t>113154332</t>
  </si>
  <si>
    <t>Frézování živičného krytu tl 40 mm pruh š 2 m pl do 10000 m2 bez překážek v trase</t>
  </si>
  <si>
    <t>-1113134404</t>
  </si>
  <si>
    <t>Frézování živičného podkladu nebo krytu s naložením na dopravní prostředek plochy přes 1 000 do 10 000 m2 bez překážek v trase pruhu šířky přes 1 m do 2 m, tloušťky vrstvy 40 mm</t>
  </si>
  <si>
    <t>"km 0,500 00 - 0,779 28" 1620</t>
  </si>
  <si>
    <t>"km 0,786 83 - 0,984 67 " 1090</t>
  </si>
  <si>
    <t>113154364</t>
  </si>
  <si>
    <t>Frézování živičného krytu tl 100 mm pruh š 2 m pl do 10000 m2 s překážkami v trase</t>
  </si>
  <si>
    <t>1589533210</t>
  </si>
  <si>
    <t>Frézování živičného podkladu nebo krytu s naložením na dopravní prostředek plochy přes 1 000 do 10 000 m2 s překážkami v trase pruhu šířky přes 1 m do 2 m, tloušťky vrstvy 100 mm</t>
  </si>
  <si>
    <t>"km 0,007 67 - 0,500 00" 3550</t>
  </si>
  <si>
    <t>5</t>
  </si>
  <si>
    <t>171201211</t>
  </si>
  <si>
    <t>Poplatek za uložení odpadu ze sypaniny na skládce (skládkovné)</t>
  </si>
  <si>
    <t>t</t>
  </si>
  <si>
    <t>175770331</t>
  </si>
  <si>
    <t>Uložení sypaniny poplatek za uložení sypaniny na skládce (skládkovné)</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</si>
  <si>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</si>
  <si>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"materiál z čištění příkopů" 97</t>
  </si>
  <si>
    <t>Komunikace pozemní</t>
  </si>
  <si>
    <t>6</t>
  </si>
  <si>
    <t>564831111</t>
  </si>
  <si>
    <t>Podklad ze štěrkodrtě ŠD tl 100 mm</t>
  </si>
  <si>
    <t>-1002747257</t>
  </si>
  <si>
    <t>Podklad ze štěrkodrti ŠD s rozprostřením a zhutněním, po zhutnění tl. 100 mm</t>
  </si>
  <si>
    <t>7</t>
  </si>
  <si>
    <t>565135111</t>
  </si>
  <si>
    <t>Asfaltový beton vrstva podkladní ACP 16 (obalované kamenivo OKS) tl 50 mm š do 3 m</t>
  </si>
  <si>
    <t>805698276</t>
  </si>
  <si>
    <t>Asfaltový beton vrstva podkladní ACP 16 (obalované kamenivo střednězrnné - OKS) s rozprostřením a zhutněním v pruhu šířky do 3 m, po zhutnění tl. 50 mm</t>
  </si>
  <si>
    <t xml:space="preserve">Poznámka k souboru cen:
1. ČSN EN 13108-1 připouští pro ACP 16 pouze tl. 50 až 80 mm. </t>
  </si>
  <si>
    <t>8</t>
  </si>
  <si>
    <t>569911131</t>
  </si>
  <si>
    <t>Zpevnění krajnic asfaltovým recyklátem tl 50 mm</t>
  </si>
  <si>
    <t>709575157</t>
  </si>
  <si>
    <t>Zpevnění krajnic nebo komunikací pro pěší s rozprostřením a zhutněním, po zhutnění asfaltovým recyklátem tl. 50 mm</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</si>
  <si>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</si>
  <si>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"prům. šířka krajnice 0,5 m"</t>
  </si>
  <si>
    <t>"km 0,026 08 - 0,405 13 L" 379*0,5</t>
  </si>
  <si>
    <t>"km 0,443 35 - 0,472 73 L" 29*0,5</t>
  </si>
  <si>
    <t>"km 0,482 99 - 0,779 28 L" 296*0,5</t>
  </si>
  <si>
    <t>"km 0,786 83 - 0,984 67 L" 198*0,5</t>
  </si>
  <si>
    <t>"km 0,443 35 - 0,469 88 P" 26,5*0,5</t>
  </si>
  <si>
    <t>"km 0,495 80 - 0,779 28 P" 283,5*0,5</t>
  </si>
  <si>
    <t>"km 0,786 83 - 0,984 67 P" 198*0,5</t>
  </si>
  <si>
    <t>9</t>
  </si>
  <si>
    <t>572531121</t>
  </si>
  <si>
    <t>Ošetření trhlin asfaltovou sanační hmotou š do 20 mm</t>
  </si>
  <si>
    <t>m</t>
  </si>
  <si>
    <t>-290664681</t>
  </si>
  <si>
    <t>Vyspravení trhlin dosavadního krytu asfaltovou sanační hmotou ošetření trhlin šířky do 20 mm</t>
  </si>
  <si>
    <t xml:space="preserve">Poznámka k souboru cen:
1. Ceny lze užít pro vyspravení trhlin i porušených dilatačních spár. 2. V cenách jsou započteny i náklady na vyčištění trhlin nebo spár, základní nátěr a zalití     asfaltovou sanační hmotou včetně dodávky materiálů. 3. V cenách nejsou započteny náklady řezání spár, které se oceňují soubory cen  919 73-51 Řezání     stávajícího krytu části B01 tohoto katalogu. Řezání se neprovádí u ošetření vlásečnicových trhlin     s povrchovým překrytem. </t>
  </si>
  <si>
    <t>"dle TP 115"</t>
  </si>
  <si>
    <t>"orientačně" 350</t>
  </si>
  <si>
    <t>"(bude upřesněno po provedeném frézování)"</t>
  </si>
  <si>
    <t>573191111</t>
  </si>
  <si>
    <t>Nátěr (postřik) infiltrační kationaktivní v množství emulzí 1 kg/m2</t>
  </si>
  <si>
    <t>1162286036</t>
  </si>
  <si>
    <t>Nátěr infiltrační kationaktivní emulzí v množství 1,00 kg/m2</t>
  </si>
  <si>
    <t xml:space="preserve">Poznámka k souboru cen:
1. V ceně nejsou započteny náklady na popř. projektem předepsané očištění vozovky, které se oceňuje     cenou 938 90-8411 Očištění povrchu saponátovým roztokem části C 01 tohoto katalogu. </t>
  </si>
  <si>
    <t>"orientačně" 1050</t>
  </si>
  <si>
    <t>"OPRAVA PŘÍČNÝCH A PODÉLNÝCH TRHLIN (dle TP 115)"</t>
  </si>
  <si>
    <t>"orientačně" 350*1</t>
  </si>
  <si>
    <t>11</t>
  </si>
  <si>
    <t>573211111</t>
  </si>
  <si>
    <t>Postřik živičný spojovací z asfaltu v množství do 0,70 kg/m2</t>
  </si>
  <si>
    <t>2024544452</t>
  </si>
  <si>
    <t>Postřik živičný spojovací bez posypu kamenivem z asfaltu silničního, v množství od 0,50 do 0,70 kg/m2</t>
  </si>
  <si>
    <t>"km 0,007 67 - 0,500 00" 3550 + 3624</t>
  </si>
  <si>
    <t>"km 0,500 00 - 0,779 28" 1620 + 1662</t>
  </si>
  <si>
    <t>"km 0,786 83 - 0,984 67" 1090 + 1120</t>
  </si>
  <si>
    <t>12</t>
  </si>
  <si>
    <t>577144121</t>
  </si>
  <si>
    <t>Asfaltový beton vrstva obrusná ACO 11 (ABS) tř. I tl 50 mm š přes 3 m z nemodifikovaného asfaltu</t>
  </si>
  <si>
    <t>78008779</t>
  </si>
  <si>
    <t>Asfaltový beton vrstva obrusná ACO 11 (ABS) s rozprostřením a se zhutněním z nemodifikovaného asfaltu v pruhu šířky přes 3 m tř. I, po zhutnění tl. 50 mm</t>
  </si>
  <si>
    <t xml:space="preserve">Poznámka k souboru cen:
1. ČSN EN 13108-1 připouští pro ACO 11 pouze tl. 35 až 50 mm. </t>
  </si>
  <si>
    <t>"km 0,786 83 - 0,984 67" 1090</t>
  </si>
  <si>
    <t>13</t>
  </si>
  <si>
    <t>577155122</t>
  </si>
  <si>
    <t>Asfaltový beton vrstva ložní ACL 16 (ABH) tl 60 mm š přes 3 m z nemodifikovaného asfaltu</t>
  </si>
  <si>
    <t>2146377700</t>
  </si>
  <si>
    <t>Asfaltový beton vrstva ložní ACL 16 (ABH) s rozprostřením a zhutněním z nemodifikovaného asfaltu v pruhu šířky přes 3 m, po zhutnění tl. 60 mm</t>
  </si>
  <si>
    <t xml:space="preserve">Poznámka k souboru cen:
1. ČSN EN 13108-1 připouští pro ACL 16 pouze tl. 50 až 70 mm. </t>
  </si>
  <si>
    <t>"km 0,007 67 - 0,500 00" 3550 + 74</t>
  </si>
  <si>
    <t>"km 0,500 00 - 0,779 28" 1620 + 42</t>
  </si>
  <si>
    <t>"km 0,786 83 - 0,984 67" 1090 + 30</t>
  </si>
  <si>
    <t>Ostatní konstrukce a práce, bourání</t>
  </si>
  <si>
    <t>14</t>
  </si>
  <si>
    <t>913121111</t>
  </si>
  <si>
    <t>Montáž a demontáž dočasné dopravní značky kompletní základní</t>
  </si>
  <si>
    <t>kus</t>
  </si>
  <si>
    <t>-2111774665</t>
  </si>
  <si>
    <t>Montáž a demontáž dočasných dopravních značek kompletních značek vč. podstavce a sloupku základních</t>
  </si>
  <si>
    <t xml:space="preserve">Poznámka k souboru cen:
1. V cenách jsou započteny náklady na montáž i demontáž dočasné značky, nebo podstavce. </t>
  </si>
  <si>
    <t>"viz příloha PD - Dopravně-inženýrské opatření"</t>
  </si>
  <si>
    <t>"(práce za omezeného provozu na sil. II/197)"</t>
  </si>
  <si>
    <t>"A 15" 4</t>
  </si>
  <si>
    <t>"B 21a" 2</t>
  </si>
  <si>
    <t>"B 20a" 6</t>
  </si>
  <si>
    <t>"B 26" 2</t>
  </si>
  <si>
    <t>"A 7a" 2</t>
  </si>
  <si>
    <t>"E 4" 4</t>
  </si>
  <si>
    <t>913121211</t>
  </si>
  <si>
    <t>Příplatek k dočasné dopravní značce kompletní základní za první a ZKD den použití</t>
  </si>
  <si>
    <t>718875225</t>
  </si>
  <si>
    <t>Montáž a demontáž dočasných dopravních značek Příplatek za první a každý další den použití dočasných dopravních značek k ceně 12-1111</t>
  </si>
  <si>
    <t>"předpokládaná doba výstavby cca 45 dní"</t>
  </si>
  <si>
    <t>45*20</t>
  </si>
  <si>
    <t>16</t>
  </si>
  <si>
    <t>913311111</t>
  </si>
  <si>
    <t>Montáž a demontáž dočasného dopravního kužele reflexního v 600 mm</t>
  </si>
  <si>
    <t>-1514628706</t>
  </si>
  <si>
    <t>Montáž a demontáž dočasných dopravních vodících zařízení kužele reflexního, výšky 600 mm</t>
  </si>
  <si>
    <t xml:space="preserve">Poznámka k souboru cen:
1. V cenách jsou započteny náklady na montáž i demontáž dočasného vodícího zařízení. </t>
  </si>
  <si>
    <t>"orientačně" 30</t>
  </si>
  <si>
    <t>17</t>
  </si>
  <si>
    <t>913311211</t>
  </si>
  <si>
    <t>Příplatek k dočasnému kuželu reflexnímu v 600 mm za první a ZKD den použití</t>
  </si>
  <si>
    <t>446131852</t>
  </si>
  <si>
    <t>Montáž a demontáž dočasných dopravních vodících zařízení Příplatek za první a každý další den použití dočasných dopravních vodících zařízení k ceně 31-1111</t>
  </si>
  <si>
    <t>45*30</t>
  </si>
  <si>
    <t>18</t>
  </si>
  <si>
    <t>915211112</t>
  </si>
  <si>
    <t>Vodorovné dopravní značení retroreflexním bílým plastem dělící čáry souvislé šířky 125 mm</t>
  </si>
  <si>
    <t>-1065914897</t>
  </si>
  <si>
    <t>Vodorovné dopravní značení stříkaným plastem dělící čára šířky 125 mm souvislá bílá retroreflexní</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</si>
  <si>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 cen 912 21 a 915 22 určuje v m a u cen 915 23 v m2 stříkané     plochy bez mezer. </t>
  </si>
  <si>
    <t>"viz příloha PD - Vodorovné dopravní značení"</t>
  </si>
  <si>
    <t>"V 4"</t>
  </si>
  <si>
    <t>"km 0,007 67 - 0,779 28 L" 743</t>
  </si>
  <si>
    <t>"km 0,007 67 - 0,779 28 P" 685</t>
  </si>
  <si>
    <t>19</t>
  </si>
  <si>
    <t>915221112</t>
  </si>
  <si>
    <t>Vodorovné dopravní značení bílým plastem vodící čáry šířky 250 mm retroreflexní</t>
  </si>
  <si>
    <t>1196783856</t>
  </si>
  <si>
    <t>Vodorovné dopravní značení stříkaným plastem vodící čára bílá šířky 250 mm retroreflexní</t>
  </si>
  <si>
    <t>"V 2b (1,5/1,5/0,25) - bez mezer"</t>
  </si>
  <si>
    <t>"km 0,046 86 - 0,059 13 P" 5*1,5</t>
  </si>
  <si>
    <t>"km 0,175 92 - 0,185 02 P" 9*1,5</t>
  </si>
  <si>
    <t>"km 0,414 22 - 0,438 66 P" 10*1,5</t>
  </si>
  <si>
    <t>"km 0,419 11 - 0,430 06 L" 7*1,5</t>
  </si>
  <si>
    <t>"km 0,469 88 - 0,492 43 P" 9*1,5</t>
  </si>
  <si>
    <t>"km 0,472 73 - 0,482 99 L" 6*1,5</t>
  </si>
  <si>
    <t>20</t>
  </si>
  <si>
    <t>915611111</t>
  </si>
  <si>
    <t>Předznačení vodorovného liniového značení</t>
  </si>
  <si>
    <t>-121301689</t>
  </si>
  <si>
    <t>Předznačení pro vodorovné značení stříkané barvou nebo prováděné z nátěrových hmot liniové dělicí čáry, vodicí proužky</t>
  </si>
  <si>
    <t xml:space="preserve">Poznámka k souboru cen:
1. Množství měrných jednotek se určuje:     a) pro cenu -1111 v m délky dělicí čáry nebo vodícího proužku (včetně mezer),     b) pro cenu -1112 v m2 natírané nebo stříkané plochy. </t>
  </si>
  <si>
    <t>"V 2b (1,5/1,5/0,25) - vč. mezer"</t>
  </si>
  <si>
    <t>"km 0,046 86 - 0,059 13 P" 12</t>
  </si>
  <si>
    <t>"km 0,175 92 - 0,185 02 P" 15</t>
  </si>
  <si>
    <t>"km 0,414 22 - 0,438 66 P" 31,5</t>
  </si>
  <si>
    <t>"km 0,419 11 - 0,430 06 L" 16,5</t>
  </si>
  <si>
    <t>"km 0,469 88 - 0,492 43 P" 28,5</t>
  </si>
  <si>
    <t>"km 0,472 73 - 0,482 99 L" 12</t>
  </si>
  <si>
    <t>"V 4 (0,125)"</t>
  </si>
  <si>
    <t>"km 0,786 83 - 0,984 67 L" 198</t>
  </si>
  <si>
    <t>"km 0,786 83 - 0,984 67 P" 198</t>
  </si>
  <si>
    <t>919112213</t>
  </si>
  <si>
    <t>Řezání spár pro vytvoření komůrky š 10 mm hl 25 mm pro těsnící zálivku v živičném krytu</t>
  </si>
  <si>
    <t>776496665</t>
  </si>
  <si>
    <t>Řezání dilatačních spár v živičném krytu vytvoření komůrky pro těsnící zálivku šířky 10 mm, hloubky 25 mm</t>
  </si>
  <si>
    <t xml:space="preserve">Poznámka k souboru cen:
1. V cenách jsou započteny i náklady na vyčištění spár po řezání. </t>
  </si>
  <si>
    <t>"v místě styčné spáry stáv. a nového asf. krytu"</t>
  </si>
  <si>
    <t>"ZÚ km 0,007 67" 18,5</t>
  </si>
  <si>
    <t>"KÚ km 0,779 28" 6</t>
  </si>
  <si>
    <t>"ZÚ km 0,786 83" 5,5</t>
  </si>
  <si>
    <t>"KÚ km 0,984 67" 5,5</t>
  </si>
  <si>
    <t>"KŘIŽOVATKY, SJEZDY"</t>
  </si>
  <si>
    <t>"km 0,175 92 - 0,185 02 P" 8,5</t>
  </si>
  <si>
    <t>"km 0,414 22 - 0,438 66 P" 23,5</t>
  </si>
  <si>
    <t>"km 0,419 11 - 0,430 06 L" 12</t>
  </si>
  <si>
    <t>"km 0,469 88 - 0,492 43 P" 23,5</t>
  </si>
  <si>
    <t>"km 0,472 73 - 0,482 99 L" 10</t>
  </si>
  <si>
    <t>"km 0,703 85 - 0,719 12 L" 15,5</t>
  </si>
  <si>
    <t>"km 0,761 49 - 0,768 66 L" 7,5</t>
  </si>
  <si>
    <t>22</t>
  </si>
  <si>
    <t>919121213</t>
  </si>
  <si>
    <t>Těsnění spár zálivkou za studena pro komůrky š 10 mm hl 25 mm bez těsnicího profilu</t>
  </si>
  <si>
    <t>1156100030</t>
  </si>
  <si>
    <t>Utěsnění dilatačních spár zálivkou za studena v cementobetonovém nebo živičném krytu včetně adhezního nátěru bez těsnicího profilu pod zálivkou, pro komůrky šířky 10 mm, hloubky 25 mm</t>
  </si>
  <si>
    <t xml:space="preserve">Poznámka k souboru cen:
1. V cenách jsou započteny i náklady na vyčištění spár před těsněním a zalitím a náklady na     impregnaci, těsnění a zalití spár včetně dodání hmot. </t>
  </si>
  <si>
    <t>23</t>
  </si>
  <si>
    <t>919721293</t>
  </si>
  <si>
    <t>Geomříž pro vyztužení stávajícího asfaltového povrchu ze skelných vláken s geotextilií 100 kN/m</t>
  </si>
  <si>
    <t>-1096073504</t>
  </si>
  <si>
    <t>Vyztužení stávajícího asfaltového povrchu geomříží ze skelných vláken s geotextilií, podélná pevnost v tahu 100 kN/m</t>
  </si>
  <si>
    <t xml:space="preserve">Poznámka k souboru cen:
1. V cenách jsou započteny i náklady na položení a dodání geomříže včetně přesahů, na ošetření     podkladu živičnou emulzí a spojení přesahů živičným postřikem. 2. V cenách -1281 a -1291 jsou započteny i náklady na ochrannou vrstvu z podrceného štěrku a     uchycení geomříže k podkladu hřeby. 3. V cenách nejsou započteny náklady na:     a) případné odstranění části stávajícího asfaltového krytu,     b) broušení povrchu asfaltového krytu před položením geomříže,     c) zaplnění trhlin a spár těsnicím materiálem,     d) očištění povrchu stávající vozovky. </t>
  </si>
  <si>
    <t>24</t>
  </si>
  <si>
    <t>919731122</t>
  </si>
  <si>
    <t>Zarovnání styčné plochy podkladu nebo krytu živičného tl do 100 mm</t>
  </si>
  <si>
    <t>1548968601</t>
  </si>
  <si>
    <t>Zarovnání styčné plochy podkladu nebo krytu podél vybourané části komunikace nebo zpevněné plochy živičné tl. přes 50 do 100 mm</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</si>
  <si>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</si>
  <si>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"podél vybourané části silnice III/1839"</t>
  </si>
  <si>
    <t>"KÚ km 0,500 00" 6</t>
  </si>
  <si>
    <t>25</t>
  </si>
  <si>
    <t>919735112</t>
  </si>
  <si>
    <t>Řezání stávajícího živičného krytu hl do 100 mm</t>
  </si>
  <si>
    <t>1025203358</t>
  </si>
  <si>
    <t>Řezání stávajícího živičného krytu nebo podkladu hloubky přes 50 do 100 mm</t>
  </si>
  <si>
    <t xml:space="preserve">Poznámka k souboru cen:
1. V cenách jsou započteny i náklady na spotřebu vody. </t>
  </si>
  <si>
    <t>"v místě napojení na stáv. asf. kryt"</t>
  </si>
  <si>
    <t>26</t>
  </si>
  <si>
    <t>938902111</t>
  </si>
  <si>
    <t>Čištění příkopů komunikací příkopovým rypadlem objem nánosu do 0,15 m3/m</t>
  </si>
  <si>
    <t>1549667795</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</si>
  <si>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do 0,15 m3/m</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</si>
  <si>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</si>
  <si>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"silniční příkop při silnici III/1839"</t>
  </si>
  <si>
    <t>"km 0,430 06 - 0,742 73 L" 42,5</t>
  </si>
  <si>
    <t>"km 0,482 99 - 0,703 85 L" 221</t>
  </si>
  <si>
    <t>"km 0,719 12 - 0,761 49 L" 42,5</t>
  </si>
  <si>
    <t>"km 0,768 66 - 0,779 28 L" 10,5</t>
  </si>
  <si>
    <t>"km 0,492 43 - 0,779 28 P" 287</t>
  </si>
  <si>
    <t>27</t>
  </si>
  <si>
    <t>938908411</t>
  </si>
  <si>
    <t>Čištění vozovek splachováním vodou</t>
  </si>
  <si>
    <t>130888573</t>
  </si>
  <si>
    <t>Čištění vozovek splachováním vodou povrchu podkladu nebo krytu živičného, betonového nebo dlážděného</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</si>
  <si>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</si>
  <si>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"po provedeném frézování stáv. krytu sil. III/1839"</t>
  </si>
  <si>
    <t>28</t>
  </si>
  <si>
    <t>938909311</t>
  </si>
  <si>
    <t>Čištění vozovek metením strojně podkladu nebo krytu betonového nebo živičného</t>
  </si>
  <si>
    <t>1650476424</t>
  </si>
  <si>
    <t>Čištění vozovek metením bláta, prachu nebo hlinitého nánosu s odklizením na hromady na vzdálenost do 20 m nebo naložením na dopravní prostředek strojně povrchu podkladu nebo krytu betonového nebo živičného</t>
  </si>
  <si>
    <t>29</t>
  </si>
  <si>
    <t>938909611</t>
  </si>
  <si>
    <t>Odstranění nánosu na krajnicích tl do 100 mm</t>
  </si>
  <si>
    <t>-715696226</t>
  </si>
  <si>
    <t>Čištění krajnic odstraněním nánosu (ulehlého, popř. zaježděného) naneseného vlivem silničního provozu, s přemístěním na hromady na vzdálenost do 50 m nebo s naložením na dopravní prostředek, ale bez složení průměrné tloušťky do 100 mm</t>
  </si>
  <si>
    <t xml:space="preserve">Poznámka k souboru cen:
1. V cenách nejsou započteny náklady na vodorovnou dopravu odstraněného materiálu, která se oceňuje     cenami souboru cen 997 22-15 Vodorovná doprava suti. </t>
  </si>
  <si>
    <t>997</t>
  </si>
  <si>
    <t>Přesun sutě</t>
  </si>
  <si>
    <t>30</t>
  </si>
  <si>
    <t>997221551</t>
  </si>
  <si>
    <t>Vodorovná doprava suti ze sypkých materiálů do 1 km</t>
  </si>
  <si>
    <t>25128620</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</si>
  <si>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</si>
  <si>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</si>
  <si>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"živičná drť" 1231-53</t>
  </si>
  <si>
    <t>"mat. z krajnic" 89</t>
  </si>
  <si>
    <t>"mat. z příkopů" 97</t>
  </si>
  <si>
    <t>"mat. z čištění komunikací" 128+128</t>
  </si>
  <si>
    <t>31</t>
  </si>
  <si>
    <t>997221559</t>
  </si>
  <si>
    <t>Příplatek ZKD 1 km u vodorovné dopravy suti ze sypkých materiálů</t>
  </si>
  <si>
    <t>535517922</t>
  </si>
  <si>
    <t>Vodorovná doprava suti bez naložení, ale se složením a s hrubým urovnáním Příplatek k ceně za každý další i započatý 1 km přes 1 km</t>
  </si>
  <si>
    <t>"živičná drť do 5-ti km" 4*(1231-53)</t>
  </si>
  <si>
    <t>"(na skládku SÚS PK v Domažlicích)"</t>
  </si>
  <si>
    <t>"mat. z příkopů do 13-ti km" 12*97</t>
  </si>
  <si>
    <t>"mat. z krajnic do 13-ti km" 12*89</t>
  </si>
  <si>
    <t>"mat. z čištění komunikace do 13-ti km" 12*(128+128)</t>
  </si>
  <si>
    <t>"(do recyklačního centra AZS 98 Újezd u Domažlic)"</t>
  </si>
  <si>
    <t>32</t>
  </si>
  <si>
    <t>997221561</t>
  </si>
  <si>
    <t>Vodorovná doprava suti z kusových materiálů do 1 km</t>
  </si>
  <si>
    <t>82350893</t>
  </si>
  <si>
    <t>Vodorovná doprava suti bez naložení, ale se složením a s hrubým urovnáním z kusových materiálů, na vzdálenost do 1 km</t>
  </si>
  <si>
    <t>"živičné kry" 172</t>
  </si>
  <si>
    <t>33</t>
  </si>
  <si>
    <t>997221569</t>
  </si>
  <si>
    <t>Příplatek ZKD 1 km u vodorovné dopravy suti z kusových materiálů</t>
  </si>
  <si>
    <t>871587976</t>
  </si>
  <si>
    <t>"živičné kry do 13-ti km" 12*172</t>
  </si>
  <si>
    <t>34</t>
  </si>
  <si>
    <t>997221845</t>
  </si>
  <si>
    <t>Poplatek za uložení odpadu z asfaltových povrchů na skládce (skládkovné)</t>
  </si>
  <si>
    <t>-400033500</t>
  </si>
  <si>
    <t>Poplatek za uložení stavebního odpadu na skládce (skládkovné) z asfaltových povrchů</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</si>
  <si>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</si>
  <si>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35</t>
  </si>
  <si>
    <t>997221855</t>
  </si>
  <si>
    <t>Poplatek za uložení odpadu z kameniva na skládce (skládkovné)</t>
  </si>
  <si>
    <t>-155026564</t>
  </si>
  <si>
    <t>Poplatek za uložení stavebního odpadu na skládce (skládkovné) z kameniva</t>
  </si>
  <si>
    <t>"materiál z krajnic" 89</t>
  </si>
  <si>
    <t>"materiál z čištění komuniace" 128+128</t>
  </si>
  <si>
    <t>998</t>
  </si>
  <si>
    <t>Přesun hmot</t>
  </si>
  <si>
    <t>36</t>
  </si>
  <si>
    <t>998225111</t>
  </si>
  <si>
    <t>Přesun hmot pro pozemní komunikace s krytem z kamene, monolitickým betonovým nebo živičným</t>
  </si>
  <si>
    <t>-673246466</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</si>
  <si>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</si>
  <si>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</si>
  <si>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901 - VRN</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</si>
  <si>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</si>
  <si>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</si>
  <si>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</si>
  <si>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</si>
  <si>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</si>
  <si>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Vedlejší rozpočtové náklady</t>
  </si>
  <si>
    <t>VRN1</t>
  </si>
  <si>
    <t>Průzkumné, geodetické a projektové práce</t>
  </si>
  <si>
    <t>012203000</t>
  </si>
  <si>
    <t>Geodetické práce při provádění stavby</t>
  </si>
  <si>
    <t>komplet</t>
  </si>
  <si>
    <t>1024</t>
  </si>
  <si>
    <t>1130531607</t>
  </si>
  <si>
    <t>Průzkumné, geodetické a projektové práce geodetické práce při provádění stavby</t>
  </si>
  <si>
    <t>"dle požadavků investora" 1</t>
  </si>
  <si>
    <t>012303000</t>
  </si>
  <si>
    <t>Geodetické práce po výstavbě</t>
  </si>
  <si>
    <t>1208175144</t>
  </si>
  <si>
    <t>Průzkumné, geodetické a projektové práce geodetické práce po výstavbě</t>
  </si>
  <si>
    <t>"geodetické výškopisné a polohopisné zaměření skutečného provedení stavby" 1</t>
  </si>
  <si>
    <t>013254000</t>
  </si>
  <si>
    <t>Dokumentace skutečného provedení stavby</t>
  </si>
  <si>
    <t>1144781596</t>
  </si>
  <si>
    <t>Průzkumné, geodetické a projektové práce projektové práce dokumentace stavby (výkresová a textová) skutečného provedení stavby</t>
  </si>
  <si>
    <t>"na základě geodetického polohopisného a výškopisného zaměření" 1</t>
  </si>
  <si>
    <t>VRN3</t>
  </si>
  <si>
    <t>Zařízení staveniště</t>
  </si>
  <si>
    <t>032103000</t>
  </si>
  <si>
    <t>Náklady na stavební buňky</t>
  </si>
  <si>
    <t>384254717</t>
  </si>
  <si>
    <t>Zařízení staveniště vybavení staveniště náklady na stavební buňky</t>
  </si>
  <si>
    <t>"mobilní WC" 1</t>
  </si>
  <si>
    <t>"stavební buňka" 1</t>
  </si>
  <si>
    <t>034503000</t>
  </si>
  <si>
    <t>Informační tabule na staveništi</t>
  </si>
  <si>
    <t>109155421</t>
  </si>
  <si>
    <t>Zařízení staveniště zabezpečení staveniště informační tabule</t>
  </si>
  <si>
    <t>"informační tabule" 4</t>
  </si>
  <si>
    <t>"(náklady na vyrobení a osazení informačních tabulí dle grafického manuálu SÚS PK vč. podstavce)"</t>
  </si>
  <si>
    <t>039103000</t>
  </si>
  <si>
    <t>Rozebrání, bourání a odvoz zařízení staveniště</t>
  </si>
  <si>
    <t>-1416079580</t>
  </si>
  <si>
    <t>Zařízení staveniště zrušení zařízení staveniště rozebrání, bourání a odvoz</t>
  </si>
  <si>
    <t>VRN4</t>
  </si>
  <si>
    <t>Inženýrská činnost</t>
  </si>
  <si>
    <t>043002000</t>
  </si>
  <si>
    <t>Zkoušky a ostatní měření</t>
  </si>
  <si>
    <t>550218502</t>
  </si>
  <si>
    <t>Hlavní tituly průvodních činností a nákladů inženýrská činnost zkoušky a ostatní měření</t>
  </si>
  <si>
    <t>"celkem" 1</t>
  </si>
  <si>
    <t>"(počet dle TKP)"</t>
  </si>
  <si>
    <t>VRN7</t>
  </si>
  <si>
    <t>Provozní vlivy</t>
  </si>
  <si>
    <t>072002000</t>
  </si>
  <si>
    <t>Silniční provoz</t>
  </si>
  <si>
    <t>529464681</t>
  </si>
  <si>
    <t>Hlavní tituly průvodních činností a nákladů provozní vlivy silniční provoz</t>
  </si>
  <si>
    <t>"práce za omezeného provozu na sil. III/1839" 1</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</si>
  <si>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</si>
  <si>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</si>
  <si>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</si>
  <si>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</si>
  <si>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</si>
  <si>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</si>
  <si>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</si>
  <si>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</si>
  <si>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</si>
  <si>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</si>
  <si>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</si>
  <si>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t>celkové nabídkové ceny uchazeče.</t>
  </si>
  <si>
    <t>Silnice Horšovský Týn a. s.</t>
  </si>
  <si>
    <t>453 59 164</t>
  </si>
  <si>
    <t>CZ45359164</t>
  </si>
</sst>
</file>

<file path=xl/styles.xml><?xml version="1.0" encoding="utf-8"?>
<styleSheet xmlns="http://schemas.openxmlformats.org/spreadsheetml/2006/main">
  <numFmts count="4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 numFmtId="173" formatCode="dd\.mm\.yyyy"/>
    <numFmt numFmtId="174" formatCode="#,##0.00000"/>
    <numFmt numFmtId="175" formatCode="#,##0.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0\ &quot;EUR&quot;;\-#,##0\ &quot;EUR&quot;"/>
    <numFmt numFmtId="185" formatCode="#,##0\ &quot;EUR&quot;;[Red]\-#,##0\ &quot;EUR&quot;"/>
    <numFmt numFmtId="186" formatCode="#,##0.00\ &quot;EUR&quot;;\-#,##0.00\ &quot;EUR&quot;"/>
    <numFmt numFmtId="187" formatCode="#,##0.00\ &quot;EUR&quot;;[Red]\-#,##0.00\ &quot;EUR&quot;"/>
    <numFmt numFmtId="188" formatCode="_-* #,##0\ &quot;EUR&quot;_-;\-* #,##0\ &quot;EUR&quot;_-;_-* &quot;-&quot;\ &quot;EUR&quot;_-;_-@_-"/>
    <numFmt numFmtId="189" formatCode="_-* #,##0\ _E_U_R_-;\-* #,##0\ _E_U_R_-;_-* &quot;-&quot;\ _E_U_R_-;_-@_-"/>
    <numFmt numFmtId="190" formatCode="_-* #,##0.00\ &quot;EUR&quot;_-;\-* #,##0.00\ &quot;EUR&quot;_-;_-* &quot;-&quot;??\ &quot;EUR&quot;_-;_-@_-"/>
    <numFmt numFmtId="191" formatCode="_-* #,##0.00\ _E_U_R_-;\-* #,##0.00\ _E_U_R_-;_-* &quot;-&quot;??\ _E_U_R_-;_-@_-"/>
    <numFmt numFmtId="192" formatCode="#,##0.00;\-#,##0.00"/>
    <numFmt numFmtId="193" formatCode="0.00%;\-0.00%"/>
    <numFmt numFmtId="194" formatCode="#,##0.00000;\-#,##0.00000"/>
    <numFmt numFmtId="195" formatCode="#,##0.000;\-#,##0.000"/>
    <numFmt numFmtId="196" formatCode="&quot;Áno&quot;;&quot;Áno&quot;;&quot;Nie&quot;"/>
    <numFmt numFmtId="197" formatCode="&quot;Pravda&quot;;&quot;Pravda&quot;;&quot;Nepravda&quot;"/>
    <numFmt numFmtId="198" formatCode="&quot;Zapnuté&quot;;&quot;Zapnuté&quot;;&quot;Vypnuté&quot;"/>
    <numFmt numFmtId="199" formatCode="[$€-2]\ #\ ##,000_);[Red]\([$€-2]\ #\ ##,000\)"/>
  </numFmts>
  <fonts count="76">
    <font>
      <sz val="8"/>
      <name val="Trebuchet MS"/>
      <family val="2"/>
    </font>
    <font>
      <b/>
      <sz val="11"/>
      <name val="Calibri"/>
      <family val="2"/>
    </font>
    <font>
      <i/>
      <sz val="11"/>
      <name val="Calibri"/>
      <family val="2"/>
    </font>
    <font>
      <b/>
      <i/>
      <sz val="11"/>
      <name val="Calibri"/>
      <family val="2"/>
    </font>
    <font>
      <sz val="8"/>
      <color indexed="55"/>
      <name val="Trebuchet MS"/>
      <family val="2"/>
    </font>
    <font>
      <sz val="9"/>
      <name val="Trebuchet MS"/>
      <family val="2"/>
    </font>
    <font>
      <b/>
      <sz val="12"/>
      <name val="Trebuchet MS"/>
      <family val="2"/>
    </font>
    <font>
      <sz val="11"/>
      <name val="Trebuchet MS"/>
      <family val="2"/>
    </font>
    <font>
      <sz val="12"/>
      <color indexed="56"/>
      <name val="Trebuchet MS"/>
      <family val="2"/>
    </font>
    <font>
      <sz val="10"/>
      <color indexed="56"/>
      <name val="Trebuchet MS"/>
      <family val="2"/>
    </font>
    <font>
      <sz val="8"/>
      <color indexed="56"/>
      <name val="Trebuchet MS"/>
      <family val="2"/>
    </font>
    <font>
      <sz val="8"/>
      <color indexed="36"/>
      <name val="Trebuchet MS"/>
      <family val="2"/>
    </font>
    <font>
      <sz val="8"/>
      <color indexed="63"/>
      <name val="Trebuchet MS"/>
      <family val="2"/>
    </font>
    <font>
      <sz val="8"/>
      <color indexed="10"/>
      <name val="Trebuchet MS"/>
      <family val="2"/>
    </font>
    <font>
      <sz val="8"/>
      <color indexed="43"/>
      <name val="Trebuchet MS"/>
      <family val="2"/>
    </font>
    <font>
      <b/>
      <sz val="16"/>
      <name val="Trebuchet MS"/>
      <family val="2"/>
    </font>
    <font>
      <sz val="8"/>
      <color indexed="48"/>
      <name val="Trebuchet MS"/>
      <family val="2"/>
    </font>
    <font>
      <b/>
      <sz val="12"/>
      <color indexed="55"/>
      <name val="Trebuchet MS"/>
      <family val="2"/>
    </font>
    <font>
      <sz val="9"/>
      <color indexed="55"/>
      <name val="Trebuchet MS"/>
      <family val="2"/>
    </font>
    <font>
      <b/>
      <sz val="8"/>
      <color indexed="55"/>
      <name val="Trebuchet MS"/>
      <family val="2"/>
    </font>
    <font>
      <b/>
      <sz val="10"/>
      <name val="Trebuchet MS"/>
      <family val="2"/>
    </font>
    <font>
      <b/>
      <sz val="9"/>
      <name val="Trebuchet MS"/>
      <family val="2"/>
    </font>
    <font>
      <sz val="12"/>
      <color indexed="55"/>
      <name val="Trebuchet MS"/>
      <family val="2"/>
    </font>
    <font>
      <b/>
      <sz val="12"/>
      <color indexed="37"/>
      <name val="Trebuchet MS"/>
      <family val="2"/>
    </font>
    <font>
      <sz val="12"/>
      <name val="Trebuchet MS"/>
      <family val="2"/>
    </font>
    <font>
      <b/>
      <sz val="11"/>
      <color indexed="56"/>
      <name val="Trebuchet MS"/>
      <family val="2"/>
    </font>
    <font>
      <sz val="11"/>
      <color indexed="56"/>
      <name val="Trebuchet MS"/>
      <family val="2"/>
    </font>
    <font>
      <b/>
      <sz val="11"/>
      <name val="Trebuchet MS"/>
      <family val="2"/>
    </font>
    <font>
      <sz val="11"/>
      <color indexed="55"/>
      <name val="Trebuchet MS"/>
      <family val="2"/>
    </font>
    <font>
      <b/>
      <sz val="12"/>
      <color indexed="16"/>
      <name val="Trebuchet MS"/>
      <family val="2"/>
    </font>
    <font>
      <sz val="9"/>
      <color indexed="8"/>
      <name val="Trebuchet MS"/>
      <family val="2"/>
    </font>
    <font>
      <sz val="8"/>
      <color indexed="37"/>
      <name val="Trebuchet MS"/>
      <family val="2"/>
    </font>
    <font>
      <b/>
      <sz val="8"/>
      <name val="Trebuchet MS"/>
      <family val="2"/>
    </font>
    <font>
      <sz val="7"/>
      <color indexed="55"/>
      <name val="Trebuchet MS"/>
      <family val="2"/>
    </font>
    <font>
      <sz val="7"/>
      <name val="Trebuchet MS"/>
      <family val="2"/>
    </font>
    <font>
      <i/>
      <sz val="7"/>
      <color indexed="55"/>
      <name val="Trebuchet MS"/>
      <family val="2"/>
    </font>
    <font>
      <u val="single"/>
      <sz val="11"/>
      <color indexed="12"/>
      <name val="Calibri"/>
      <family val="2"/>
    </font>
    <font>
      <u val="single"/>
      <sz val="11"/>
      <color indexed="36"/>
      <name val="Calibri"/>
      <family val="2"/>
    </font>
    <font>
      <b/>
      <sz val="18"/>
      <color indexed="62"/>
      <name val="Cambria"/>
      <family val="2"/>
    </font>
    <font>
      <sz val="18"/>
      <color indexed="12"/>
      <name val="Wingdings 2"/>
      <family val="1"/>
    </font>
    <font>
      <sz val="10"/>
      <color indexed="37"/>
      <name val="Trebuchet MS"/>
      <family val="2"/>
    </font>
    <font>
      <sz val="10"/>
      <name val="Trebuchet MS"/>
      <family val="2"/>
    </font>
    <font>
      <u val="single"/>
      <sz val="10"/>
      <color indexed="12"/>
      <name val="Trebuchet MS"/>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i/>
      <sz val="9"/>
      <name val="Trebuchet MS"/>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8"/>
      <name val="Segoe UI"/>
      <family val="2"/>
    </font>
    <font>
      <sz val="11"/>
      <color theme="1"/>
      <name val="Calibri"/>
      <family val="2"/>
    </font>
    <font>
      <b/>
      <sz val="11"/>
      <color theme="1"/>
      <name val="Calibri"/>
      <family val="2"/>
    </font>
    <font>
      <sz val="11"/>
      <color rgb="FF3F3F76"/>
      <name val="Calibri"/>
      <family val="2"/>
    </font>
    <font>
      <sz val="11"/>
      <color rgb="FF9C6500"/>
      <name val="Calibri"/>
      <family val="2"/>
    </font>
    <font>
      <b/>
      <sz val="11"/>
      <color rgb="FF3F3F3F"/>
      <name val="Calibri"/>
      <family val="2"/>
    </font>
    <font>
      <sz val="11"/>
      <color rgb="FF006100"/>
      <name val="Calibri"/>
      <family val="2"/>
    </font>
    <font>
      <sz val="11"/>
      <color rgb="FFFF0000"/>
      <name val="Calibri"/>
      <family val="2"/>
    </font>
    <font>
      <i/>
      <sz val="11"/>
      <color rgb="FF7F7F7F"/>
      <name val="Calibri"/>
      <family val="2"/>
    </font>
  </fonts>
  <fills count="34">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rgb="FFFFC7CE"/>
        <bgColor indexed="64"/>
      </patternFill>
    </fill>
    <fill>
      <patternFill patternType="solid">
        <fgColor rgb="FFFFCC99"/>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right/>
      <top style="thin">
        <color indexed="54"/>
      </top>
      <bottom style="double">
        <color indexed="54"/>
      </bottom>
    </border>
    <border>
      <left/>
      <right/>
      <top/>
      <bottom style="thick">
        <color indexed="54"/>
      </bottom>
    </border>
    <border>
      <left/>
      <right/>
      <top/>
      <bottom style="thick">
        <color indexed="44"/>
      </bottom>
    </border>
    <border>
      <left/>
      <right/>
      <top/>
      <bottom style="medium">
        <color indexed="4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22"/>
      </left>
      <right style="thin">
        <color indexed="22"/>
      </right>
      <top style="thin">
        <color indexed="22"/>
      </top>
      <bottom style="thin">
        <color indexed="22"/>
      </bottom>
    </border>
    <border>
      <left/>
      <right/>
      <top/>
      <bottom style="double">
        <color indexed="52"/>
      </bottom>
    </border>
    <border>
      <left/>
      <right/>
      <top/>
      <bottom style="double">
        <color rgb="FFFF8001"/>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dotted">
        <color indexed="8"/>
      </top>
      <bottom/>
    </border>
    <border>
      <left/>
      <right/>
      <top/>
      <bottom style="dotted">
        <color indexed="8"/>
      </bottom>
    </border>
    <border>
      <left style="dotted">
        <color indexed="8"/>
      </left>
      <right/>
      <top style="dotted">
        <color indexed="8"/>
      </top>
      <bottom style="dotted">
        <color indexed="8"/>
      </bottom>
    </border>
    <border>
      <left/>
      <right/>
      <top style="dotted">
        <color indexed="8"/>
      </top>
      <bottom style="dotted">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dotted">
        <color indexed="55"/>
      </top>
      <bottom/>
    </border>
    <border>
      <left/>
      <right style="dotted">
        <color indexed="55"/>
      </right>
      <top style="dotted">
        <color indexed="55"/>
      </top>
      <bottom/>
    </border>
    <border>
      <left style="dotted">
        <color indexed="55"/>
      </left>
      <right/>
      <top/>
      <bottom/>
    </border>
    <border>
      <left/>
      <right style="dotted">
        <color indexed="55"/>
      </right>
      <top/>
      <bottom/>
    </border>
    <border>
      <left/>
      <right style="dotted">
        <color indexed="8"/>
      </right>
      <top style="dotted">
        <color indexed="8"/>
      </top>
      <bottom style="dotted">
        <color indexed="8"/>
      </bottom>
    </border>
    <border>
      <left style="dotted">
        <color indexed="55"/>
      </left>
      <right/>
      <top style="dotted">
        <color indexed="55"/>
      </top>
      <bottom style="dotted">
        <color indexed="55"/>
      </bottom>
    </border>
    <border>
      <left/>
      <right/>
      <top style="dotted">
        <color indexed="55"/>
      </top>
      <bottom style="dotted">
        <color indexed="55"/>
      </bottom>
    </border>
    <border>
      <left/>
      <right style="dotted">
        <color indexed="55"/>
      </right>
      <top style="dotted">
        <color indexed="55"/>
      </top>
      <bottom style="dotted">
        <color indexed="55"/>
      </bottom>
    </border>
    <border>
      <left style="dotted">
        <color indexed="55"/>
      </left>
      <right/>
      <top style="dotted">
        <color indexed="55"/>
      </top>
      <bottom/>
    </border>
    <border>
      <left style="dotted">
        <color indexed="55"/>
      </left>
      <right/>
      <top/>
      <bottom style="dotted">
        <color indexed="55"/>
      </bottom>
    </border>
    <border>
      <left/>
      <right/>
      <top/>
      <bottom style="dotted">
        <color indexed="55"/>
      </bottom>
    </border>
    <border>
      <left/>
      <right style="dotted">
        <color indexed="55"/>
      </right>
      <top/>
      <bottom style="dotted">
        <color indexed="55"/>
      </bottom>
    </border>
    <border>
      <left/>
      <right style="thin">
        <color indexed="8"/>
      </right>
      <top style="dotted">
        <color indexed="55"/>
      </top>
      <bottom/>
    </border>
    <border>
      <left/>
      <right style="thin">
        <color indexed="8"/>
      </right>
      <top style="dotted">
        <color indexed="8"/>
      </top>
      <bottom style="dotted">
        <color indexed="8"/>
      </bottom>
    </border>
    <border>
      <left style="dotted">
        <color indexed="55"/>
      </left>
      <right style="dotted">
        <color indexed="55"/>
      </right>
      <top style="dotted">
        <color indexed="55"/>
      </top>
      <bottom style="dotted">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2" borderId="0" applyNumberFormat="0" applyBorder="0" applyAlignment="0" applyProtection="0"/>
    <xf numFmtId="0" fontId="68" fillId="5" borderId="0" applyNumberFormat="0" applyBorder="0" applyAlignment="0" applyProtection="0"/>
    <xf numFmtId="0" fontId="68" fillId="4" borderId="0" applyNumberFormat="0" applyBorder="0" applyAlignment="0" applyProtection="0"/>
    <xf numFmtId="0" fontId="43" fillId="2"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5" borderId="0" applyNumberFormat="0" applyBorder="0" applyAlignment="0" applyProtection="0"/>
    <xf numFmtId="0" fontId="43" fillId="3"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3"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3"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3" borderId="0" applyNumberFormat="0" applyBorder="0" applyAlignment="0" applyProtection="0"/>
    <xf numFmtId="0" fontId="44" fillId="14" borderId="0" applyNumberFormat="0" applyBorder="0" applyAlignment="0" applyProtection="0"/>
    <xf numFmtId="0" fontId="44" fillId="10"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62" fillId="18" borderId="1" applyNumberFormat="0" applyAlignment="0" applyProtection="0"/>
    <xf numFmtId="0" fontId="69" fillId="0" borderId="2"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7"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6" fillId="0" borderId="0" applyNumberFormat="0" applyFill="0" applyBorder="0" applyAlignment="0" applyProtection="0"/>
    <xf numFmtId="0" fontId="61" fillId="19" borderId="0" applyNumberFormat="0" applyBorder="0" applyAlignment="0" applyProtection="0"/>
    <xf numFmtId="0" fontId="70" fillId="20" borderId="1" applyNumberFormat="0" applyAlignment="0" applyProtection="0"/>
    <xf numFmtId="0" fontId="46" fillId="21" borderId="6" applyNumberFormat="0" applyAlignment="0" applyProtection="0"/>
    <xf numFmtId="0" fontId="46" fillId="22" borderId="7"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0" borderId="10" applyNumberFormat="0" applyFill="0" applyAlignment="0" applyProtection="0"/>
    <xf numFmtId="0" fontId="49" fillId="0" borderId="0" applyNumberFormat="0" applyFill="0" applyBorder="0" applyAlignment="0" applyProtection="0"/>
    <xf numFmtId="0" fontId="38" fillId="0" borderId="0" applyNumberFormat="0" applyFill="0" applyBorder="0" applyAlignment="0" applyProtection="0"/>
    <xf numFmtId="0" fontId="50" fillId="11" borderId="0" applyNumberFormat="0" applyBorder="0" applyAlignment="0" applyProtection="0"/>
    <xf numFmtId="0" fontId="71" fillId="23" borderId="0" applyNumberFormat="0" applyBorder="0" applyAlignment="0" applyProtection="0"/>
    <xf numFmtId="0" fontId="0" fillId="0" borderId="0" applyAlignment="0">
      <protection locked="0"/>
    </xf>
    <xf numFmtId="0" fontId="0" fillId="24" borderId="11" applyNumberFormat="0" applyFont="0" applyAlignment="0" applyProtection="0"/>
    <xf numFmtId="0" fontId="72" fillId="18" borderId="12" applyNumberFormat="0" applyAlignment="0" applyProtection="0"/>
    <xf numFmtId="0" fontId="37" fillId="0" borderId="0" applyNumberFormat="0" applyFill="0" applyBorder="0" applyAlignment="0" applyProtection="0"/>
    <xf numFmtId="0" fontId="0" fillId="4" borderId="13" applyNumberFormat="0" applyFont="0" applyAlignment="0" applyProtection="0"/>
    <xf numFmtId="0" fontId="51" fillId="0" borderId="14" applyNumberFormat="0" applyFill="0" applyAlignment="0" applyProtection="0"/>
    <xf numFmtId="9" fontId="0" fillId="0" borderId="0" applyFont="0" applyFill="0" applyBorder="0" applyAlignment="0" applyProtection="0"/>
    <xf numFmtId="0" fontId="66" fillId="0" borderId="15" applyNumberFormat="0" applyFill="0" applyAlignment="0" applyProtection="0"/>
    <xf numFmtId="0" fontId="52" fillId="0" borderId="16" applyNumberFormat="0" applyFill="0" applyAlignment="0" applyProtection="0"/>
    <xf numFmtId="0" fontId="73" fillId="25" borderId="0" applyNumberFormat="0" applyBorder="0" applyAlignment="0" applyProtection="0"/>
    <xf numFmtId="0" fontId="7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 borderId="17" applyNumberFormat="0" applyAlignment="0" applyProtection="0"/>
    <xf numFmtId="0" fontId="56" fillId="26" borderId="17" applyNumberFormat="0" applyAlignment="0" applyProtection="0"/>
    <xf numFmtId="0" fontId="57" fillId="26" borderId="18" applyNumberFormat="0" applyAlignment="0" applyProtection="0"/>
    <xf numFmtId="0" fontId="75" fillId="0" borderId="0" applyNumberFormat="0" applyFill="0" applyBorder="0" applyAlignment="0" applyProtection="0"/>
    <xf numFmtId="0" fontId="58" fillId="0" borderId="0" applyNumberFormat="0" applyFill="0" applyBorder="0" applyAlignment="0" applyProtection="0"/>
    <xf numFmtId="0" fontId="59" fillId="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27" borderId="0" applyNumberFormat="0" applyBorder="0" applyAlignment="0" applyProtection="0"/>
    <xf numFmtId="0" fontId="44" fillId="16"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30" borderId="0" applyNumberFormat="0" applyBorder="0" applyAlignment="0" applyProtection="0"/>
  </cellStyleXfs>
  <cellXfs count="357">
    <xf numFmtId="0" fontId="0" fillId="0" borderId="0" xfId="0" applyFont="1" applyAlignment="1">
      <alignment/>
    </xf>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vertical="center" wrapText="1"/>
    </xf>
    <xf numFmtId="0" fontId="8" fillId="0" borderId="0" xfId="0" applyFont="1" applyAlignment="1">
      <alignment vertical="center"/>
    </xf>
    <xf numFmtId="0" fontId="9" fillId="0" borderId="0" xfId="0" applyFont="1" applyAlignment="1">
      <alignment vertical="center"/>
    </xf>
    <xf numFmtId="0" fontId="0" fillId="0" borderId="0" xfId="0" applyFont="1" applyAlignment="1">
      <alignment horizontal="center" vertical="center" wrapText="1"/>
    </xf>
    <xf numFmtId="0" fontId="10" fillId="0" borderId="0" xfId="0" applyFont="1" applyAlignment="1">
      <alignment/>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11" borderId="0" xfId="0" applyFont="1" applyFill="1" applyAlignment="1">
      <alignment horizontal="left" vertical="center"/>
    </xf>
    <xf numFmtId="0" fontId="0" fillId="11" borderId="0" xfId="0" applyFont="1" applyFill="1" applyAlignment="1">
      <alignment/>
    </xf>
    <xf numFmtId="0" fontId="14" fillId="0" borderId="0" xfId="0" applyFont="1" applyAlignment="1">
      <alignment horizontal="left" vertical="center"/>
    </xf>
    <xf numFmtId="0" fontId="0" fillId="0" borderId="0" xfId="0" applyFont="1" applyAlignment="1">
      <alignment horizontal="left" vertical="center"/>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0" xfId="0" applyFont="1" applyBorder="1" applyAlignment="1">
      <alignment/>
    </xf>
    <xf numFmtId="0" fontId="15" fillId="0" borderId="0" xfId="0" applyFont="1" applyBorder="1" applyAlignment="1">
      <alignment horizontal="left" vertical="center"/>
    </xf>
    <xf numFmtId="0" fontId="0" fillId="0" borderId="23" xfId="0" applyFont="1" applyBorder="1" applyAlignment="1">
      <alignment/>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lignment horizontal="left" vertical="top"/>
    </xf>
    <xf numFmtId="0" fontId="5" fillId="0" borderId="0" xfId="0" applyFont="1" applyBorder="1" applyAlignment="1">
      <alignment horizontal="left" vertical="center"/>
    </xf>
    <xf numFmtId="0" fontId="6" fillId="0" borderId="0" xfId="0" applyFont="1" applyBorder="1" applyAlignment="1">
      <alignment horizontal="left" vertical="top"/>
    </xf>
    <xf numFmtId="0" fontId="18" fillId="0" borderId="0" xfId="0" applyFont="1" applyBorder="1" applyAlignment="1">
      <alignment horizontal="left" vertical="center"/>
    </xf>
    <xf numFmtId="49" fontId="5" fillId="4" borderId="0" xfId="0" applyNumberFormat="1" applyFont="1" applyFill="1" applyBorder="1" applyAlignment="1" applyProtection="1">
      <alignment horizontal="left" vertical="center"/>
      <protection locked="0"/>
    </xf>
    <xf numFmtId="0" fontId="0" fillId="0" borderId="24" xfId="0" applyFont="1" applyBorder="1" applyAlignment="1">
      <alignment/>
    </xf>
    <xf numFmtId="0" fontId="0" fillId="0" borderId="22" xfId="0" applyFont="1" applyBorder="1" applyAlignment="1">
      <alignment vertical="center"/>
    </xf>
    <xf numFmtId="0" fontId="0" fillId="0" borderId="0" xfId="0" applyFont="1" applyBorder="1" applyAlignment="1">
      <alignment vertical="center"/>
    </xf>
    <xf numFmtId="0" fontId="20" fillId="0" borderId="25" xfId="0" applyFont="1" applyBorder="1" applyAlignment="1">
      <alignment horizontal="left" vertical="center"/>
    </xf>
    <xf numFmtId="0" fontId="0" fillId="0" borderId="25" xfId="0" applyFont="1" applyBorder="1" applyAlignment="1">
      <alignment vertical="center"/>
    </xf>
    <xf numFmtId="0" fontId="0" fillId="0" borderId="23" xfId="0" applyFont="1" applyBorder="1" applyAlignment="1">
      <alignment vertical="center"/>
    </xf>
    <xf numFmtId="0" fontId="4" fillId="0" borderId="0" xfId="0" applyFont="1" applyBorder="1" applyAlignment="1">
      <alignment horizontal="right" vertical="center"/>
    </xf>
    <xf numFmtId="0" fontId="4" fillId="0" borderId="22"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23" xfId="0" applyFont="1" applyBorder="1" applyAlignment="1">
      <alignment vertical="center"/>
    </xf>
    <xf numFmtId="0" fontId="0" fillId="26" borderId="0" xfId="0" applyFont="1" applyFill="1" applyBorder="1" applyAlignment="1">
      <alignment vertical="center"/>
    </xf>
    <xf numFmtId="0" fontId="6" fillId="26" borderId="26" xfId="0" applyFont="1" applyFill="1" applyBorder="1" applyAlignment="1">
      <alignment horizontal="left" vertical="center"/>
    </xf>
    <xf numFmtId="0" fontId="0" fillId="26" borderId="27" xfId="0" applyFont="1" applyFill="1" applyBorder="1" applyAlignment="1">
      <alignment vertical="center"/>
    </xf>
    <xf numFmtId="0" fontId="6" fillId="26" borderId="27" xfId="0" applyFont="1" applyFill="1" applyBorder="1" applyAlignment="1">
      <alignment horizontal="center" vertical="center"/>
    </xf>
    <xf numFmtId="4" fontId="6" fillId="26" borderId="27" xfId="0" applyNumberFormat="1" applyFont="1" applyFill="1" applyBorder="1" applyAlignment="1">
      <alignment vertical="center"/>
    </xf>
    <xf numFmtId="0" fontId="0" fillId="26" borderId="23" xfId="0" applyFont="1" applyFill="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15" fillId="0" borderId="0" xfId="0" applyFont="1" applyAlignment="1">
      <alignment horizontal="left" vertical="center"/>
    </xf>
    <xf numFmtId="0" fontId="5" fillId="0" borderId="22" xfId="0" applyFont="1" applyBorder="1" applyAlignment="1">
      <alignment vertical="center"/>
    </xf>
    <xf numFmtId="0" fontId="18" fillId="0" borderId="0" xfId="0" applyFont="1" applyAlignment="1">
      <alignment horizontal="left" vertical="center"/>
    </xf>
    <xf numFmtId="0" fontId="6" fillId="0" borderId="22" xfId="0" applyFont="1" applyBorder="1" applyAlignment="1">
      <alignment vertical="center"/>
    </xf>
    <xf numFmtId="0" fontId="6" fillId="0" borderId="0" xfId="0" applyFont="1" applyAlignment="1">
      <alignment horizontal="left" vertical="center"/>
    </xf>
    <xf numFmtId="0" fontId="21" fillId="0" borderId="0" xfId="0" applyFont="1" applyAlignment="1">
      <alignment vertical="center"/>
    </xf>
    <xf numFmtId="173" fontId="5" fillId="0" borderId="0" xfId="0" applyNumberFormat="1" applyFont="1" applyAlignment="1">
      <alignment horizontal="lef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5" fillId="26" borderId="35" xfId="0" applyFont="1" applyFill="1" applyBorder="1" applyAlignment="1">
      <alignment horizontal="center" vertical="center"/>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38" xfId="0" applyFont="1" applyBorder="1" applyAlignment="1">
      <alignment horizontal="center" vertical="center" wrapText="1"/>
    </xf>
    <xf numFmtId="0" fontId="0" fillId="0" borderId="39"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0" fontId="6" fillId="0" borderId="0" xfId="0" applyFont="1" applyAlignment="1">
      <alignment horizontal="center" vertical="center"/>
    </xf>
    <xf numFmtId="4" fontId="22" fillId="0" borderId="33" xfId="0" applyNumberFormat="1" applyFont="1" applyBorder="1" applyAlignment="1">
      <alignment vertical="center"/>
    </xf>
    <xf numFmtId="4" fontId="22" fillId="0" borderId="0" xfId="0" applyNumberFormat="1" applyFont="1" applyBorder="1" applyAlignment="1">
      <alignment vertical="center"/>
    </xf>
    <xf numFmtId="174" fontId="22" fillId="0" borderId="0" xfId="0" applyNumberFormat="1" applyFont="1" applyBorder="1" applyAlignment="1">
      <alignment vertical="center"/>
    </xf>
    <xf numFmtId="4" fontId="22" fillId="0" borderId="34" xfId="0" applyNumberFormat="1" applyFont="1" applyBorder="1" applyAlignment="1">
      <alignment vertical="center"/>
    </xf>
    <xf numFmtId="0" fontId="24" fillId="0" borderId="0" xfId="0" applyFont="1" applyAlignment="1">
      <alignment horizontal="left" vertical="center"/>
    </xf>
    <xf numFmtId="0" fontId="7" fillId="0" borderId="22"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horizontal="center" vertical="center"/>
    </xf>
    <xf numFmtId="4" fontId="28" fillId="0" borderId="33" xfId="0" applyNumberFormat="1" applyFont="1" applyBorder="1" applyAlignment="1">
      <alignment vertical="center"/>
    </xf>
    <xf numFmtId="4" fontId="28" fillId="0" borderId="0" xfId="0" applyNumberFormat="1" applyFont="1" applyBorder="1" applyAlignment="1">
      <alignment vertical="center"/>
    </xf>
    <xf numFmtId="174" fontId="28" fillId="0" borderId="0" xfId="0" applyNumberFormat="1" applyFont="1" applyBorder="1" applyAlignment="1">
      <alignment vertical="center"/>
    </xf>
    <xf numFmtId="4" fontId="28" fillId="0" borderId="34" xfId="0" applyNumberFormat="1" applyFont="1" applyBorder="1" applyAlignment="1">
      <alignment vertical="center"/>
    </xf>
    <xf numFmtId="0" fontId="7" fillId="0" borderId="0" xfId="0" applyFont="1" applyAlignment="1">
      <alignment horizontal="left" vertical="center"/>
    </xf>
    <xf numFmtId="4" fontId="28" fillId="0" borderId="40" xfId="0" applyNumberFormat="1" applyFont="1" applyBorder="1" applyAlignment="1">
      <alignment vertical="center"/>
    </xf>
    <xf numFmtId="4" fontId="28" fillId="0" borderId="41" xfId="0" applyNumberFormat="1" applyFont="1" applyBorder="1" applyAlignment="1">
      <alignment vertical="center"/>
    </xf>
    <xf numFmtId="174" fontId="28" fillId="0" borderId="41" xfId="0" applyNumberFormat="1" applyFont="1" applyBorder="1" applyAlignment="1">
      <alignment vertical="center"/>
    </xf>
    <xf numFmtId="4" fontId="28" fillId="0" borderId="42" xfId="0" applyNumberFormat="1" applyFont="1" applyBorder="1" applyAlignment="1">
      <alignment vertical="center"/>
    </xf>
    <xf numFmtId="0" fontId="0" fillId="0" borderId="0" xfId="0" applyFont="1" applyAlignment="1" applyProtection="1">
      <alignment/>
      <protection locked="0"/>
    </xf>
    <xf numFmtId="0" fontId="0" fillId="0" borderId="20"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73" fontId="5" fillId="0" borderId="0" xfId="0" applyNumberFormat="1" applyFont="1" applyBorder="1" applyAlignment="1">
      <alignment horizontal="left" vertical="center"/>
    </xf>
    <xf numFmtId="0" fontId="0" fillId="0" borderId="22"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23" xfId="0" applyFont="1" applyBorder="1" applyAlignment="1">
      <alignment vertical="center" wrapText="1"/>
    </xf>
    <xf numFmtId="0" fontId="0" fillId="0" borderId="31" xfId="0" applyFont="1" applyBorder="1" applyAlignment="1" applyProtection="1">
      <alignment vertical="center"/>
      <protection locked="0"/>
    </xf>
    <xf numFmtId="0" fontId="0" fillId="0" borderId="43" xfId="0" applyFont="1" applyBorder="1" applyAlignment="1">
      <alignment vertical="center"/>
    </xf>
    <xf numFmtId="0" fontId="20" fillId="0" borderId="0" xfId="0" applyFont="1" applyBorder="1" applyAlignment="1">
      <alignment horizontal="left" vertical="center"/>
    </xf>
    <xf numFmtId="4" fontId="23" fillId="0" borderId="0" xfId="0" applyNumberFormat="1" applyFont="1" applyBorder="1" applyAlignment="1">
      <alignment vertical="center"/>
    </xf>
    <xf numFmtId="0" fontId="4" fillId="0" borderId="0" xfId="0" applyFont="1" applyBorder="1" applyAlignment="1" applyProtection="1">
      <alignment horizontal="right" vertical="center"/>
      <protection locked="0"/>
    </xf>
    <xf numFmtId="4" fontId="4" fillId="0" borderId="0" xfId="0" applyNumberFormat="1" applyFont="1" applyBorder="1" applyAlignment="1">
      <alignment vertical="center"/>
    </xf>
    <xf numFmtId="172" fontId="4" fillId="0" borderId="0" xfId="0" applyNumberFormat="1" applyFont="1" applyBorder="1" applyAlignment="1" applyProtection="1">
      <alignment horizontal="right" vertical="center"/>
      <protection locked="0"/>
    </xf>
    <xf numFmtId="0" fontId="6" fillId="26" borderId="27" xfId="0" applyFont="1" applyFill="1" applyBorder="1" applyAlignment="1">
      <alignment horizontal="right" vertical="center"/>
    </xf>
    <xf numFmtId="0" fontId="0" fillId="26" borderId="27" xfId="0" applyFont="1" applyFill="1" applyBorder="1" applyAlignment="1" applyProtection="1">
      <alignment vertical="center"/>
      <protection locked="0"/>
    </xf>
    <xf numFmtId="0" fontId="0" fillId="26" borderId="44" xfId="0" applyFont="1" applyFill="1" applyBorder="1" applyAlignment="1">
      <alignment vertical="center"/>
    </xf>
    <xf numFmtId="0" fontId="0" fillId="0" borderId="29"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lignment vertical="center"/>
    </xf>
    <xf numFmtId="0" fontId="5" fillId="26" borderId="0" xfId="0" applyFont="1" applyFill="1" applyBorder="1" applyAlignment="1">
      <alignment horizontal="left" vertical="center"/>
    </xf>
    <xf numFmtId="0" fontId="0" fillId="26" borderId="0" xfId="0" applyFont="1" applyFill="1" applyBorder="1" applyAlignment="1" applyProtection="1">
      <alignment vertical="center"/>
      <protection locked="0"/>
    </xf>
    <xf numFmtId="0" fontId="5" fillId="26" borderId="0" xfId="0" applyFont="1" applyFill="1" applyBorder="1" applyAlignment="1">
      <alignment horizontal="right" vertical="center"/>
    </xf>
    <xf numFmtId="0" fontId="29" fillId="0" borderId="0" xfId="0" applyFont="1" applyBorder="1" applyAlignment="1">
      <alignment horizontal="left" vertical="center"/>
    </xf>
    <xf numFmtId="0" fontId="8" fillId="0" borderId="22" xfId="0" applyFont="1" applyBorder="1" applyAlignment="1">
      <alignment vertical="center"/>
    </xf>
    <xf numFmtId="0" fontId="8" fillId="0" borderId="0" xfId="0" applyFont="1" applyBorder="1" applyAlignment="1">
      <alignment vertical="center"/>
    </xf>
    <xf numFmtId="0" fontId="8" fillId="0" borderId="41" xfId="0" applyFont="1" applyBorder="1" applyAlignment="1">
      <alignment horizontal="left" vertical="center"/>
    </xf>
    <xf numFmtId="0" fontId="8" fillId="0" borderId="41" xfId="0" applyFont="1" applyBorder="1" applyAlignment="1">
      <alignment vertical="center"/>
    </xf>
    <xf numFmtId="0" fontId="8" fillId="0" borderId="41" xfId="0" applyFont="1" applyBorder="1" applyAlignment="1" applyProtection="1">
      <alignment vertical="center"/>
      <protection locked="0"/>
    </xf>
    <xf numFmtId="4" fontId="8" fillId="0" borderId="41" xfId="0" applyNumberFormat="1" applyFont="1" applyBorder="1" applyAlignment="1">
      <alignment vertical="center"/>
    </xf>
    <xf numFmtId="0" fontId="8" fillId="0" borderId="23" xfId="0" applyFont="1" applyBorder="1" applyAlignment="1">
      <alignment vertical="center"/>
    </xf>
    <xf numFmtId="0" fontId="9" fillId="0" borderId="22" xfId="0" applyFont="1" applyBorder="1" applyAlignment="1">
      <alignment vertical="center"/>
    </xf>
    <xf numFmtId="0" fontId="9" fillId="0" borderId="0" xfId="0" applyFont="1" applyBorder="1" applyAlignment="1">
      <alignment vertical="center"/>
    </xf>
    <xf numFmtId="0" fontId="9" fillId="0" borderId="41" xfId="0" applyFont="1" applyBorder="1" applyAlignment="1">
      <alignment horizontal="left" vertical="center"/>
    </xf>
    <xf numFmtId="0" fontId="9" fillId="0" borderId="41" xfId="0" applyFont="1" applyBorder="1" applyAlignment="1">
      <alignment vertical="center"/>
    </xf>
    <xf numFmtId="0" fontId="9" fillId="0" borderId="41" xfId="0" applyFont="1" applyBorder="1" applyAlignment="1" applyProtection="1">
      <alignment vertical="center"/>
      <protection locked="0"/>
    </xf>
    <xf numFmtId="4" fontId="9" fillId="0" borderId="41" xfId="0" applyNumberFormat="1" applyFont="1" applyBorder="1" applyAlignment="1">
      <alignment vertical="center"/>
    </xf>
    <xf numFmtId="0" fontId="9" fillId="0" borderId="23" xfId="0" applyFont="1" applyBorder="1" applyAlignment="1">
      <alignment vertical="center"/>
    </xf>
    <xf numFmtId="0" fontId="0" fillId="0" borderId="0" xfId="0" applyFont="1" applyAlignment="1" applyProtection="1">
      <alignment vertical="center"/>
      <protection locked="0"/>
    </xf>
    <xf numFmtId="0" fontId="5" fillId="0" borderId="0" xfId="0" applyFont="1" applyAlignment="1">
      <alignment horizontal="left" vertical="center"/>
    </xf>
    <xf numFmtId="0" fontId="18" fillId="0" borderId="0" xfId="0" applyFont="1" applyAlignment="1" applyProtection="1">
      <alignment horizontal="left" vertical="center"/>
      <protection locked="0"/>
    </xf>
    <xf numFmtId="0" fontId="0" fillId="0" borderId="22" xfId="0" applyFont="1" applyBorder="1" applyAlignment="1">
      <alignment horizontal="center" vertical="center" wrapText="1"/>
    </xf>
    <xf numFmtId="0" fontId="5" fillId="26" borderId="36" xfId="0" applyFont="1" applyFill="1" applyBorder="1" applyAlignment="1">
      <alignment horizontal="center" vertical="center" wrapText="1"/>
    </xf>
    <xf numFmtId="0" fontId="5" fillId="26" borderId="37" xfId="0" applyFont="1" applyFill="1" applyBorder="1" applyAlignment="1">
      <alignment horizontal="center" vertical="center" wrapText="1"/>
    </xf>
    <xf numFmtId="0" fontId="30" fillId="26" borderId="37" xfId="0" applyFont="1" applyFill="1" applyBorder="1" applyAlignment="1" applyProtection="1">
      <alignment horizontal="center" vertical="center" wrapText="1"/>
      <protection locked="0"/>
    </xf>
    <xf numFmtId="0" fontId="5" fillId="26" borderId="38" xfId="0" applyFont="1" applyFill="1" applyBorder="1" applyAlignment="1">
      <alignment horizontal="center" vertical="center" wrapText="1"/>
    </xf>
    <xf numFmtId="4" fontId="23" fillId="0" borderId="0" xfId="0" applyNumberFormat="1" applyFont="1" applyAlignment="1">
      <alignment/>
    </xf>
    <xf numFmtId="174" fontId="31" fillId="0" borderId="31" xfId="0" applyNumberFormat="1" applyFont="1" applyBorder="1" applyAlignment="1">
      <alignment/>
    </xf>
    <xf numFmtId="174" fontId="31" fillId="0" borderId="32" xfId="0" applyNumberFormat="1" applyFont="1" applyBorder="1" applyAlignment="1">
      <alignment/>
    </xf>
    <xf numFmtId="4" fontId="32" fillId="0" borderId="0" xfId="0" applyNumberFormat="1" applyFont="1" applyAlignment="1">
      <alignment vertical="center"/>
    </xf>
    <xf numFmtId="0" fontId="10" fillId="0" borderId="22" xfId="0" applyFont="1" applyBorder="1" applyAlignment="1">
      <alignment/>
    </xf>
    <xf numFmtId="0" fontId="10" fillId="0" borderId="0" xfId="0" applyFont="1" applyAlignment="1">
      <alignment horizontal="left"/>
    </xf>
    <xf numFmtId="0" fontId="8" fillId="0" borderId="0" xfId="0" applyFont="1" applyAlignment="1">
      <alignment horizontal="left"/>
    </xf>
    <xf numFmtId="0" fontId="10" fillId="0" borderId="0" xfId="0" applyFont="1" applyAlignment="1" applyProtection="1">
      <alignment/>
      <protection locked="0"/>
    </xf>
    <xf numFmtId="4" fontId="8" fillId="0" borderId="0" xfId="0" applyNumberFormat="1" applyFont="1" applyAlignment="1">
      <alignment/>
    </xf>
    <xf numFmtId="0" fontId="10" fillId="0" borderId="33" xfId="0" applyFont="1" applyBorder="1" applyAlignment="1">
      <alignment/>
    </xf>
    <xf numFmtId="0" fontId="10" fillId="0" borderId="0" xfId="0" applyFont="1" applyBorder="1" applyAlignment="1">
      <alignment/>
    </xf>
    <xf numFmtId="174" fontId="10" fillId="0" borderId="0" xfId="0" applyNumberFormat="1" applyFont="1" applyBorder="1" applyAlignment="1">
      <alignment/>
    </xf>
    <xf numFmtId="174" fontId="10" fillId="0" borderId="34" xfId="0" applyNumberFormat="1" applyFont="1" applyBorder="1" applyAlignment="1">
      <alignment/>
    </xf>
    <xf numFmtId="0" fontId="10" fillId="0" borderId="0" xfId="0" applyFont="1" applyAlignment="1">
      <alignment horizontal="center"/>
    </xf>
    <xf numFmtId="4" fontId="10" fillId="0" borderId="0" xfId="0" applyNumberFormat="1" applyFont="1" applyAlignment="1">
      <alignment vertical="center"/>
    </xf>
    <xf numFmtId="0" fontId="10" fillId="0" borderId="0" xfId="0" applyFont="1" applyBorder="1" applyAlignment="1">
      <alignment horizontal="left"/>
    </xf>
    <xf numFmtId="0" fontId="9" fillId="0" borderId="0" xfId="0" applyFont="1" applyBorder="1" applyAlignment="1">
      <alignment horizontal="left"/>
    </xf>
    <xf numFmtId="4" fontId="9" fillId="0" borderId="0" xfId="0" applyNumberFormat="1" applyFont="1" applyBorder="1" applyAlignment="1">
      <alignment/>
    </xf>
    <xf numFmtId="0" fontId="0" fillId="0" borderId="22" xfId="0" applyFont="1" applyBorder="1" applyAlignment="1" applyProtection="1">
      <alignment vertical="center"/>
      <protection/>
    </xf>
    <xf numFmtId="0" fontId="0" fillId="0" borderId="45" xfId="0" applyFont="1" applyBorder="1" applyAlignment="1" applyProtection="1">
      <alignment horizontal="center" vertical="center"/>
      <protection/>
    </xf>
    <xf numFmtId="49" fontId="0" fillId="0" borderId="45" xfId="0" applyNumberFormat="1" applyFont="1" applyBorder="1" applyAlignment="1" applyProtection="1">
      <alignment horizontal="left" vertical="center" wrapText="1"/>
      <protection/>
    </xf>
    <xf numFmtId="0" fontId="0" fillId="0" borderId="45" xfId="0" applyFont="1" applyBorder="1" applyAlignment="1" applyProtection="1">
      <alignment horizontal="left" vertical="center" wrapText="1"/>
      <protection/>
    </xf>
    <xf numFmtId="0" fontId="0" fillId="0" borderId="45" xfId="0" applyFont="1" applyBorder="1" applyAlignment="1" applyProtection="1">
      <alignment horizontal="center" vertical="center" wrapText="1"/>
      <protection/>
    </xf>
    <xf numFmtId="175" fontId="0" fillId="0" borderId="45" xfId="0" applyNumberFormat="1" applyFont="1" applyBorder="1" applyAlignment="1" applyProtection="1">
      <alignment vertical="center"/>
      <protection/>
    </xf>
    <xf numFmtId="4" fontId="0" fillId="4" borderId="45" xfId="0" applyNumberFormat="1" applyFont="1" applyFill="1" applyBorder="1" applyAlignment="1" applyProtection="1">
      <alignment vertical="center"/>
      <protection locked="0"/>
    </xf>
    <xf numFmtId="4" fontId="0" fillId="0" borderId="45" xfId="0" applyNumberFormat="1" applyFont="1" applyBorder="1" applyAlignment="1" applyProtection="1">
      <alignment vertical="center"/>
      <protection/>
    </xf>
    <xf numFmtId="0" fontId="4" fillId="4" borderId="45" xfId="0" applyFont="1" applyFill="1" applyBorder="1" applyAlignment="1" applyProtection="1">
      <alignment horizontal="left" vertical="center"/>
      <protection locked="0"/>
    </xf>
    <xf numFmtId="0" fontId="4" fillId="0" borderId="0" xfId="0" applyFont="1" applyBorder="1" applyAlignment="1">
      <alignment horizontal="center" vertical="center"/>
    </xf>
    <xf numFmtId="174" fontId="4" fillId="0" borderId="0" xfId="0" applyNumberFormat="1" applyFont="1" applyBorder="1" applyAlignment="1">
      <alignment vertical="center"/>
    </xf>
    <xf numFmtId="174" fontId="4" fillId="0" borderId="34" xfId="0" applyNumberFormat="1" applyFont="1" applyBorder="1" applyAlignment="1">
      <alignment vertical="center"/>
    </xf>
    <xf numFmtId="4" fontId="0" fillId="0" borderId="0" xfId="0" applyNumberFormat="1" applyFont="1" applyAlignment="1">
      <alignment vertical="center"/>
    </xf>
    <xf numFmtId="0" fontId="33" fillId="0" borderId="0" xfId="0" applyFont="1" applyAlignment="1">
      <alignment horizontal="left" vertical="center"/>
    </xf>
    <xf numFmtId="0" fontId="34" fillId="0" borderId="0" xfId="0" applyFont="1" applyAlignment="1">
      <alignment horizontal="left" vertical="center" wrapText="1"/>
    </xf>
    <xf numFmtId="0" fontId="35" fillId="0" borderId="0" xfId="0" applyFont="1" applyAlignment="1">
      <alignment vertical="center" wrapText="1"/>
    </xf>
    <xf numFmtId="0" fontId="11" fillId="0" borderId="22"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Alignment="1" applyProtection="1">
      <alignment vertical="center"/>
      <protection locked="0"/>
    </xf>
    <xf numFmtId="0" fontId="11" fillId="0" borderId="33" xfId="0" applyFont="1" applyBorder="1" applyAlignment="1">
      <alignment vertical="center"/>
    </xf>
    <xf numFmtId="0" fontId="11" fillId="0" borderId="0" xfId="0" applyFont="1" applyBorder="1" applyAlignment="1">
      <alignment vertical="center"/>
    </xf>
    <xf numFmtId="0" fontId="11" fillId="0" borderId="34" xfId="0" applyFont="1" applyBorder="1" applyAlignment="1">
      <alignment vertical="center"/>
    </xf>
    <xf numFmtId="0" fontId="12" fillId="0" borderId="22"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75"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33" xfId="0" applyFont="1" applyBorder="1" applyAlignment="1">
      <alignment vertical="center"/>
    </xf>
    <xf numFmtId="0" fontId="12" fillId="0" borderId="0" xfId="0" applyFont="1" applyBorder="1" applyAlignment="1">
      <alignment vertical="center"/>
    </xf>
    <xf numFmtId="0" fontId="12" fillId="0" borderId="34" xfId="0" applyFont="1" applyBorder="1" applyAlignment="1">
      <alignment vertical="center"/>
    </xf>
    <xf numFmtId="0" fontId="33"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13" fillId="0" borderId="22" xfId="0" applyFont="1" applyBorder="1" applyAlignment="1">
      <alignment vertical="center"/>
    </xf>
    <xf numFmtId="0" fontId="13" fillId="0" borderId="0" xfId="0" applyFont="1" applyBorder="1" applyAlignment="1">
      <alignment horizontal="left" vertical="center"/>
    </xf>
    <xf numFmtId="0" fontId="13" fillId="0" borderId="0" xfId="0" applyFont="1" applyBorder="1" applyAlignment="1">
      <alignment horizontal="left" vertical="center" wrapText="1"/>
    </xf>
    <xf numFmtId="175" fontId="13" fillId="0" borderId="0" xfId="0" applyNumberFormat="1" applyFont="1" applyBorder="1" applyAlignment="1">
      <alignment vertical="center"/>
    </xf>
    <xf numFmtId="0" fontId="13" fillId="0" borderId="0" xfId="0" applyFont="1" applyAlignment="1" applyProtection="1">
      <alignment vertical="center"/>
      <protection locked="0"/>
    </xf>
    <xf numFmtId="0" fontId="13" fillId="0" borderId="33" xfId="0" applyFont="1" applyBorder="1" applyAlignment="1">
      <alignment vertical="center"/>
    </xf>
    <xf numFmtId="0" fontId="13" fillId="0" borderId="0" xfId="0" applyFont="1" applyBorder="1" applyAlignment="1">
      <alignment vertical="center"/>
    </xf>
    <xf numFmtId="0" fontId="13" fillId="0" borderId="34" xfId="0" applyFont="1" applyBorder="1" applyAlignment="1">
      <alignment vertical="center"/>
    </xf>
    <xf numFmtId="0" fontId="13" fillId="0" borderId="0" xfId="0" applyFont="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horizontal="left" vertical="center" wrapText="1"/>
    </xf>
    <xf numFmtId="175" fontId="12" fillId="0" borderId="0" xfId="0" applyNumberFormat="1"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75" fontId="13" fillId="0" borderId="0" xfId="0" applyNumberFormat="1" applyFont="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0" xfId="0" applyFont="1" applyAlignment="1">
      <alignment/>
    </xf>
    <xf numFmtId="0" fontId="12" fillId="0" borderId="40" xfId="0" applyFont="1" applyBorder="1" applyAlignment="1">
      <alignment vertical="center"/>
    </xf>
    <xf numFmtId="0" fontId="12" fillId="0" borderId="41" xfId="0" applyFont="1" applyBorder="1" applyAlignment="1">
      <alignment vertical="center"/>
    </xf>
    <xf numFmtId="0" fontId="12" fillId="0" borderId="42" xfId="0" applyFont="1" applyBorder="1" applyAlignment="1">
      <alignment vertical="center"/>
    </xf>
    <xf numFmtId="0" fontId="36" fillId="11" borderId="0" xfId="60" applyFill="1" applyAlignment="1">
      <alignment/>
    </xf>
    <xf numFmtId="0" fontId="39" fillId="0" borderId="0" xfId="60" applyFont="1" applyAlignment="1">
      <alignment horizontal="center" vertical="center"/>
    </xf>
    <xf numFmtId="0" fontId="40" fillId="11" borderId="0" xfId="0" applyFont="1" applyFill="1" applyAlignment="1">
      <alignment horizontal="left" vertical="center"/>
    </xf>
    <xf numFmtId="0" fontId="41" fillId="11" borderId="0" xfId="0" applyFont="1" applyFill="1" applyAlignment="1">
      <alignment vertical="center"/>
    </xf>
    <xf numFmtId="0" fontId="42" fillId="11" borderId="0" xfId="60" applyFont="1" applyFill="1" applyAlignment="1">
      <alignment vertical="center"/>
    </xf>
    <xf numFmtId="0" fontId="14" fillId="11" borderId="0" xfId="0" applyFont="1" applyFill="1" applyAlignment="1" applyProtection="1">
      <alignment horizontal="left" vertical="center"/>
      <protection/>
    </xf>
    <xf numFmtId="0" fontId="41" fillId="11" borderId="0" xfId="0" applyFont="1" applyFill="1" applyAlignment="1" applyProtection="1">
      <alignment vertical="center"/>
      <protection/>
    </xf>
    <xf numFmtId="0" fontId="40" fillId="11" borderId="0" xfId="0" applyFont="1" applyFill="1" applyAlignment="1" applyProtection="1">
      <alignment horizontal="left" vertical="center"/>
      <protection/>
    </xf>
    <xf numFmtId="0" fontId="42" fillId="11" borderId="0" xfId="60" applyFont="1" applyFill="1" applyAlignment="1" applyProtection="1">
      <alignment vertical="center"/>
      <protection/>
    </xf>
    <xf numFmtId="0" fontId="41" fillId="11" borderId="0" xfId="0" applyFont="1" applyFill="1" applyAlignment="1" applyProtection="1">
      <alignment vertical="center"/>
      <protection locked="0"/>
    </xf>
    <xf numFmtId="0" fontId="0" fillId="0" borderId="0" xfId="74" applyAlignment="1">
      <alignment vertical="top"/>
      <protection locked="0"/>
    </xf>
    <xf numFmtId="0" fontId="0" fillId="0" borderId="46" xfId="74" applyFont="1" applyBorder="1" applyAlignment="1">
      <alignment vertical="center" wrapText="1"/>
      <protection locked="0"/>
    </xf>
    <xf numFmtId="0" fontId="0" fillId="0" borderId="47" xfId="74" applyFont="1" applyBorder="1" applyAlignment="1">
      <alignment vertical="center" wrapText="1"/>
      <protection locked="0"/>
    </xf>
    <xf numFmtId="0" fontId="0" fillId="0" borderId="48" xfId="74" applyFont="1" applyBorder="1" applyAlignment="1">
      <alignment vertical="center" wrapText="1"/>
      <protection locked="0"/>
    </xf>
    <xf numFmtId="0" fontId="0" fillId="0" borderId="49" xfId="74" applyFont="1" applyBorder="1" applyAlignment="1">
      <alignment horizontal="center" vertical="center" wrapText="1"/>
      <protection locked="0"/>
    </xf>
    <xf numFmtId="0" fontId="0" fillId="0" borderId="50" xfId="74" applyFont="1" applyBorder="1" applyAlignment="1">
      <alignment horizontal="center" vertical="center" wrapText="1"/>
      <protection locked="0"/>
    </xf>
    <xf numFmtId="0" fontId="0" fillId="0" borderId="0" xfId="74" applyAlignment="1">
      <alignment horizontal="center" vertical="center"/>
      <protection locked="0"/>
    </xf>
    <xf numFmtId="0" fontId="0" fillId="0" borderId="49" xfId="74" applyFont="1" applyBorder="1" applyAlignment="1">
      <alignment vertical="center" wrapText="1"/>
      <protection locked="0"/>
    </xf>
    <xf numFmtId="0" fontId="0" fillId="0" borderId="50" xfId="74" applyFont="1" applyBorder="1" applyAlignment="1">
      <alignment vertical="center" wrapText="1"/>
      <protection locked="0"/>
    </xf>
    <xf numFmtId="0" fontId="27" fillId="0" borderId="0" xfId="74" applyFont="1" applyBorder="1" applyAlignment="1">
      <alignment horizontal="left" vertical="center" wrapText="1"/>
      <protection locked="0"/>
    </xf>
    <xf numFmtId="0" fontId="5" fillId="0" borderId="0" xfId="74" applyFont="1" applyBorder="1" applyAlignment="1">
      <alignment horizontal="left" vertical="center" wrapText="1"/>
      <protection locked="0"/>
    </xf>
    <xf numFmtId="0" fontId="5" fillId="0" borderId="49" xfId="74" applyFont="1" applyBorder="1" applyAlignment="1">
      <alignment vertical="center" wrapText="1"/>
      <protection locked="0"/>
    </xf>
    <xf numFmtId="0" fontId="5" fillId="0" borderId="0" xfId="74" applyFont="1" applyBorder="1" applyAlignment="1">
      <alignment vertical="center" wrapText="1"/>
      <protection locked="0"/>
    </xf>
    <xf numFmtId="0" fontId="5" fillId="0" borderId="0" xfId="74" applyFont="1" applyBorder="1" applyAlignment="1">
      <alignment vertical="center"/>
      <protection locked="0"/>
    </xf>
    <xf numFmtId="0" fontId="5" fillId="0" borderId="0" xfId="74" applyFont="1" applyBorder="1" applyAlignment="1">
      <alignment horizontal="left" vertical="center"/>
      <protection locked="0"/>
    </xf>
    <xf numFmtId="49" fontId="5" fillId="0" borderId="0" xfId="74" applyNumberFormat="1" applyFont="1" applyBorder="1" applyAlignment="1">
      <alignment vertical="center" wrapText="1"/>
      <protection locked="0"/>
    </xf>
    <xf numFmtId="0" fontId="0" fillId="0" borderId="51" xfId="74" applyFont="1" applyBorder="1" applyAlignment="1">
      <alignment vertical="center" wrapText="1"/>
      <protection locked="0"/>
    </xf>
    <xf numFmtId="0" fontId="41" fillId="0" borderId="52" xfId="74" applyFont="1" applyBorder="1" applyAlignment="1">
      <alignment vertical="center" wrapText="1"/>
      <protection locked="0"/>
    </xf>
    <xf numFmtId="0" fontId="0" fillId="0" borderId="53" xfId="74" applyFont="1" applyBorder="1" applyAlignment="1">
      <alignment vertical="center" wrapText="1"/>
      <protection locked="0"/>
    </xf>
    <xf numFmtId="0" fontId="0" fillId="0" borderId="0" xfId="74" applyFont="1" applyBorder="1" applyAlignment="1">
      <alignment vertical="top"/>
      <protection locked="0"/>
    </xf>
    <xf numFmtId="0" fontId="0" fillId="0" borderId="0" xfId="74" applyFont="1" applyAlignment="1">
      <alignment vertical="top"/>
      <protection locked="0"/>
    </xf>
    <xf numFmtId="0" fontId="0" fillId="0" borderId="46" xfId="74" applyFont="1" applyBorder="1" applyAlignment="1">
      <alignment horizontal="left" vertical="center"/>
      <protection locked="0"/>
    </xf>
    <xf numFmtId="0" fontId="0" fillId="0" borderId="47" xfId="74" applyFont="1" applyBorder="1" applyAlignment="1">
      <alignment horizontal="left" vertical="center"/>
      <protection locked="0"/>
    </xf>
    <xf numFmtId="0" fontId="0" fillId="0" borderId="48" xfId="74" applyFont="1" applyBorder="1" applyAlignment="1">
      <alignment horizontal="left" vertical="center"/>
      <protection locked="0"/>
    </xf>
    <xf numFmtId="0" fontId="0" fillId="0" borderId="49" xfId="74" applyFont="1" applyBorder="1" applyAlignment="1">
      <alignment horizontal="left" vertical="center"/>
      <protection locked="0"/>
    </xf>
    <xf numFmtId="0" fontId="0" fillId="0" borderId="50" xfId="74" applyFont="1" applyBorder="1" applyAlignment="1">
      <alignment horizontal="left" vertical="center"/>
      <protection locked="0"/>
    </xf>
    <xf numFmtId="0" fontId="27" fillId="0" borderId="0" xfId="74" applyFont="1" applyBorder="1" applyAlignment="1">
      <alignment horizontal="left" vertical="center"/>
      <protection locked="0"/>
    </xf>
    <xf numFmtId="0" fontId="7" fillId="0" borderId="0" xfId="74" applyFont="1" applyAlignment="1">
      <alignment horizontal="left" vertical="center"/>
      <protection locked="0"/>
    </xf>
    <xf numFmtId="0" fontId="27" fillId="0" borderId="52" xfId="74" applyFont="1" applyBorder="1" applyAlignment="1">
      <alignment horizontal="left" vertical="center"/>
      <protection locked="0"/>
    </xf>
    <xf numFmtId="0" fontId="27" fillId="0" borderId="52" xfId="74" applyFont="1" applyBorder="1" applyAlignment="1">
      <alignment horizontal="center" vertical="center"/>
      <protection locked="0"/>
    </xf>
    <xf numFmtId="0" fontId="7" fillId="0" borderId="52" xfId="74" applyFont="1" applyBorder="1" applyAlignment="1">
      <alignment horizontal="left" vertical="center"/>
      <protection locked="0"/>
    </xf>
    <xf numFmtId="0" fontId="21" fillId="0" borderId="0" xfId="74" applyFont="1" applyBorder="1" applyAlignment="1">
      <alignment horizontal="left" vertical="center"/>
      <protection locked="0"/>
    </xf>
    <xf numFmtId="0" fontId="5" fillId="0" borderId="0" xfId="74" applyFont="1" applyAlignment="1">
      <alignment horizontal="left" vertical="center"/>
      <protection locked="0"/>
    </xf>
    <xf numFmtId="0" fontId="5" fillId="0" borderId="0" xfId="74" applyFont="1" applyBorder="1" applyAlignment="1">
      <alignment horizontal="center" vertical="center"/>
      <protection locked="0"/>
    </xf>
    <xf numFmtId="0" fontId="5" fillId="0" borderId="49" xfId="74" applyFont="1" applyBorder="1" applyAlignment="1">
      <alignment horizontal="left" vertical="center"/>
      <protection locked="0"/>
    </xf>
    <xf numFmtId="0" fontId="5" fillId="0" borderId="0" xfId="74" applyFont="1" applyFill="1" applyBorder="1" applyAlignment="1">
      <alignment horizontal="left" vertical="center"/>
      <protection locked="0"/>
    </xf>
    <xf numFmtId="0" fontId="5" fillId="0" borderId="0" xfId="74" applyFont="1" applyFill="1" applyBorder="1" applyAlignment="1">
      <alignment horizontal="center" vertical="center"/>
      <protection locked="0"/>
    </xf>
    <xf numFmtId="0" fontId="0" fillId="0" borderId="51" xfId="74" applyFont="1" applyBorder="1" applyAlignment="1">
      <alignment horizontal="left" vertical="center"/>
      <protection locked="0"/>
    </xf>
    <xf numFmtId="0" fontId="41" fillId="0" borderId="52" xfId="74" applyFont="1" applyBorder="1" applyAlignment="1">
      <alignment horizontal="left" vertical="center"/>
      <protection locked="0"/>
    </xf>
    <xf numFmtId="0" fontId="0" fillId="0" borderId="53" xfId="74" applyFont="1" applyBorder="1" applyAlignment="1">
      <alignment horizontal="left" vertical="center"/>
      <protection locked="0"/>
    </xf>
    <xf numFmtId="0" fontId="0" fillId="0" borderId="0" xfId="74" applyFont="1" applyBorder="1" applyAlignment="1">
      <alignment horizontal="left" vertical="center"/>
      <protection locked="0"/>
    </xf>
    <xf numFmtId="0" fontId="41" fillId="0" borderId="0" xfId="74" applyFont="1" applyBorder="1" applyAlignment="1">
      <alignment horizontal="left" vertical="center"/>
      <protection locked="0"/>
    </xf>
    <xf numFmtId="0" fontId="7" fillId="0" borderId="0" xfId="74" applyFont="1" applyBorder="1" applyAlignment="1">
      <alignment horizontal="left" vertical="center"/>
      <protection locked="0"/>
    </xf>
    <xf numFmtId="0" fontId="5" fillId="0" borderId="52" xfId="74" applyFont="1" applyBorder="1" applyAlignment="1">
      <alignment horizontal="left" vertical="center"/>
      <protection locked="0"/>
    </xf>
    <xf numFmtId="0" fontId="0" fillId="0" borderId="0" xfId="74" applyFont="1" applyBorder="1" applyAlignment="1">
      <alignment horizontal="left" vertical="center" wrapText="1"/>
      <protection locked="0"/>
    </xf>
    <xf numFmtId="0" fontId="5" fillId="0" borderId="0" xfId="74" applyFont="1" applyBorder="1" applyAlignment="1">
      <alignment horizontal="center" vertical="center" wrapText="1"/>
      <protection locked="0"/>
    </xf>
    <xf numFmtId="0" fontId="0" fillId="0" borderId="46" xfId="74" applyFont="1" applyBorder="1" applyAlignment="1">
      <alignment horizontal="left" vertical="center" wrapText="1"/>
      <protection locked="0"/>
    </xf>
    <xf numFmtId="0" fontId="0" fillId="0" borderId="47" xfId="74" applyFont="1" applyBorder="1" applyAlignment="1">
      <alignment horizontal="left" vertical="center" wrapText="1"/>
      <protection locked="0"/>
    </xf>
    <xf numFmtId="0" fontId="0" fillId="0" borderId="48" xfId="74" applyFont="1" applyBorder="1" applyAlignment="1">
      <alignment horizontal="left" vertical="center" wrapText="1"/>
      <protection locked="0"/>
    </xf>
    <xf numFmtId="0" fontId="0" fillId="0" borderId="49" xfId="74" applyFont="1" applyBorder="1" applyAlignment="1">
      <alignment horizontal="left" vertical="center" wrapText="1"/>
      <protection locked="0"/>
    </xf>
    <xf numFmtId="0" fontId="0" fillId="0" borderId="50" xfId="74" applyFont="1" applyBorder="1" applyAlignment="1">
      <alignment horizontal="left" vertical="center" wrapText="1"/>
      <protection locked="0"/>
    </xf>
    <xf numFmtId="0" fontId="7" fillId="0" borderId="49" xfId="74" applyFont="1" applyBorder="1" applyAlignment="1">
      <alignment horizontal="left" vertical="center" wrapText="1"/>
      <protection locked="0"/>
    </xf>
    <xf numFmtId="0" fontId="7" fillId="0" borderId="50" xfId="74" applyFont="1" applyBorder="1" applyAlignment="1">
      <alignment horizontal="left" vertical="center" wrapText="1"/>
      <protection locked="0"/>
    </xf>
    <xf numFmtId="0" fontId="5" fillId="0" borderId="49" xfId="74" applyFont="1" applyBorder="1" applyAlignment="1">
      <alignment horizontal="left" vertical="center" wrapText="1"/>
      <protection locked="0"/>
    </xf>
    <xf numFmtId="0" fontId="5" fillId="0" borderId="50" xfId="74" applyFont="1" applyBorder="1" applyAlignment="1">
      <alignment horizontal="left" vertical="center" wrapText="1"/>
      <protection locked="0"/>
    </xf>
    <xf numFmtId="0" fontId="5" fillId="0" borderId="50" xfId="74" applyFont="1" applyBorder="1" applyAlignment="1">
      <alignment horizontal="left" vertical="center"/>
      <protection locked="0"/>
    </xf>
    <xf numFmtId="0" fontId="5" fillId="0" borderId="51" xfId="74" applyFont="1" applyBorder="1" applyAlignment="1">
      <alignment horizontal="left" vertical="center" wrapText="1"/>
      <protection locked="0"/>
    </xf>
    <xf numFmtId="0" fontId="5" fillId="0" borderId="52" xfId="74" applyFont="1" applyBorder="1" applyAlignment="1">
      <alignment horizontal="left" vertical="center" wrapText="1"/>
      <protection locked="0"/>
    </xf>
    <xf numFmtId="0" fontId="5" fillId="0" borderId="53" xfId="74" applyFont="1" applyBorder="1" applyAlignment="1">
      <alignment horizontal="left" vertical="center" wrapText="1"/>
      <protection locked="0"/>
    </xf>
    <xf numFmtId="0" fontId="5" fillId="0" borderId="0" xfId="74" applyFont="1" applyBorder="1" applyAlignment="1">
      <alignment horizontal="left" vertical="top"/>
      <protection locked="0"/>
    </xf>
    <xf numFmtId="0" fontId="5" fillId="0" borderId="0" xfId="74" applyFont="1" applyBorder="1" applyAlignment="1">
      <alignment horizontal="center" vertical="top"/>
      <protection locked="0"/>
    </xf>
    <xf numFmtId="0" fontId="5" fillId="0" borderId="51" xfId="74" applyFont="1" applyBorder="1" applyAlignment="1">
      <alignment horizontal="left" vertical="center"/>
      <protection locked="0"/>
    </xf>
    <xf numFmtId="0" fontId="5" fillId="0" borderId="53" xfId="74" applyFont="1" applyBorder="1" applyAlignment="1">
      <alignment horizontal="left" vertical="center"/>
      <protection locked="0"/>
    </xf>
    <xf numFmtId="0" fontId="7" fillId="0" borderId="0" xfId="74" applyFont="1" applyAlignment="1">
      <alignment vertical="center"/>
      <protection locked="0"/>
    </xf>
    <xf numFmtId="0" fontId="27" fillId="0" borderId="0" xfId="74" applyFont="1" applyBorder="1" applyAlignment="1">
      <alignment vertical="center"/>
      <protection locked="0"/>
    </xf>
    <xf numFmtId="0" fontId="7" fillId="0" borderId="52" xfId="74" applyFont="1" applyBorder="1" applyAlignment="1">
      <alignment vertical="center"/>
      <protection locked="0"/>
    </xf>
    <xf numFmtId="0" fontId="27" fillId="0" borderId="52" xfId="74" applyFont="1" applyBorder="1" applyAlignment="1">
      <alignment vertical="center"/>
      <protection locked="0"/>
    </xf>
    <xf numFmtId="0" fontId="0" fillId="0" borderId="0" xfId="74" applyBorder="1" applyAlignment="1">
      <alignment vertical="top"/>
      <protection locked="0"/>
    </xf>
    <xf numFmtId="49" fontId="5" fillId="0" borderId="0" xfId="74" applyNumberFormat="1" applyFont="1" applyBorder="1" applyAlignment="1">
      <alignment horizontal="left" vertical="center"/>
      <protection locked="0"/>
    </xf>
    <xf numFmtId="0" fontId="0" fillId="0" borderId="52" xfId="74" applyBorder="1" applyAlignment="1">
      <alignment vertical="top"/>
      <protection locked="0"/>
    </xf>
    <xf numFmtId="0" fontId="5" fillId="0" borderId="47" xfId="74" applyFont="1" applyBorder="1" applyAlignment="1">
      <alignment horizontal="left" vertical="center" wrapText="1"/>
      <protection locked="0"/>
    </xf>
    <xf numFmtId="0" fontId="5" fillId="0" borderId="47" xfId="74" applyFont="1" applyBorder="1" applyAlignment="1">
      <alignment horizontal="left" vertical="center"/>
      <protection locked="0"/>
    </xf>
    <xf numFmtId="0" fontId="5" fillId="0" borderId="47" xfId="74" applyFont="1" applyBorder="1" applyAlignment="1">
      <alignment horizontal="center" vertical="center"/>
      <protection locked="0"/>
    </xf>
    <xf numFmtId="0" fontId="27" fillId="0" borderId="52" xfId="74" applyFont="1" applyBorder="1" applyAlignment="1">
      <alignment horizontal="left"/>
      <protection locked="0"/>
    </xf>
    <xf numFmtId="0" fontId="7" fillId="0" borderId="52" xfId="74" applyFont="1" applyBorder="1" applyAlignment="1">
      <alignment/>
      <protection locked="0"/>
    </xf>
    <xf numFmtId="0" fontId="0" fillId="0" borderId="49" xfId="74" applyFont="1" applyBorder="1" applyAlignment="1">
      <alignment vertical="top"/>
      <protection locked="0"/>
    </xf>
    <xf numFmtId="0" fontId="0" fillId="0" borderId="50" xfId="74" applyFont="1" applyBorder="1" applyAlignment="1">
      <alignment vertical="top"/>
      <protection locked="0"/>
    </xf>
    <xf numFmtId="0" fontId="0" fillId="0" borderId="0" xfId="74" applyFont="1" applyBorder="1" applyAlignment="1">
      <alignment horizontal="center" vertical="center"/>
      <protection locked="0"/>
    </xf>
    <xf numFmtId="0" fontId="0" fillId="0" borderId="0" xfId="74" applyFont="1" applyBorder="1" applyAlignment="1">
      <alignment horizontal="left" vertical="top"/>
      <protection locked="0"/>
    </xf>
    <xf numFmtId="0" fontId="0" fillId="0" borderId="51" xfId="74" applyFont="1" applyBorder="1" applyAlignment="1">
      <alignment vertical="top"/>
      <protection locked="0"/>
    </xf>
    <xf numFmtId="0" fontId="0" fillId="0" borderId="52" xfId="74" applyFont="1" applyBorder="1" applyAlignment="1">
      <alignment vertical="top"/>
      <protection locked="0"/>
    </xf>
    <xf numFmtId="0" fontId="0" fillId="0" borderId="53" xfId="74" applyFont="1" applyBorder="1" applyAlignment="1">
      <alignment vertical="top"/>
      <protection locked="0"/>
    </xf>
    <xf numFmtId="14" fontId="5" fillId="4" borderId="0" xfId="0" applyNumberFormat="1" applyFont="1" applyFill="1" applyBorder="1" applyAlignment="1" applyProtection="1">
      <alignment horizontal="left" vertical="center"/>
      <protection locked="0"/>
    </xf>
    <xf numFmtId="4" fontId="20" fillId="0" borderId="25" xfId="0" applyNumberFormat="1" applyFont="1" applyBorder="1" applyAlignment="1">
      <alignment vertical="center"/>
    </xf>
    <xf numFmtId="0" fontId="0" fillId="0" borderId="25" xfId="0" applyFont="1" applyBorder="1" applyAlignment="1">
      <alignment vertical="center"/>
    </xf>
    <xf numFmtId="0" fontId="4" fillId="0" borderId="0" xfId="0" applyFont="1" applyBorder="1" applyAlignment="1">
      <alignment horizontal="right" vertical="center"/>
    </xf>
    <xf numFmtId="0" fontId="0" fillId="0" borderId="0" xfId="0" applyFont="1" applyBorder="1" applyAlignment="1">
      <alignment vertical="center"/>
    </xf>
    <xf numFmtId="172" fontId="4" fillId="0" borderId="0" xfId="0" applyNumberFormat="1" applyFont="1" applyBorder="1" applyAlignment="1">
      <alignment horizontal="center" vertical="center"/>
    </xf>
    <xf numFmtId="0" fontId="4" fillId="0" borderId="0" xfId="0" applyFont="1" applyBorder="1" applyAlignment="1">
      <alignment vertical="center"/>
    </xf>
    <xf numFmtId="4" fontId="19" fillId="0" borderId="0" xfId="0" applyNumberFormat="1" applyFont="1" applyBorder="1" applyAlignment="1">
      <alignment vertical="center"/>
    </xf>
    <xf numFmtId="0" fontId="19" fillId="0" borderId="0" xfId="0" applyFont="1" applyAlignment="1">
      <alignment horizontal="left" vertical="top" wrapText="1"/>
    </xf>
    <xf numFmtId="0" fontId="0" fillId="0" borderId="0" xfId="0" applyFont="1" applyAlignment="1">
      <alignment/>
    </xf>
    <xf numFmtId="0" fontId="0" fillId="0" borderId="0" xfId="0" applyFont="1" applyAlignment="1">
      <alignment vertical="center"/>
    </xf>
    <xf numFmtId="0" fontId="4" fillId="0" borderId="0" xfId="0" applyFont="1" applyAlignment="1">
      <alignment vertical="center"/>
    </xf>
    <xf numFmtId="0" fontId="5" fillId="0" borderId="0" xfId="0" applyFont="1" applyBorder="1" applyAlignment="1">
      <alignment horizontal="left" vertical="center"/>
    </xf>
    <xf numFmtId="0" fontId="0" fillId="0" borderId="0" xfId="0" applyFont="1" applyBorder="1" applyAlignment="1">
      <alignment/>
    </xf>
    <xf numFmtId="0" fontId="6" fillId="0" borderId="0" xfId="0" applyFont="1" applyBorder="1" applyAlignment="1">
      <alignment horizontal="left" vertical="top" wrapText="1"/>
    </xf>
    <xf numFmtId="49" fontId="5" fillId="4" borderId="0" xfId="0" applyNumberFormat="1" applyFont="1" applyFill="1" applyBorder="1" applyAlignment="1" applyProtection="1">
      <alignment horizontal="left" vertical="center"/>
      <protection locked="0"/>
    </xf>
    <xf numFmtId="0" fontId="5" fillId="0" borderId="0" xfId="0" applyFont="1" applyBorder="1" applyAlignment="1">
      <alignment horizontal="left" vertical="center" wrapText="1"/>
    </xf>
    <xf numFmtId="0" fontId="22" fillId="0" borderId="39" xfId="0" applyFont="1" applyBorder="1" applyAlignment="1">
      <alignment horizontal="center" vertical="center"/>
    </xf>
    <xf numFmtId="0" fontId="0" fillId="0" borderId="31" xfId="0" applyFont="1" applyBorder="1" applyAlignment="1">
      <alignment vertical="center"/>
    </xf>
    <xf numFmtId="0" fontId="0" fillId="0" borderId="33" xfId="0" applyFont="1" applyBorder="1" applyAlignment="1">
      <alignment vertical="center"/>
    </xf>
    <xf numFmtId="0" fontId="6" fillId="26" borderId="27" xfId="0" applyFont="1" applyFill="1" applyBorder="1" applyAlignment="1">
      <alignment horizontal="left" vertical="center"/>
    </xf>
    <xf numFmtId="0" fontId="0" fillId="26" borderId="27" xfId="0" applyFont="1" applyFill="1" applyBorder="1" applyAlignment="1">
      <alignment vertical="center"/>
    </xf>
    <xf numFmtId="4" fontId="6" fillId="26" borderId="27" xfId="0" applyNumberFormat="1" applyFont="1" applyFill="1" applyBorder="1" applyAlignment="1">
      <alignment vertical="center"/>
    </xf>
    <xf numFmtId="0" fontId="0" fillId="26" borderId="35" xfId="0" applyFont="1" applyFill="1" applyBorder="1" applyAlignment="1">
      <alignment vertical="center"/>
    </xf>
    <xf numFmtId="0" fontId="25" fillId="0" borderId="0" xfId="0" applyFont="1" applyAlignment="1">
      <alignment horizontal="left" vertical="center" wrapText="1"/>
    </xf>
    <xf numFmtId="0" fontId="26" fillId="0" borderId="0" xfId="0" applyFont="1" applyAlignment="1">
      <alignment vertical="center"/>
    </xf>
    <xf numFmtId="0" fontId="5" fillId="26" borderId="26" xfId="0" applyFont="1" applyFill="1" applyBorder="1" applyAlignment="1">
      <alignment horizontal="center" vertical="center"/>
    </xf>
    <xf numFmtId="0" fontId="5" fillId="26" borderId="27" xfId="0" applyFont="1" applyFill="1" applyBorder="1" applyAlignment="1">
      <alignment horizontal="center" vertical="center"/>
    </xf>
    <xf numFmtId="0" fontId="5" fillId="26" borderId="27" xfId="0" applyFont="1" applyFill="1" applyBorder="1" applyAlignment="1">
      <alignment horizontal="right" vertical="center"/>
    </xf>
    <xf numFmtId="0" fontId="6" fillId="0" borderId="0" xfId="0" applyFont="1" applyAlignment="1">
      <alignment horizontal="left" vertical="center" wrapText="1"/>
    </xf>
    <xf numFmtId="0" fontId="6" fillId="0" borderId="0" xfId="0" applyFont="1" applyAlignment="1">
      <alignment vertical="center"/>
    </xf>
    <xf numFmtId="173" fontId="5" fillId="0" borderId="0" xfId="0" applyNumberFormat="1" applyFont="1" applyAlignment="1">
      <alignment horizontal="left" vertical="center"/>
    </xf>
    <xf numFmtId="0" fontId="5" fillId="0" borderId="0" xfId="0" applyFont="1" applyAlignment="1">
      <alignment vertical="center"/>
    </xf>
    <xf numFmtId="4" fontId="23" fillId="0" borderId="0" xfId="0" applyNumberFormat="1" applyFont="1" applyAlignment="1">
      <alignment horizontal="right" vertical="center"/>
    </xf>
    <xf numFmtId="4" fontId="23" fillId="0" borderId="0" xfId="0" applyNumberFormat="1" applyFont="1" applyAlignment="1">
      <alignment vertical="center"/>
    </xf>
    <xf numFmtId="4" fontId="26" fillId="0" borderId="0" xfId="0" applyNumberFormat="1" applyFont="1" applyAlignment="1">
      <alignment vertical="center"/>
    </xf>
    <xf numFmtId="0" fontId="6" fillId="0" borderId="0" xfId="0" applyFont="1" applyBorder="1" applyAlignment="1">
      <alignment horizontal="left" vertical="center" wrapText="1"/>
    </xf>
    <xf numFmtId="0" fontId="18" fillId="0" borderId="0" xfId="0" applyFont="1" applyAlignment="1">
      <alignment horizontal="left" vertical="center" wrapText="1"/>
    </xf>
    <xf numFmtId="0" fontId="42" fillId="11" borderId="0" xfId="60" applyFont="1" applyFill="1" applyAlignment="1">
      <alignment vertical="center"/>
    </xf>
    <xf numFmtId="0" fontId="18" fillId="0" borderId="0" xfId="0" applyFont="1" applyBorder="1" applyAlignment="1">
      <alignment horizontal="left" vertical="center" wrapText="1"/>
    </xf>
    <xf numFmtId="0" fontId="0" fillId="0" borderId="0" xfId="0" applyFont="1" applyBorder="1" applyAlignment="1">
      <alignment vertical="center" wrapText="1"/>
    </xf>
    <xf numFmtId="0" fontId="5" fillId="0" borderId="0" xfId="74" applyFont="1" applyBorder="1" applyAlignment="1">
      <alignment horizontal="left" vertical="top"/>
      <protection locked="0"/>
    </xf>
    <xf numFmtId="0" fontId="5" fillId="0" borderId="0" xfId="74" applyFont="1" applyBorder="1" applyAlignment="1">
      <alignment horizontal="left" vertical="center"/>
      <protection locked="0"/>
    </xf>
    <xf numFmtId="0" fontId="15" fillId="0" borderId="0" xfId="74" applyFont="1" applyBorder="1" applyAlignment="1">
      <alignment horizontal="center" vertical="center"/>
      <protection locked="0"/>
    </xf>
    <xf numFmtId="0" fontId="5" fillId="0" borderId="0" xfId="74" applyFont="1" applyBorder="1" applyAlignment="1">
      <alignment horizontal="left" vertical="center" wrapText="1"/>
      <protection locked="0"/>
    </xf>
    <xf numFmtId="0" fontId="27" fillId="0" borderId="52" xfId="74" applyFont="1" applyBorder="1" applyAlignment="1">
      <alignment horizontal="left"/>
      <protection locked="0"/>
    </xf>
    <xf numFmtId="0" fontId="15" fillId="0" borderId="0" xfId="74" applyFont="1" applyBorder="1" applyAlignment="1">
      <alignment horizontal="center" vertical="center" wrapText="1"/>
      <protection locked="0"/>
    </xf>
    <xf numFmtId="49" fontId="5" fillId="0" borderId="0" xfId="74" applyNumberFormat="1" applyFont="1" applyBorder="1" applyAlignment="1">
      <alignment horizontal="left" vertical="center" wrapText="1"/>
      <protection locked="0"/>
    </xf>
    <xf numFmtId="0" fontId="27" fillId="0" borderId="52" xfId="74" applyFont="1" applyBorder="1" applyAlignment="1">
      <alignment horizontal="left" wrapText="1"/>
      <protection locked="0"/>
    </xf>
  </cellXfs>
  <cellStyles count="9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 zvýraznenie1" xfId="21"/>
    <cellStyle name="20 % - zvýraznenie2" xfId="22"/>
    <cellStyle name="20 % - zvýraznenie3" xfId="23"/>
    <cellStyle name="20 % - zvýraznenie4" xfId="24"/>
    <cellStyle name="20 % - zvýraznenie5" xfId="25"/>
    <cellStyle name="20 % - zvýraznenie6" xfId="26"/>
    <cellStyle name="40 % – Zvýraznění1" xfId="27"/>
    <cellStyle name="40 % – Zvýraznění2" xfId="28"/>
    <cellStyle name="40 % – Zvýraznění3" xfId="29"/>
    <cellStyle name="40 % – Zvýraznění4" xfId="30"/>
    <cellStyle name="40 % – Zvýraznění5" xfId="31"/>
    <cellStyle name="40 % – Zvýraznění6" xfId="32"/>
    <cellStyle name="40 % - zvýraznenie1" xfId="33"/>
    <cellStyle name="40 % - zvýraznenie2" xfId="34"/>
    <cellStyle name="40 % - zvýraznenie3" xfId="35"/>
    <cellStyle name="40 % - zvýraznenie4" xfId="36"/>
    <cellStyle name="40 % - zvýraznenie5" xfId="37"/>
    <cellStyle name="40 % - zvýraznenie6" xfId="38"/>
    <cellStyle name="60 % – Zvýraznění1" xfId="39"/>
    <cellStyle name="60 % – Zvýraznění2" xfId="40"/>
    <cellStyle name="60 % – Zvýraznění3" xfId="41"/>
    <cellStyle name="60 % – Zvýraznění4" xfId="42"/>
    <cellStyle name="60 % – Zvýraznění5" xfId="43"/>
    <cellStyle name="60 % – Zvýraznění6" xfId="44"/>
    <cellStyle name="60 % - zvýraznenie1" xfId="45"/>
    <cellStyle name="60 % - zvýraznenie2" xfId="46"/>
    <cellStyle name="60 % - zvýraznenie3" xfId="47"/>
    <cellStyle name="60 % - zvýraznenie4" xfId="48"/>
    <cellStyle name="60 % - zvýraznenie5" xfId="49"/>
    <cellStyle name="60 % - zvýraznenie6" xfId="50"/>
    <cellStyle name="Calculation" xfId="51"/>
    <cellStyle name="Celkem" xfId="52"/>
    <cellStyle name="Comma" xfId="53"/>
    <cellStyle name="Comma [0]" xfId="54"/>
    <cellStyle name="Dobrá" xfId="55"/>
    <cellStyle name="Heading 1" xfId="56"/>
    <cellStyle name="Heading 2" xfId="57"/>
    <cellStyle name="Heading 3" xfId="58"/>
    <cellStyle name="Heading 4" xfId="59"/>
    <cellStyle name="Hyperlink" xfId="60"/>
    <cellStyle name="Chybně" xfId="61"/>
    <cellStyle name="Input" xfId="62"/>
    <cellStyle name="Kontrolná bunka" xfId="63"/>
    <cellStyle name="Kontrolní buňka" xfId="64"/>
    <cellStyle name="Currency" xfId="65"/>
    <cellStyle name="Currency [0]" xfId="66"/>
    <cellStyle name="Nadpis 1" xfId="67"/>
    <cellStyle name="Nadpis 2" xfId="68"/>
    <cellStyle name="Nadpis 3" xfId="69"/>
    <cellStyle name="Nadpis 4" xfId="70"/>
    <cellStyle name="Název" xfId="71"/>
    <cellStyle name="Neutrálna" xfId="72"/>
    <cellStyle name="Neutrální" xfId="73"/>
    <cellStyle name="normální_VVZ" xfId="74"/>
    <cellStyle name="Note" xfId="75"/>
    <cellStyle name="Output" xfId="76"/>
    <cellStyle name="Followed Hyperlink" xfId="77"/>
    <cellStyle name="Poznámka" xfId="78"/>
    <cellStyle name="Prepojená bunka" xfId="79"/>
    <cellStyle name="Percent" xfId="80"/>
    <cellStyle name="Propojená buňka" xfId="81"/>
    <cellStyle name="Spolu" xfId="82"/>
    <cellStyle name="Správně" xfId="83"/>
    <cellStyle name="Text upozornění" xfId="84"/>
    <cellStyle name="Text upozornenia" xfId="85"/>
    <cellStyle name="Titul" xfId="86"/>
    <cellStyle name="Vstup" xfId="87"/>
    <cellStyle name="Výpočet" xfId="88"/>
    <cellStyle name="Výstup" xfId="89"/>
    <cellStyle name="Vysvětlující text" xfId="90"/>
    <cellStyle name="Vysvetľujúci text" xfId="91"/>
    <cellStyle name="Zlá" xfId="92"/>
    <cellStyle name="Zvýraznění 1" xfId="93"/>
    <cellStyle name="Zvýraznění 2" xfId="94"/>
    <cellStyle name="Zvýraznění 3" xfId="95"/>
    <cellStyle name="Zvýraznění 4" xfId="96"/>
    <cellStyle name="Zvýraznění 5" xfId="97"/>
    <cellStyle name="Zvýraznění 6" xfId="98"/>
    <cellStyle name="Zvýraznenie1" xfId="99"/>
    <cellStyle name="Zvýraznenie2" xfId="100"/>
    <cellStyle name="Zvýraznenie3" xfId="101"/>
    <cellStyle name="Zvýraznenie4" xfId="102"/>
    <cellStyle name="Zvýraznenie5" xfId="103"/>
    <cellStyle name="Zvýraznenie6" xfId="10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03772.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Picture 1" descr="C:\KROSplusData\System\Temp\rad03772.tmp">
          <a:hlinkClick r:id="rId3"/>
        </xdr:cNvPr>
        <xdr:cNvPicPr preferRelativeResize="1">
          <a:picLocks noChangeAspect="1"/>
        </xdr:cNvPicPr>
      </xdr:nvPicPr>
      <xdr:blipFill>
        <a:blip r:link="rId1"/>
        <a:stretch>
          <a:fillRect/>
        </a:stretch>
      </xdr:blipFill>
      <xdr:spPr>
        <a:xfrm>
          <a:off x="0" y="0"/>
          <a:ext cx="26670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M55"/>
  <sheetViews>
    <sheetView showGridLines="0" tabSelected="1" zoomScalePageLayoutView="0" workbookViewId="0" topLeftCell="A1">
      <pane ySplit="1" topLeftCell="A2" activePane="bottomLeft" state="frozen"/>
      <selection pane="topLeft" activeCell="A1" sqref="A1"/>
      <selection pane="bottomLeft" activeCell="L42" sqref="L42:AO42"/>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 customHeight="1">
      <c r="A1" s="221" t="s">
        <v>170</v>
      </c>
      <c r="B1" s="222"/>
      <c r="C1" s="222"/>
      <c r="D1" s="223" t="s">
        <v>171</v>
      </c>
      <c r="E1" s="222"/>
      <c r="F1" s="222"/>
      <c r="G1" s="222"/>
      <c r="H1" s="222"/>
      <c r="I1" s="222"/>
      <c r="J1" s="222"/>
      <c r="K1" s="224" t="s">
        <v>669</v>
      </c>
      <c r="L1" s="224"/>
      <c r="M1" s="224"/>
      <c r="N1" s="224"/>
      <c r="O1" s="224"/>
      <c r="P1" s="224"/>
      <c r="Q1" s="224"/>
      <c r="R1" s="224"/>
      <c r="S1" s="224"/>
      <c r="T1" s="222"/>
      <c r="U1" s="222"/>
      <c r="V1" s="222"/>
      <c r="W1" s="224" t="s">
        <v>670</v>
      </c>
      <c r="X1" s="224"/>
      <c r="Y1" s="224"/>
      <c r="Z1" s="224"/>
      <c r="AA1" s="224"/>
      <c r="AB1" s="224"/>
      <c r="AC1" s="224"/>
      <c r="AD1" s="224"/>
      <c r="AE1" s="224"/>
      <c r="AF1" s="224"/>
      <c r="AG1" s="224"/>
      <c r="AH1" s="224"/>
      <c r="AI1" s="216"/>
      <c r="AJ1" s="15"/>
      <c r="AK1" s="15"/>
      <c r="AL1" s="15"/>
      <c r="AM1" s="15"/>
      <c r="AN1" s="15"/>
      <c r="AO1" s="15"/>
      <c r="AP1" s="15"/>
      <c r="AQ1" s="15"/>
      <c r="AR1" s="15"/>
      <c r="AS1" s="15"/>
      <c r="AT1" s="15"/>
      <c r="AU1" s="15"/>
      <c r="AV1" s="15"/>
      <c r="AW1" s="15"/>
      <c r="AX1" s="15"/>
      <c r="AY1" s="15"/>
      <c r="AZ1" s="15"/>
      <c r="BA1" s="14" t="s">
        <v>172</v>
      </c>
      <c r="BB1" s="14" t="s">
        <v>173</v>
      </c>
      <c r="BC1" s="15"/>
      <c r="BD1" s="15"/>
      <c r="BE1" s="15"/>
      <c r="BF1" s="15"/>
      <c r="BG1" s="15"/>
      <c r="BH1" s="15"/>
      <c r="BI1" s="15"/>
      <c r="BJ1" s="15"/>
      <c r="BK1" s="15"/>
      <c r="BL1" s="15"/>
      <c r="BM1" s="15"/>
      <c r="BN1" s="15"/>
      <c r="BO1" s="15"/>
      <c r="BP1" s="15"/>
      <c r="BQ1" s="15"/>
      <c r="BR1" s="15"/>
      <c r="BT1" s="16" t="s">
        <v>174</v>
      </c>
      <c r="BU1" s="16" t="s">
        <v>174</v>
      </c>
      <c r="BV1" s="16" t="s">
        <v>175</v>
      </c>
    </row>
    <row r="2" spans="3:72" ht="36.75" customHeight="1">
      <c r="AR2" s="317"/>
      <c r="AS2" s="317"/>
      <c r="AT2" s="317"/>
      <c r="AU2" s="317"/>
      <c r="AV2" s="317"/>
      <c r="AW2" s="317"/>
      <c r="AX2" s="317"/>
      <c r="AY2" s="317"/>
      <c r="AZ2" s="317"/>
      <c r="BA2" s="317"/>
      <c r="BB2" s="317"/>
      <c r="BC2" s="317"/>
      <c r="BD2" s="317"/>
      <c r="BE2" s="317"/>
      <c r="BS2" s="17" t="s">
        <v>176</v>
      </c>
      <c r="BT2" s="17" t="s">
        <v>177</v>
      </c>
    </row>
    <row r="3" spans="2:72" ht="6.7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20"/>
      <c r="BS3" s="17" t="s">
        <v>176</v>
      </c>
      <c r="BT3" s="17" t="s">
        <v>178</v>
      </c>
    </row>
    <row r="4" spans="2:71" ht="36.75" customHeight="1">
      <c r="B4" s="21"/>
      <c r="C4" s="22"/>
      <c r="D4" s="23" t="s">
        <v>179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4"/>
      <c r="AS4" s="25" t="s">
        <v>180</v>
      </c>
      <c r="BE4" s="26" t="s">
        <v>181</v>
      </c>
      <c r="BS4" s="17" t="s">
        <v>182</v>
      </c>
    </row>
    <row r="5" spans="2:71" ht="14.25" customHeight="1">
      <c r="B5" s="21"/>
      <c r="C5" s="22"/>
      <c r="D5" s="27" t="s">
        <v>183</v>
      </c>
      <c r="E5" s="22"/>
      <c r="F5" s="22"/>
      <c r="G5" s="22"/>
      <c r="H5" s="22"/>
      <c r="I5" s="22"/>
      <c r="J5" s="22"/>
      <c r="K5" s="320" t="s">
        <v>184</v>
      </c>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22"/>
      <c r="AQ5" s="24"/>
      <c r="BE5" s="316" t="s">
        <v>185</v>
      </c>
      <c r="BS5" s="17" t="s">
        <v>176</v>
      </c>
    </row>
    <row r="6" spans="2:71" ht="36.75" customHeight="1">
      <c r="B6" s="21"/>
      <c r="C6" s="22"/>
      <c r="D6" s="29" t="s">
        <v>186</v>
      </c>
      <c r="E6" s="22"/>
      <c r="F6" s="22"/>
      <c r="G6" s="22"/>
      <c r="H6" s="22"/>
      <c r="I6" s="22"/>
      <c r="J6" s="22"/>
      <c r="K6" s="322" t="s">
        <v>187</v>
      </c>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22"/>
      <c r="AQ6" s="24"/>
      <c r="BE6" s="317"/>
      <c r="BS6" s="17" t="s">
        <v>188</v>
      </c>
    </row>
    <row r="7" spans="2:71" ht="14.25" customHeight="1">
      <c r="B7" s="21"/>
      <c r="C7" s="22"/>
      <c r="D7" s="30" t="s">
        <v>189</v>
      </c>
      <c r="E7" s="22"/>
      <c r="F7" s="22"/>
      <c r="G7" s="22"/>
      <c r="H7" s="22"/>
      <c r="I7" s="22"/>
      <c r="J7" s="22"/>
      <c r="K7" s="28" t="s">
        <v>190</v>
      </c>
      <c r="L7" s="22"/>
      <c r="M7" s="22"/>
      <c r="N7" s="22"/>
      <c r="O7" s="22"/>
      <c r="P7" s="22"/>
      <c r="Q7" s="22"/>
      <c r="R7" s="22"/>
      <c r="S7" s="22"/>
      <c r="T7" s="22"/>
      <c r="U7" s="22"/>
      <c r="V7" s="22"/>
      <c r="W7" s="22"/>
      <c r="X7" s="22"/>
      <c r="Y7" s="22"/>
      <c r="Z7" s="22"/>
      <c r="AA7" s="22"/>
      <c r="AB7" s="22"/>
      <c r="AC7" s="22"/>
      <c r="AD7" s="22"/>
      <c r="AE7" s="22"/>
      <c r="AF7" s="22"/>
      <c r="AG7" s="22"/>
      <c r="AH7" s="22"/>
      <c r="AI7" s="22"/>
      <c r="AJ7" s="22"/>
      <c r="AK7" s="30" t="s">
        <v>191</v>
      </c>
      <c r="AL7" s="22"/>
      <c r="AM7" s="22"/>
      <c r="AN7" s="28" t="s">
        <v>192</v>
      </c>
      <c r="AO7" s="22"/>
      <c r="AP7" s="22"/>
      <c r="AQ7" s="24"/>
      <c r="BE7" s="317"/>
      <c r="BS7" s="17" t="s">
        <v>193</v>
      </c>
    </row>
    <row r="8" spans="2:71" ht="14.25" customHeight="1">
      <c r="B8" s="21"/>
      <c r="C8" s="22"/>
      <c r="D8" s="30" t="s">
        <v>194</v>
      </c>
      <c r="E8" s="22"/>
      <c r="F8" s="22"/>
      <c r="G8" s="22"/>
      <c r="H8" s="22"/>
      <c r="I8" s="22"/>
      <c r="J8" s="22"/>
      <c r="K8" s="28" t="s">
        <v>195</v>
      </c>
      <c r="L8" s="22"/>
      <c r="M8" s="22"/>
      <c r="N8" s="22"/>
      <c r="O8" s="22"/>
      <c r="P8" s="22"/>
      <c r="Q8" s="22"/>
      <c r="R8" s="22"/>
      <c r="S8" s="22"/>
      <c r="T8" s="22"/>
      <c r="U8" s="22"/>
      <c r="V8" s="22"/>
      <c r="W8" s="22"/>
      <c r="X8" s="22"/>
      <c r="Y8" s="22"/>
      <c r="Z8" s="22"/>
      <c r="AA8" s="22"/>
      <c r="AB8" s="22"/>
      <c r="AC8" s="22"/>
      <c r="AD8" s="22"/>
      <c r="AE8" s="22"/>
      <c r="AF8" s="22"/>
      <c r="AG8" s="22"/>
      <c r="AH8" s="22"/>
      <c r="AI8" s="22"/>
      <c r="AJ8" s="22"/>
      <c r="AK8" s="30" t="s">
        <v>196</v>
      </c>
      <c r="AL8" s="22"/>
      <c r="AM8" s="22"/>
      <c r="AN8" s="308">
        <v>43509</v>
      </c>
      <c r="AO8" s="22"/>
      <c r="AP8" s="22"/>
      <c r="AQ8" s="24"/>
      <c r="BE8" s="317"/>
      <c r="BS8" s="17" t="s">
        <v>197</v>
      </c>
    </row>
    <row r="9" spans="2:71" ht="14.2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4"/>
      <c r="BE9" s="317"/>
      <c r="BS9" s="17" t="s">
        <v>198</v>
      </c>
    </row>
    <row r="10" spans="2:71" ht="14.25" customHeight="1">
      <c r="B10" s="21"/>
      <c r="C10" s="22"/>
      <c r="D10" s="30" t="s">
        <v>199</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0" t="s">
        <v>200</v>
      </c>
      <c r="AL10" s="22"/>
      <c r="AM10" s="22"/>
      <c r="AN10" s="28" t="s">
        <v>192</v>
      </c>
      <c r="AO10" s="22"/>
      <c r="AP10" s="22"/>
      <c r="AQ10" s="24"/>
      <c r="BE10" s="317"/>
      <c r="BS10" s="17" t="s">
        <v>188</v>
      </c>
    </row>
    <row r="11" spans="2:71" ht="18" customHeight="1">
      <c r="B11" s="21"/>
      <c r="C11" s="22"/>
      <c r="D11" s="22"/>
      <c r="E11" s="28" t="s">
        <v>201</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0" t="s">
        <v>202</v>
      </c>
      <c r="AL11" s="22"/>
      <c r="AM11" s="22"/>
      <c r="AN11" s="28" t="s">
        <v>192</v>
      </c>
      <c r="AO11" s="22"/>
      <c r="AP11" s="22"/>
      <c r="AQ11" s="24"/>
      <c r="BE11" s="317"/>
      <c r="BS11" s="17" t="s">
        <v>188</v>
      </c>
    </row>
    <row r="12" spans="2:71" ht="6.7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4"/>
      <c r="BE12" s="317"/>
      <c r="BS12" s="17" t="s">
        <v>188</v>
      </c>
    </row>
    <row r="13" spans="2:71" ht="14.25" customHeight="1">
      <c r="B13" s="21"/>
      <c r="C13" s="22"/>
      <c r="D13" s="30" t="s">
        <v>203</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0" t="s">
        <v>200</v>
      </c>
      <c r="AL13" s="22"/>
      <c r="AM13" s="22"/>
      <c r="AN13" s="31" t="s">
        <v>682</v>
      </c>
      <c r="AO13" s="22"/>
      <c r="AP13" s="22"/>
      <c r="AQ13" s="24"/>
      <c r="BE13" s="317"/>
      <c r="BS13" s="17" t="s">
        <v>188</v>
      </c>
    </row>
    <row r="14" spans="2:71" ht="15">
      <c r="B14" s="21"/>
      <c r="C14" s="22"/>
      <c r="D14" s="22"/>
      <c r="E14" s="323" t="s">
        <v>681</v>
      </c>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0" t="s">
        <v>202</v>
      </c>
      <c r="AL14" s="22"/>
      <c r="AM14" s="22"/>
      <c r="AN14" s="31" t="s">
        <v>683</v>
      </c>
      <c r="AO14" s="22"/>
      <c r="AP14" s="22"/>
      <c r="AQ14" s="24"/>
      <c r="BE14" s="317"/>
      <c r="BS14" s="17" t="s">
        <v>188</v>
      </c>
    </row>
    <row r="15" spans="2:71" ht="6.7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4"/>
      <c r="BE15" s="317"/>
      <c r="BS15" s="17" t="s">
        <v>174</v>
      </c>
    </row>
    <row r="16" spans="2:71" ht="14.25" customHeight="1">
      <c r="B16" s="21"/>
      <c r="C16" s="22"/>
      <c r="D16" s="30" t="s">
        <v>204</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0" t="s">
        <v>200</v>
      </c>
      <c r="AL16" s="22"/>
      <c r="AM16" s="22"/>
      <c r="AN16" s="28" t="s">
        <v>205</v>
      </c>
      <c r="AO16" s="22"/>
      <c r="AP16" s="22"/>
      <c r="AQ16" s="24"/>
      <c r="BE16" s="317"/>
      <c r="BS16" s="17" t="s">
        <v>174</v>
      </c>
    </row>
    <row r="17" spans="2:71" ht="18" customHeight="1">
      <c r="B17" s="21"/>
      <c r="C17" s="22"/>
      <c r="D17" s="22"/>
      <c r="E17" s="28" t="s">
        <v>206</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0" t="s">
        <v>202</v>
      </c>
      <c r="AL17" s="22"/>
      <c r="AM17" s="22"/>
      <c r="AN17" s="28" t="s">
        <v>192</v>
      </c>
      <c r="AO17" s="22"/>
      <c r="AP17" s="22"/>
      <c r="AQ17" s="24"/>
      <c r="BE17" s="317"/>
      <c r="BS17" s="17" t="s">
        <v>207</v>
      </c>
    </row>
    <row r="18" spans="2:71" ht="6.7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4"/>
      <c r="BE18" s="317"/>
      <c r="BS18" s="17" t="s">
        <v>176</v>
      </c>
    </row>
    <row r="19" spans="2:71" ht="14.25" customHeight="1">
      <c r="B19" s="21"/>
      <c r="C19" s="22"/>
      <c r="D19" s="30" t="s">
        <v>208</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4"/>
      <c r="BE19" s="317"/>
      <c r="BS19" s="17" t="s">
        <v>176</v>
      </c>
    </row>
    <row r="20" spans="2:71" ht="22.5" customHeight="1">
      <c r="B20" s="21"/>
      <c r="C20" s="22"/>
      <c r="D20" s="22"/>
      <c r="E20" s="324" t="s">
        <v>192</v>
      </c>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22"/>
      <c r="AP20" s="22"/>
      <c r="AQ20" s="24"/>
      <c r="BE20" s="317"/>
      <c r="BS20" s="17" t="s">
        <v>174</v>
      </c>
    </row>
    <row r="21" spans="2:57" ht="6.7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4"/>
      <c r="BE21" s="317"/>
    </row>
    <row r="22" spans="2:57" ht="6.75" customHeight="1">
      <c r="B22" s="21"/>
      <c r="C22" s="2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22"/>
      <c r="AQ22" s="24"/>
      <c r="BE22" s="317"/>
    </row>
    <row r="23" spans="2:57" s="1" customFormat="1" ht="25.5" customHeight="1">
      <c r="B23" s="33"/>
      <c r="C23" s="34"/>
      <c r="D23" s="35" t="s">
        <v>209</v>
      </c>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09">
        <f>ROUND(AG51,2)</f>
        <v>5880000</v>
      </c>
      <c r="AL23" s="310"/>
      <c r="AM23" s="310"/>
      <c r="AN23" s="310"/>
      <c r="AO23" s="310"/>
      <c r="AP23" s="34"/>
      <c r="AQ23" s="37"/>
      <c r="BE23" s="318"/>
    </row>
    <row r="24" spans="2:57" s="1" customFormat="1" ht="6.75" customHeight="1">
      <c r="B24" s="33"/>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7"/>
      <c r="BE24" s="318"/>
    </row>
    <row r="25" spans="2:57" s="1" customFormat="1" ht="13.5">
      <c r="B25" s="33"/>
      <c r="C25" s="34"/>
      <c r="D25" s="34"/>
      <c r="E25" s="34"/>
      <c r="F25" s="34"/>
      <c r="G25" s="34"/>
      <c r="H25" s="34"/>
      <c r="I25" s="34"/>
      <c r="J25" s="34"/>
      <c r="K25" s="34"/>
      <c r="L25" s="311" t="s">
        <v>210</v>
      </c>
      <c r="M25" s="312"/>
      <c r="N25" s="312"/>
      <c r="O25" s="312"/>
      <c r="P25" s="34"/>
      <c r="Q25" s="34"/>
      <c r="R25" s="34"/>
      <c r="S25" s="34"/>
      <c r="T25" s="34"/>
      <c r="U25" s="34"/>
      <c r="V25" s="34"/>
      <c r="W25" s="311" t="s">
        <v>211</v>
      </c>
      <c r="X25" s="312"/>
      <c r="Y25" s="312"/>
      <c r="Z25" s="312"/>
      <c r="AA25" s="312"/>
      <c r="AB25" s="312"/>
      <c r="AC25" s="312"/>
      <c r="AD25" s="312"/>
      <c r="AE25" s="312"/>
      <c r="AF25" s="34"/>
      <c r="AG25" s="34"/>
      <c r="AH25" s="34"/>
      <c r="AI25" s="34"/>
      <c r="AJ25" s="34"/>
      <c r="AK25" s="311" t="s">
        <v>212</v>
      </c>
      <c r="AL25" s="312"/>
      <c r="AM25" s="312"/>
      <c r="AN25" s="312"/>
      <c r="AO25" s="312"/>
      <c r="AP25" s="34"/>
      <c r="AQ25" s="37"/>
      <c r="BE25" s="318"/>
    </row>
    <row r="26" spans="2:57" s="2" customFormat="1" ht="14.25" customHeight="1">
      <c r="B26" s="39"/>
      <c r="C26" s="40"/>
      <c r="D26" s="41" t="s">
        <v>213</v>
      </c>
      <c r="E26" s="40"/>
      <c r="F26" s="41" t="s">
        <v>214</v>
      </c>
      <c r="G26" s="40"/>
      <c r="H26" s="40"/>
      <c r="I26" s="40"/>
      <c r="J26" s="40"/>
      <c r="K26" s="40"/>
      <c r="L26" s="313">
        <v>0.21</v>
      </c>
      <c r="M26" s="314"/>
      <c r="N26" s="314"/>
      <c r="O26" s="314"/>
      <c r="P26" s="40"/>
      <c r="Q26" s="40"/>
      <c r="R26" s="40"/>
      <c r="S26" s="40"/>
      <c r="T26" s="40"/>
      <c r="U26" s="40"/>
      <c r="V26" s="40"/>
      <c r="W26" s="315">
        <f>ROUND(AZ51,2)</f>
        <v>5880000</v>
      </c>
      <c r="X26" s="314"/>
      <c r="Y26" s="314"/>
      <c r="Z26" s="314"/>
      <c r="AA26" s="314"/>
      <c r="AB26" s="314"/>
      <c r="AC26" s="314"/>
      <c r="AD26" s="314"/>
      <c r="AE26" s="314"/>
      <c r="AF26" s="40"/>
      <c r="AG26" s="40"/>
      <c r="AH26" s="40"/>
      <c r="AI26" s="40"/>
      <c r="AJ26" s="40"/>
      <c r="AK26" s="315">
        <f>ROUND(AV51,2)</f>
        <v>1234800</v>
      </c>
      <c r="AL26" s="314"/>
      <c r="AM26" s="314"/>
      <c r="AN26" s="314"/>
      <c r="AO26" s="314"/>
      <c r="AP26" s="40"/>
      <c r="AQ26" s="42"/>
      <c r="BE26" s="319"/>
    </row>
    <row r="27" spans="2:57" s="2" customFormat="1" ht="14.25" customHeight="1">
      <c r="B27" s="39"/>
      <c r="C27" s="40"/>
      <c r="D27" s="40"/>
      <c r="E27" s="40"/>
      <c r="F27" s="41" t="s">
        <v>215</v>
      </c>
      <c r="G27" s="40"/>
      <c r="H27" s="40"/>
      <c r="I27" s="40"/>
      <c r="J27" s="40"/>
      <c r="K27" s="40"/>
      <c r="L27" s="313">
        <v>0.15</v>
      </c>
      <c r="M27" s="314"/>
      <c r="N27" s="314"/>
      <c r="O27" s="314"/>
      <c r="P27" s="40"/>
      <c r="Q27" s="40"/>
      <c r="R27" s="40"/>
      <c r="S27" s="40"/>
      <c r="T27" s="40"/>
      <c r="U27" s="40"/>
      <c r="V27" s="40"/>
      <c r="W27" s="315">
        <f>ROUND(BA51,2)</f>
        <v>0</v>
      </c>
      <c r="X27" s="314"/>
      <c r="Y27" s="314"/>
      <c r="Z27" s="314"/>
      <c r="AA27" s="314"/>
      <c r="AB27" s="314"/>
      <c r="AC27" s="314"/>
      <c r="AD27" s="314"/>
      <c r="AE27" s="314"/>
      <c r="AF27" s="40"/>
      <c r="AG27" s="40"/>
      <c r="AH27" s="40"/>
      <c r="AI27" s="40"/>
      <c r="AJ27" s="40"/>
      <c r="AK27" s="315">
        <f>ROUND(AW51,2)</f>
        <v>0</v>
      </c>
      <c r="AL27" s="314"/>
      <c r="AM27" s="314"/>
      <c r="AN27" s="314"/>
      <c r="AO27" s="314"/>
      <c r="AP27" s="40"/>
      <c r="AQ27" s="42"/>
      <c r="BE27" s="319"/>
    </row>
    <row r="28" spans="2:57" s="2" customFormat="1" ht="14.25" customHeight="1" hidden="1">
      <c r="B28" s="39"/>
      <c r="C28" s="40"/>
      <c r="D28" s="40"/>
      <c r="E28" s="40"/>
      <c r="F28" s="41" t="s">
        <v>216</v>
      </c>
      <c r="G28" s="40"/>
      <c r="H28" s="40"/>
      <c r="I28" s="40"/>
      <c r="J28" s="40"/>
      <c r="K28" s="40"/>
      <c r="L28" s="313">
        <v>0.21</v>
      </c>
      <c r="M28" s="314"/>
      <c r="N28" s="314"/>
      <c r="O28" s="314"/>
      <c r="P28" s="40"/>
      <c r="Q28" s="40"/>
      <c r="R28" s="40"/>
      <c r="S28" s="40"/>
      <c r="T28" s="40"/>
      <c r="U28" s="40"/>
      <c r="V28" s="40"/>
      <c r="W28" s="315">
        <f>ROUND(BB51,2)</f>
        <v>0</v>
      </c>
      <c r="X28" s="314"/>
      <c r="Y28" s="314"/>
      <c r="Z28" s="314"/>
      <c r="AA28" s="314"/>
      <c r="AB28" s="314"/>
      <c r="AC28" s="314"/>
      <c r="AD28" s="314"/>
      <c r="AE28" s="314"/>
      <c r="AF28" s="40"/>
      <c r="AG28" s="40"/>
      <c r="AH28" s="40"/>
      <c r="AI28" s="40"/>
      <c r="AJ28" s="40"/>
      <c r="AK28" s="315">
        <v>0</v>
      </c>
      <c r="AL28" s="314"/>
      <c r="AM28" s="314"/>
      <c r="AN28" s="314"/>
      <c r="AO28" s="314"/>
      <c r="AP28" s="40"/>
      <c r="AQ28" s="42"/>
      <c r="BE28" s="319"/>
    </row>
    <row r="29" spans="2:57" s="2" customFormat="1" ht="14.25" customHeight="1" hidden="1">
      <c r="B29" s="39"/>
      <c r="C29" s="40"/>
      <c r="D29" s="40"/>
      <c r="E29" s="40"/>
      <c r="F29" s="41" t="s">
        <v>217</v>
      </c>
      <c r="G29" s="40"/>
      <c r="H29" s="40"/>
      <c r="I29" s="40"/>
      <c r="J29" s="40"/>
      <c r="K29" s="40"/>
      <c r="L29" s="313">
        <v>0.15</v>
      </c>
      <c r="M29" s="314"/>
      <c r="N29" s="314"/>
      <c r="O29" s="314"/>
      <c r="P29" s="40"/>
      <c r="Q29" s="40"/>
      <c r="R29" s="40"/>
      <c r="S29" s="40"/>
      <c r="T29" s="40"/>
      <c r="U29" s="40"/>
      <c r="V29" s="40"/>
      <c r="W29" s="315">
        <f>ROUND(BC51,2)</f>
        <v>0</v>
      </c>
      <c r="X29" s="314"/>
      <c r="Y29" s="314"/>
      <c r="Z29" s="314"/>
      <c r="AA29" s="314"/>
      <c r="AB29" s="314"/>
      <c r="AC29" s="314"/>
      <c r="AD29" s="314"/>
      <c r="AE29" s="314"/>
      <c r="AF29" s="40"/>
      <c r="AG29" s="40"/>
      <c r="AH29" s="40"/>
      <c r="AI29" s="40"/>
      <c r="AJ29" s="40"/>
      <c r="AK29" s="315">
        <v>0</v>
      </c>
      <c r="AL29" s="314"/>
      <c r="AM29" s="314"/>
      <c r="AN29" s="314"/>
      <c r="AO29" s="314"/>
      <c r="AP29" s="40"/>
      <c r="AQ29" s="42"/>
      <c r="BE29" s="319"/>
    </row>
    <row r="30" spans="2:57" s="2" customFormat="1" ht="14.25" customHeight="1" hidden="1">
      <c r="B30" s="39"/>
      <c r="C30" s="40"/>
      <c r="D30" s="40"/>
      <c r="E30" s="40"/>
      <c r="F30" s="41" t="s">
        <v>218</v>
      </c>
      <c r="G30" s="40"/>
      <c r="H30" s="40"/>
      <c r="I30" s="40"/>
      <c r="J30" s="40"/>
      <c r="K30" s="40"/>
      <c r="L30" s="313">
        <v>0</v>
      </c>
      <c r="M30" s="314"/>
      <c r="N30" s="314"/>
      <c r="O30" s="314"/>
      <c r="P30" s="40"/>
      <c r="Q30" s="40"/>
      <c r="R30" s="40"/>
      <c r="S30" s="40"/>
      <c r="T30" s="40"/>
      <c r="U30" s="40"/>
      <c r="V30" s="40"/>
      <c r="W30" s="315">
        <f>ROUND(BD51,2)</f>
        <v>0</v>
      </c>
      <c r="X30" s="314"/>
      <c r="Y30" s="314"/>
      <c r="Z30" s="314"/>
      <c r="AA30" s="314"/>
      <c r="AB30" s="314"/>
      <c r="AC30" s="314"/>
      <c r="AD30" s="314"/>
      <c r="AE30" s="314"/>
      <c r="AF30" s="40"/>
      <c r="AG30" s="40"/>
      <c r="AH30" s="40"/>
      <c r="AI30" s="40"/>
      <c r="AJ30" s="40"/>
      <c r="AK30" s="315">
        <v>0</v>
      </c>
      <c r="AL30" s="314"/>
      <c r="AM30" s="314"/>
      <c r="AN30" s="314"/>
      <c r="AO30" s="314"/>
      <c r="AP30" s="40"/>
      <c r="AQ30" s="42"/>
      <c r="BE30" s="319"/>
    </row>
    <row r="31" spans="2:57" s="1" customFormat="1" ht="6.75" customHeight="1">
      <c r="B31" s="33"/>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7"/>
      <c r="BE31" s="318"/>
    </row>
    <row r="32" spans="2:57" s="1" customFormat="1" ht="25.5" customHeight="1">
      <c r="B32" s="33"/>
      <c r="C32" s="43"/>
      <c r="D32" s="44" t="s">
        <v>219</v>
      </c>
      <c r="E32" s="45"/>
      <c r="F32" s="45"/>
      <c r="G32" s="45"/>
      <c r="H32" s="45"/>
      <c r="I32" s="45"/>
      <c r="J32" s="45"/>
      <c r="K32" s="45"/>
      <c r="L32" s="45"/>
      <c r="M32" s="45"/>
      <c r="N32" s="45"/>
      <c r="O32" s="45"/>
      <c r="P32" s="45"/>
      <c r="Q32" s="45"/>
      <c r="R32" s="45"/>
      <c r="S32" s="45"/>
      <c r="T32" s="46" t="s">
        <v>220</v>
      </c>
      <c r="U32" s="45"/>
      <c r="V32" s="45"/>
      <c r="W32" s="45"/>
      <c r="X32" s="328" t="s">
        <v>221</v>
      </c>
      <c r="Y32" s="329"/>
      <c r="Z32" s="329"/>
      <c r="AA32" s="329"/>
      <c r="AB32" s="329"/>
      <c r="AC32" s="45"/>
      <c r="AD32" s="45"/>
      <c r="AE32" s="45"/>
      <c r="AF32" s="45"/>
      <c r="AG32" s="45"/>
      <c r="AH32" s="45"/>
      <c r="AI32" s="45"/>
      <c r="AJ32" s="45"/>
      <c r="AK32" s="330">
        <f>SUM(AK23:AK30)</f>
        <v>7114800</v>
      </c>
      <c r="AL32" s="329"/>
      <c r="AM32" s="329"/>
      <c r="AN32" s="329"/>
      <c r="AO32" s="331"/>
      <c r="AP32" s="43"/>
      <c r="AQ32" s="48"/>
      <c r="BE32" s="318"/>
    </row>
    <row r="33" spans="2:43" s="1" customFormat="1" ht="6.75" customHeight="1">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7"/>
    </row>
    <row r="34" spans="2:43" s="1" customFormat="1" ht="6.75" customHeight="1">
      <c r="B34" s="49"/>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1"/>
    </row>
    <row r="38" spans="2:44" s="1" customFormat="1" ht="6.75" customHeight="1">
      <c r="B38" s="52"/>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33"/>
    </row>
    <row r="39" spans="2:44" s="1" customFormat="1" ht="36.75" customHeight="1">
      <c r="B39" s="33"/>
      <c r="C39" s="54" t="s">
        <v>222</v>
      </c>
      <c r="AR39" s="33"/>
    </row>
    <row r="40" spans="2:44" s="1" customFormat="1" ht="6.75" customHeight="1">
      <c r="B40" s="33"/>
      <c r="AR40" s="33"/>
    </row>
    <row r="41" spans="2:44" s="3" customFormat="1" ht="14.25" customHeight="1">
      <c r="B41" s="55"/>
      <c r="C41" s="56" t="s">
        <v>183</v>
      </c>
      <c r="L41" s="3" t="str">
        <f>K5</f>
        <v>2018_23</v>
      </c>
      <c r="AR41" s="55"/>
    </row>
    <row r="42" spans="2:44" s="4" customFormat="1" ht="36.75" customHeight="1">
      <c r="B42" s="57"/>
      <c r="C42" s="58" t="s">
        <v>186</v>
      </c>
      <c r="L42" s="337" t="str">
        <f>K6</f>
        <v>III/1839 OD X I/22 - BOŘICE - OPRAVA</v>
      </c>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R42" s="57"/>
    </row>
    <row r="43" spans="2:44" s="1" customFormat="1" ht="6.75" customHeight="1">
      <c r="B43" s="33"/>
      <c r="AR43" s="33"/>
    </row>
    <row r="44" spans="2:44" s="1" customFormat="1" ht="15">
      <c r="B44" s="33"/>
      <c r="C44" s="56" t="s">
        <v>194</v>
      </c>
      <c r="L44" s="59" t="str">
        <f>IF(K8="","",K8)</f>
        <v>Domažlice, Bořice</v>
      </c>
      <c r="AI44" s="56" t="s">
        <v>196</v>
      </c>
      <c r="AM44" s="339">
        <f>IF(AN8="","",AN8)</f>
        <v>43509</v>
      </c>
      <c r="AN44" s="318"/>
      <c r="AR44" s="33"/>
    </row>
    <row r="45" spans="2:44" s="1" customFormat="1" ht="6.75" customHeight="1">
      <c r="B45" s="33"/>
      <c r="AR45" s="33"/>
    </row>
    <row r="46" spans="2:56" s="1" customFormat="1" ht="15">
      <c r="B46" s="33"/>
      <c r="C46" s="56" t="s">
        <v>199</v>
      </c>
      <c r="L46" s="3" t="str">
        <f>IF(E11="","",E11)</f>
        <v>SÚS Plzeňského kraje, p.o.</v>
      </c>
      <c r="AI46" s="56" t="s">
        <v>204</v>
      </c>
      <c r="AM46" s="340" t="str">
        <f>IF(E17="","",E17)</f>
        <v>Ing. Jaroslav Rojt</v>
      </c>
      <c r="AN46" s="318"/>
      <c r="AO46" s="318"/>
      <c r="AP46" s="318"/>
      <c r="AR46" s="33"/>
      <c r="AS46" s="325" t="s">
        <v>223</v>
      </c>
      <c r="AT46" s="326"/>
      <c r="AU46" s="61"/>
      <c r="AV46" s="61"/>
      <c r="AW46" s="61"/>
      <c r="AX46" s="61"/>
      <c r="AY46" s="61"/>
      <c r="AZ46" s="61"/>
      <c r="BA46" s="61"/>
      <c r="BB46" s="61"/>
      <c r="BC46" s="61"/>
      <c r="BD46" s="62"/>
    </row>
    <row r="47" spans="2:56" s="1" customFormat="1" ht="15">
      <c r="B47" s="33"/>
      <c r="C47" s="56" t="s">
        <v>203</v>
      </c>
      <c r="L47" s="3" t="str">
        <f>IF(E14="Vyplň údaj","",E14)</f>
        <v>Silnice Horšovský Týn a. s.</v>
      </c>
      <c r="AR47" s="33"/>
      <c r="AS47" s="327"/>
      <c r="AT47" s="312"/>
      <c r="AU47" s="34"/>
      <c r="AV47" s="34"/>
      <c r="AW47" s="34"/>
      <c r="AX47" s="34"/>
      <c r="AY47" s="34"/>
      <c r="AZ47" s="34"/>
      <c r="BA47" s="34"/>
      <c r="BB47" s="34"/>
      <c r="BC47" s="34"/>
      <c r="BD47" s="64"/>
    </row>
    <row r="48" spans="2:56" s="1" customFormat="1" ht="10.5" customHeight="1">
      <c r="B48" s="33"/>
      <c r="AR48" s="33"/>
      <c r="AS48" s="327"/>
      <c r="AT48" s="312"/>
      <c r="AU48" s="34"/>
      <c r="AV48" s="34"/>
      <c r="AW48" s="34"/>
      <c r="AX48" s="34"/>
      <c r="AY48" s="34"/>
      <c r="AZ48" s="34"/>
      <c r="BA48" s="34"/>
      <c r="BB48" s="34"/>
      <c r="BC48" s="34"/>
      <c r="BD48" s="64"/>
    </row>
    <row r="49" spans="2:56" s="1" customFormat="1" ht="29.25" customHeight="1">
      <c r="B49" s="33"/>
      <c r="C49" s="334" t="s">
        <v>224</v>
      </c>
      <c r="D49" s="329"/>
      <c r="E49" s="329"/>
      <c r="F49" s="329"/>
      <c r="G49" s="329"/>
      <c r="H49" s="45"/>
      <c r="I49" s="335" t="s">
        <v>225</v>
      </c>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36" t="s">
        <v>226</v>
      </c>
      <c r="AH49" s="329"/>
      <c r="AI49" s="329"/>
      <c r="AJ49" s="329"/>
      <c r="AK49" s="329"/>
      <c r="AL49" s="329"/>
      <c r="AM49" s="329"/>
      <c r="AN49" s="335" t="s">
        <v>227</v>
      </c>
      <c r="AO49" s="329"/>
      <c r="AP49" s="329"/>
      <c r="AQ49" s="65" t="s">
        <v>228</v>
      </c>
      <c r="AR49" s="33"/>
      <c r="AS49" s="66" t="s">
        <v>229</v>
      </c>
      <c r="AT49" s="67" t="s">
        <v>230</v>
      </c>
      <c r="AU49" s="67" t="s">
        <v>231</v>
      </c>
      <c r="AV49" s="67" t="s">
        <v>232</v>
      </c>
      <c r="AW49" s="67" t="s">
        <v>233</v>
      </c>
      <c r="AX49" s="67" t="s">
        <v>234</v>
      </c>
      <c r="AY49" s="67" t="s">
        <v>235</v>
      </c>
      <c r="AZ49" s="67" t="s">
        <v>236</v>
      </c>
      <c r="BA49" s="67" t="s">
        <v>237</v>
      </c>
      <c r="BB49" s="67" t="s">
        <v>238</v>
      </c>
      <c r="BC49" s="67" t="s">
        <v>239</v>
      </c>
      <c r="BD49" s="68" t="s">
        <v>240</v>
      </c>
    </row>
    <row r="50" spans="2:56" s="1" customFormat="1" ht="10.5" customHeight="1">
      <c r="B50" s="33"/>
      <c r="AR50" s="33"/>
      <c r="AS50" s="69"/>
      <c r="AT50" s="61"/>
      <c r="AU50" s="61"/>
      <c r="AV50" s="61"/>
      <c r="AW50" s="61"/>
      <c r="AX50" s="61"/>
      <c r="AY50" s="61"/>
      <c r="AZ50" s="61"/>
      <c r="BA50" s="61"/>
      <c r="BB50" s="61"/>
      <c r="BC50" s="61"/>
      <c r="BD50" s="62"/>
    </row>
    <row r="51" spans="2:90" s="4" customFormat="1" ht="32.25" customHeight="1">
      <c r="B51" s="57"/>
      <c r="C51" s="70" t="s">
        <v>241</v>
      </c>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341">
        <f>ROUND(SUM(AG52:AG53),2)</f>
        <v>5880000</v>
      </c>
      <c r="AH51" s="341"/>
      <c r="AI51" s="341"/>
      <c r="AJ51" s="341"/>
      <c r="AK51" s="341"/>
      <c r="AL51" s="341"/>
      <c r="AM51" s="341"/>
      <c r="AN51" s="342">
        <f>SUM(AG51,AT51)</f>
        <v>7114800</v>
      </c>
      <c r="AO51" s="342"/>
      <c r="AP51" s="342"/>
      <c r="AQ51" s="72" t="s">
        <v>192</v>
      </c>
      <c r="AR51" s="57"/>
      <c r="AS51" s="73">
        <f>ROUND(SUM(AS52:AS53),2)</f>
        <v>0</v>
      </c>
      <c r="AT51" s="74">
        <f>ROUND(SUM(AV51:AW51),2)</f>
        <v>1234800</v>
      </c>
      <c r="AU51" s="75">
        <f>ROUND(SUM(AU52:AU53),5)</f>
        <v>0</v>
      </c>
      <c r="AV51" s="74">
        <f>ROUND(AZ51*L26,2)</f>
        <v>1234800</v>
      </c>
      <c r="AW51" s="74">
        <f>ROUND(BA51*L27,2)</f>
        <v>0</v>
      </c>
      <c r="AX51" s="74">
        <f>ROUND(BB51*L26,2)</f>
        <v>0</v>
      </c>
      <c r="AY51" s="74">
        <f>ROUND(BC51*L27,2)</f>
        <v>0</v>
      </c>
      <c r="AZ51" s="74">
        <f>ROUND(SUM(AZ52:AZ53),2)</f>
        <v>5880000</v>
      </c>
      <c r="BA51" s="74">
        <f>ROUND(SUM(BA52:BA53),2)</f>
        <v>0</v>
      </c>
      <c r="BB51" s="74">
        <f>ROUND(SUM(BB52:BB53),2)</f>
        <v>0</v>
      </c>
      <c r="BC51" s="74">
        <f>ROUND(SUM(BC52:BC53),2)</f>
        <v>0</v>
      </c>
      <c r="BD51" s="76">
        <f>ROUND(SUM(BD52:BD53),2)</f>
        <v>0</v>
      </c>
      <c r="BS51" s="58" t="s">
        <v>242</v>
      </c>
      <c r="BT51" s="58" t="s">
        <v>243</v>
      </c>
      <c r="BU51" s="77" t="s">
        <v>244</v>
      </c>
      <c r="BV51" s="58" t="s">
        <v>245</v>
      </c>
      <c r="BW51" s="58" t="s">
        <v>175</v>
      </c>
      <c r="BX51" s="58" t="s">
        <v>246</v>
      </c>
      <c r="CL51" s="58" t="s">
        <v>190</v>
      </c>
    </row>
    <row r="52" spans="1:91" s="5" customFormat="1" ht="27" customHeight="1">
      <c r="A52" s="217" t="s">
        <v>671</v>
      </c>
      <c r="B52" s="78"/>
      <c r="C52" s="79"/>
      <c r="D52" s="332" t="s">
        <v>247</v>
      </c>
      <c r="E52" s="333"/>
      <c r="F52" s="333"/>
      <c r="G52" s="333"/>
      <c r="H52" s="333"/>
      <c r="I52" s="80"/>
      <c r="J52" s="332" t="s">
        <v>248</v>
      </c>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43">
        <f>'101 - KOMUNIKACE'!J27</f>
        <v>5803428</v>
      </c>
      <c r="AH52" s="333"/>
      <c r="AI52" s="333"/>
      <c r="AJ52" s="333"/>
      <c r="AK52" s="333"/>
      <c r="AL52" s="333"/>
      <c r="AM52" s="333"/>
      <c r="AN52" s="343">
        <f>SUM(AG52,AT52)</f>
        <v>7022147.88</v>
      </c>
      <c r="AO52" s="333"/>
      <c r="AP52" s="333"/>
      <c r="AQ52" s="81" t="s">
        <v>249</v>
      </c>
      <c r="AR52" s="78"/>
      <c r="AS52" s="82">
        <v>0</v>
      </c>
      <c r="AT52" s="83">
        <f>ROUND(SUM(AV52:AW52),2)</f>
        <v>1218719.88</v>
      </c>
      <c r="AU52" s="84">
        <f>'101 - KOMUNIKACE'!P82</f>
        <v>0</v>
      </c>
      <c r="AV52" s="83">
        <f>'101 - KOMUNIKACE'!J30</f>
        <v>1218719.88</v>
      </c>
      <c r="AW52" s="83">
        <f>'101 - KOMUNIKACE'!J31</f>
        <v>0</v>
      </c>
      <c r="AX52" s="83">
        <f>'101 - KOMUNIKACE'!J32</f>
        <v>0</v>
      </c>
      <c r="AY52" s="83">
        <f>'101 - KOMUNIKACE'!J33</f>
        <v>0</v>
      </c>
      <c r="AZ52" s="83">
        <f>'101 - KOMUNIKACE'!F30</f>
        <v>5803428</v>
      </c>
      <c r="BA52" s="83">
        <f>'101 - KOMUNIKACE'!F31</f>
        <v>0</v>
      </c>
      <c r="BB52" s="83">
        <f>'101 - KOMUNIKACE'!F32</f>
        <v>0</v>
      </c>
      <c r="BC52" s="83">
        <f>'101 - KOMUNIKACE'!F33</f>
        <v>0</v>
      </c>
      <c r="BD52" s="85">
        <f>'101 - KOMUNIKACE'!F34</f>
        <v>0</v>
      </c>
      <c r="BT52" s="86" t="s">
        <v>193</v>
      </c>
      <c r="BV52" s="86" t="s">
        <v>245</v>
      </c>
      <c r="BW52" s="86" t="s">
        <v>250</v>
      </c>
      <c r="BX52" s="86" t="s">
        <v>175</v>
      </c>
      <c r="CL52" s="86" t="s">
        <v>190</v>
      </c>
      <c r="CM52" s="86" t="s">
        <v>251</v>
      </c>
    </row>
    <row r="53" spans="1:91" s="5" customFormat="1" ht="27" customHeight="1">
      <c r="A53" s="217" t="s">
        <v>671</v>
      </c>
      <c r="B53" s="78"/>
      <c r="C53" s="79"/>
      <c r="D53" s="332" t="s">
        <v>252</v>
      </c>
      <c r="E53" s="333"/>
      <c r="F53" s="333"/>
      <c r="G53" s="333"/>
      <c r="H53" s="333"/>
      <c r="I53" s="80"/>
      <c r="J53" s="332" t="s">
        <v>253</v>
      </c>
      <c r="K53" s="333"/>
      <c r="L53" s="333"/>
      <c r="M53" s="333"/>
      <c r="N53" s="333"/>
      <c r="O53" s="333"/>
      <c r="P53" s="333"/>
      <c r="Q53" s="333"/>
      <c r="R53" s="333"/>
      <c r="S53" s="333"/>
      <c r="T53" s="333"/>
      <c r="U53" s="333"/>
      <c r="V53" s="333"/>
      <c r="W53" s="333"/>
      <c r="X53" s="333"/>
      <c r="Y53" s="333"/>
      <c r="Z53" s="333"/>
      <c r="AA53" s="333"/>
      <c r="AB53" s="333"/>
      <c r="AC53" s="333"/>
      <c r="AD53" s="333"/>
      <c r="AE53" s="333"/>
      <c r="AF53" s="333"/>
      <c r="AG53" s="343">
        <f>'901 - VRN'!J27</f>
        <v>76572</v>
      </c>
      <c r="AH53" s="333"/>
      <c r="AI53" s="333"/>
      <c r="AJ53" s="333"/>
      <c r="AK53" s="333"/>
      <c r="AL53" s="333"/>
      <c r="AM53" s="333"/>
      <c r="AN53" s="343">
        <f>SUM(AG53,AT53)</f>
        <v>92652.12</v>
      </c>
      <c r="AO53" s="333"/>
      <c r="AP53" s="333"/>
      <c r="AQ53" s="81" t="s">
        <v>254</v>
      </c>
      <c r="AR53" s="78"/>
      <c r="AS53" s="87">
        <v>0</v>
      </c>
      <c r="AT53" s="88">
        <f>ROUND(SUM(AV53:AW53),2)</f>
        <v>16080.12</v>
      </c>
      <c r="AU53" s="89">
        <f>'901 - VRN'!P81</f>
        <v>0</v>
      </c>
      <c r="AV53" s="88">
        <f>'901 - VRN'!J30</f>
        <v>16080.12</v>
      </c>
      <c r="AW53" s="88">
        <f>'901 - VRN'!J31</f>
        <v>0</v>
      </c>
      <c r="AX53" s="88">
        <f>'901 - VRN'!J32</f>
        <v>0</v>
      </c>
      <c r="AY53" s="88">
        <f>'901 - VRN'!J33</f>
        <v>0</v>
      </c>
      <c r="AZ53" s="88">
        <f>'901 - VRN'!F30</f>
        <v>76572</v>
      </c>
      <c r="BA53" s="88">
        <f>'901 - VRN'!F31</f>
        <v>0</v>
      </c>
      <c r="BB53" s="88">
        <f>'901 - VRN'!F32</f>
        <v>0</v>
      </c>
      <c r="BC53" s="88">
        <f>'901 - VRN'!F33</f>
        <v>0</v>
      </c>
      <c r="BD53" s="90">
        <f>'901 - VRN'!F34</f>
        <v>0</v>
      </c>
      <c r="BT53" s="86" t="s">
        <v>193</v>
      </c>
      <c r="BV53" s="86" t="s">
        <v>245</v>
      </c>
      <c r="BW53" s="86" t="s">
        <v>255</v>
      </c>
      <c r="BX53" s="86" t="s">
        <v>175</v>
      </c>
      <c r="CL53" s="86" t="s">
        <v>192</v>
      </c>
      <c r="CM53" s="86" t="s">
        <v>251</v>
      </c>
    </row>
    <row r="54" spans="2:44" s="1" customFormat="1" ht="30" customHeight="1">
      <c r="B54" s="33"/>
      <c r="AR54" s="33"/>
    </row>
    <row r="55" spans="2:44" s="1" customFormat="1" ht="6.75" customHeight="1">
      <c r="B55" s="49"/>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33"/>
    </row>
  </sheetData>
  <sheetProtection password="CC35" sheet="1" objects="1" scenarios="1" formatColumns="0" formatRows="0" sort="0" autoFilter="0"/>
  <mergeCells count="45">
    <mergeCell ref="AR2:BE2"/>
    <mergeCell ref="AN53:AP53"/>
    <mergeCell ref="AG53:AM53"/>
    <mergeCell ref="D53:H53"/>
    <mergeCell ref="J53:AF53"/>
    <mergeCell ref="AN52:AP52"/>
    <mergeCell ref="AG52:AM52"/>
    <mergeCell ref="D52:H52"/>
    <mergeCell ref="J52:AF52"/>
    <mergeCell ref="C49:G49"/>
    <mergeCell ref="I49:AF49"/>
    <mergeCell ref="AG49:AM49"/>
    <mergeCell ref="AN49:AP49"/>
    <mergeCell ref="L42:AO42"/>
    <mergeCell ref="AM44:AN44"/>
    <mergeCell ref="AM46:AP46"/>
    <mergeCell ref="AG51:AM51"/>
    <mergeCell ref="AN51:AP51"/>
    <mergeCell ref="AK28:AO28"/>
    <mergeCell ref="L29:O29"/>
    <mergeCell ref="W29:AE29"/>
    <mergeCell ref="AK29:AO29"/>
    <mergeCell ref="AS46:AT48"/>
    <mergeCell ref="L30:O30"/>
    <mergeCell ref="W30:AE30"/>
    <mergeCell ref="AK30:AO30"/>
    <mergeCell ref="X32:AB32"/>
    <mergeCell ref="AK32:AO32"/>
    <mergeCell ref="L27:O27"/>
    <mergeCell ref="W27:AE27"/>
    <mergeCell ref="AK27:AO27"/>
    <mergeCell ref="BE5:BE32"/>
    <mergeCell ref="K5:AO5"/>
    <mergeCell ref="K6:AO6"/>
    <mergeCell ref="E14:AJ14"/>
    <mergeCell ref="E20:AN20"/>
    <mergeCell ref="L28:O28"/>
    <mergeCell ref="W28:AE28"/>
    <mergeCell ref="AK23:AO23"/>
    <mergeCell ref="L25:O25"/>
    <mergeCell ref="W25:AE25"/>
    <mergeCell ref="AK25:AO25"/>
    <mergeCell ref="L26:O26"/>
    <mergeCell ref="W26:AE26"/>
    <mergeCell ref="AK26:AO26"/>
  </mergeCells>
  <hyperlinks>
    <hyperlink ref="K1:S1" location="C2" tooltip="Rekapitulace stavby" display="1) Rekapitulace stavby"/>
    <hyperlink ref="W1:AI1" location="C51" tooltip="Rekapitulace objektů stavby a soupisů prací" display="2) Rekapitulace objektů stavby a soupisů prací"/>
    <hyperlink ref="A52" location="'101 - KOMUNIKACE'!C2" tooltip="101 - KOMUNIKACE" display="/"/>
    <hyperlink ref="A53" location="'901 - VRN'!C2" tooltip="901 - VRN" display="/"/>
  </hyperlinks>
  <printOptions horizontalCentered="1"/>
  <pageMargins left="0.3937007874015748" right="0.3937007874015748" top="0.3937007874015748" bottom="0.3937007874015748" header="0" footer="0"/>
  <pageSetup blackAndWhite="1" errors="blank" fitToHeight="100" fitToWidth="1" horizontalDpi="600" verticalDpi="600" orientation="portrait" paperSize="9" scale="7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434"/>
  <sheetViews>
    <sheetView showGridLines="0" zoomScalePageLayoutView="0" workbookViewId="0" topLeftCell="A1">
      <pane ySplit="1" topLeftCell="A413" activePane="bottomLeft" state="frozen"/>
      <selection pane="topLeft" activeCell="A1" sqref="A1"/>
      <selection pane="bottomLeft" activeCell="I424" sqref="I424"/>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19"/>
      <c r="C1" s="219"/>
      <c r="D1" s="218" t="s">
        <v>171</v>
      </c>
      <c r="E1" s="219"/>
      <c r="F1" s="220" t="s">
        <v>672</v>
      </c>
      <c r="G1" s="346" t="s">
        <v>673</v>
      </c>
      <c r="H1" s="346"/>
      <c r="I1" s="225"/>
      <c r="J1" s="220" t="s">
        <v>674</v>
      </c>
      <c r="K1" s="218" t="s">
        <v>256</v>
      </c>
      <c r="L1" s="220" t="s">
        <v>675</v>
      </c>
      <c r="M1" s="220"/>
      <c r="N1" s="220"/>
      <c r="O1" s="220"/>
      <c r="P1" s="220"/>
      <c r="Q1" s="220"/>
      <c r="R1" s="220"/>
      <c r="S1" s="220"/>
      <c r="T1" s="220"/>
      <c r="U1" s="216"/>
      <c r="V1" s="21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75" customHeight="1">
      <c r="L2" s="317"/>
      <c r="M2" s="317"/>
      <c r="N2" s="317"/>
      <c r="O2" s="317"/>
      <c r="P2" s="317"/>
      <c r="Q2" s="317"/>
      <c r="R2" s="317"/>
      <c r="S2" s="317"/>
      <c r="T2" s="317"/>
      <c r="U2" s="317"/>
      <c r="V2" s="317"/>
      <c r="AT2" s="17" t="s">
        <v>250</v>
      </c>
    </row>
    <row r="3" spans="2:46" ht="6.75" customHeight="1">
      <c r="B3" s="18"/>
      <c r="C3" s="19"/>
      <c r="D3" s="19"/>
      <c r="E3" s="19"/>
      <c r="F3" s="19"/>
      <c r="G3" s="19"/>
      <c r="H3" s="19"/>
      <c r="I3" s="92"/>
      <c r="J3" s="19"/>
      <c r="K3" s="20"/>
      <c r="AT3" s="17" t="s">
        <v>251</v>
      </c>
    </row>
    <row r="4" spans="2:46" ht="36.75" customHeight="1">
      <c r="B4" s="21"/>
      <c r="C4" s="22"/>
      <c r="D4" s="23" t="s">
        <v>257</v>
      </c>
      <c r="E4" s="22"/>
      <c r="F4" s="22"/>
      <c r="G4" s="22"/>
      <c r="H4" s="22"/>
      <c r="I4" s="93"/>
      <c r="J4" s="22"/>
      <c r="K4" s="24"/>
      <c r="M4" s="25" t="s">
        <v>180</v>
      </c>
      <c r="AT4" s="17" t="s">
        <v>174</v>
      </c>
    </row>
    <row r="5" spans="2:11" ht="6.75" customHeight="1">
      <c r="B5" s="21"/>
      <c r="C5" s="22"/>
      <c r="D5" s="22"/>
      <c r="E5" s="22"/>
      <c r="F5" s="22"/>
      <c r="G5" s="22"/>
      <c r="H5" s="22"/>
      <c r="I5" s="93"/>
      <c r="J5" s="22"/>
      <c r="K5" s="24"/>
    </row>
    <row r="6" spans="2:11" ht="15">
      <c r="B6" s="21"/>
      <c r="C6" s="22"/>
      <c r="D6" s="30" t="s">
        <v>186</v>
      </c>
      <c r="E6" s="22"/>
      <c r="F6" s="22"/>
      <c r="G6" s="22"/>
      <c r="H6" s="22"/>
      <c r="I6" s="93"/>
      <c r="J6" s="22"/>
      <c r="K6" s="24"/>
    </row>
    <row r="7" spans="2:11" ht="22.5" customHeight="1">
      <c r="B7" s="21"/>
      <c r="C7" s="22"/>
      <c r="D7" s="22"/>
      <c r="E7" s="347" t="str">
        <f>'Rekapitulace stavby'!K6</f>
        <v>III/1839 OD X I/22 - BOŘICE - OPRAVA</v>
      </c>
      <c r="F7" s="321"/>
      <c r="G7" s="321"/>
      <c r="H7" s="321"/>
      <c r="I7" s="93"/>
      <c r="J7" s="22"/>
      <c r="K7" s="24"/>
    </row>
    <row r="8" spans="2:11" s="1" customFormat="1" ht="15">
      <c r="B8" s="33"/>
      <c r="C8" s="34"/>
      <c r="D8" s="30" t="s">
        <v>258</v>
      </c>
      <c r="E8" s="34"/>
      <c r="F8" s="34"/>
      <c r="G8" s="34"/>
      <c r="H8" s="34"/>
      <c r="I8" s="94"/>
      <c r="J8" s="34"/>
      <c r="K8" s="37"/>
    </row>
    <row r="9" spans="2:11" s="1" customFormat="1" ht="36.75" customHeight="1">
      <c r="B9" s="33"/>
      <c r="C9" s="34"/>
      <c r="D9" s="34"/>
      <c r="E9" s="344" t="s">
        <v>259</v>
      </c>
      <c r="F9" s="312"/>
      <c r="G9" s="312"/>
      <c r="H9" s="312"/>
      <c r="I9" s="94"/>
      <c r="J9" s="34"/>
      <c r="K9" s="37"/>
    </row>
    <row r="10" spans="2:11" s="1" customFormat="1" ht="13.5">
      <c r="B10" s="33"/>
      <c r="C10" s="34"/>
      <c r="D10" s="34"/>
      <c r="E10" s="34"/>
      <c r="F10" s="34"/>
      <c r="G10" s="34"/>
      <c r="H10" s="34"/>
      <c r="I10" s="94"/>
      <c r="J10" s="34"/>
      <c r="K10" s="37"/>
    </row>
    <row r="11" spans="2:11" s="1" customFormat="1" ht="14.25" customHeight="1">
      <c r="B11" s="33"/>
      <c r="C11" s="34"/>
      <c r="D11" s="30" t="s">
        <v>189</v>
      </c>
      <c r="E11" s="34"/>
      <c r="F11" s="28" t="s">
        <v>190</v>
      </c>
      <c r="G11" s="34"/>
      <c r="H11" s="34"/>
      <c r="I11" s="95" t="s">
        <v>191</v>
      </c>
      <c r="J11" s="28" t="s">
        <v>192</v>
      </c>
      <c r="K11" s="37"/>
    </row>
    <row r="12" spans="2:11" s="1" customFormat="1" ht="14.25" customHeight="1">
      <c r="B12" s="33"/>
      <c r="C12" s="34"/>
      <c r="D12" s="30" t="s">
        <v>194</v>
      </c>
      <c r="E12" s="34"/>
      <c r="F12" s="28" t="s">
        <v>195</v>
      </c>
      <c r="G12" s="34"/>
      <c r="H12" s="34"/>
      <c r="I12" s="95" t="s">
        <v>196</v>
      </c>
      <c r="J12" s="96">
        <f>'Rekapitulace stavby'!AN8</f>
        <v>43509</v>
      </c>
      <c r="K12" s="37"/>
    </row>
    <row r="13" spans="2:11" s="1" customFormat="1" ht="10.5" customHeight="1">
      <c r="B13" s="33"/>
      <c r="C13" s="34"/>
      <c r="D13" s="34"/>
      <c r="E13" s="34"/>
      <c r="F13" s="34"/>
      <c r="G13" s="34"/>
      <c r="H13" s="34"/>
      <c r="I13" s="94"/>
      <c r="J13" s="34"/>
      <c r="K13" s="37"/>
    </row>
    <row r="14" spans="2:11" s="1" customFormat="1" ht="14.25" customHeight="1">
      <c r="B14" s="33"/>
      <c r="C14" s="34"/>
      <c r="D14" s="30" t="s">
        <v>199</v>
      </c>
      <c r="E14" s="34"/>
      <c r="F14" s="34"/>
      <c r="G14" s="34"/>
      <c r="H14" s="34"/>
      <c r="I14" s="95" t="s">
        <v>200</v>
      </c>
      <c r="J14" s="28" t="s">
        <v>192</v>
      </c>
      <c r="K14" s="37"/>
    </row>
    <row r="15" spans="2:11" s="1" customFormat="1" ht="18" customHeight="1">
      <c r="B15" s="33"/>
      <c r="C15" s="34"/>
      <c r="D15" s="34"/>
      <c r="E15" s="28" t="s">
        <v>201</v>
      </c>
      <c r="F15" s="34"/>
      <c r="G15" s="34"/>
      <c r="H15" s="34"/>
      <c r="I15" s="95" t="s">
        <v>202</v>
      </c>
      <c r="J15" s="28" t="s">
        <v>192</v>
      </c>
      <c r="K15" s="37"/>
    </row>
    <row r="16" spans="2:11" s="1" customFormat="1" ht="6.75" customHeight="1">
      <c r="B16" s="33"/>
      <c r="C16" s="34"/>
      <c r="D16" s="34"/>
      <c r="E16" s="34"/>
      <c r="F16" s="34"/>
      <c r="G16" s="34"/>
      <c r="H16" s="34"/>
      <c r="I16" s="94"/>
      <c r="J16" s="34"/>
      <c r="K16" s="37"/>
    </row>
    <row r="17" spans="2:11" s="1" customFormat="1" ht="14.25" customHeight="1">
      <c r="B17" s="33"/>
      <c r="C17" s="34"/>
      <c r="D17" s="30" t="s">
        <v>203</v>
      </c>
      <c r="E17" s="34"/>
      <c r="F17" s="34"/>
      <c r="G17" s="34"/>
      <c r="H17" s="34"/>
      <c r="I17" s="95" t="s">
        <v>200</v>
      </c>
      <c r="J17" s="28" t="str">
        <f>IF('Rekapitulace stavby'!AN13="Vyplň údaj","",IF('Rekapitulace stavby'!AN13="","",'Rekapitulace stavby'!AN13))</f>
        <v>453 59 164</v>
      </c>
      <c r="K17" s="37"/>
    </row>
    <row r="18" spans="2:11" s="1" customFormat="1" ht="18" customHeight="1">
      <c r="B18" s="33"/>
      <c r="C18" s="34"/>
      <c r="D18" s="34"/>
      <c r="E18" s="28" t="str">
        <f>IF('Rekapitulace stavby'!E14="Vyplň údaj","",IF('Rekapitulace stavby'!E14="","",'Rekapitulace stavby'!E14))</f>
        <v>Silnice Horšovský Týn a. s.</v>
      </c>
      <c r="F18" s="34"/>
      <c r="G18" s="34"/>
      <c r="H18" s="34"/>
      <c r="I18" s="95" t="s">
        <v>202</v>
      </c>
      <c r="J18" s="28" t="str">
        <f>IF('Rekapitulace stavby'!AN14="Vyplň údaj","",IF('Rekapitulace stavby'!AN14="","",'Rekapitulace stavby'!AN14))</f>
        <v>CZ45359164</v>
      </c>
      <c r="K18" s="37"/>
    </row>
    <row r="19" spans="2:11" s="1" customFormat="1" ht="6.75" customHeight="1">
      <c r="B19" s="33"/>
      <c r="C19" s="34"/>
      <c r="D19" s="34"/>
      <c r="E19" s="34"/>
      <c r="F19" s="34"/>
      <c r="G19" s="34"/>
      <c r="H19" s="34"/>
      <c r="I19" s="94"/>
      <c r="J19" s="34"/>
      <c r="K19" s="37"/>
    </row>
    <row r="20" spans="2:11" s="1" customFormat="1" ht="14.25" customHeight="1">
      <c r="B20" s="33"/>
      <c r="C20" s="34"/>
      <c r="D20" s="30" t="s">
        <v>204</v>
      </c>
      <c r="E20" s="34"/>
      <c r="F20" s="34"/>
      <c r="G20" s="34"/>
      <c r="H20" s="34"/>
      <c r="I20" s="95" t="s">
        <v>200</v>
      </c>
      <c r="J20" s="28" t="s">
        <v>205</v>
      </c>
      <c r="K20" s="37"/>
    </row>
    <row r="21" spans="2:11" s="1" customFormat="1" ht="18" customHeight="1">
      <c r="B21" s="33"/>
      <c r="C21" s="34"/>
      <c r="D21" s="34"/>
      <c r="E21" s="28" t="s">
        <v>206</v>
      </c>
      <c r="F21" s="34"/>
      <c r="G21" s="34"/>
      <c r="H21" s="34"/>
      <c r="I21" s="95" t="s">
        <v>202</v>
      </c>
      <c r="J21" s="28" t="s">
        <v>192</v>
      </c>
      <c r="K21" s="37"/>
    </row>
    <row r="22" spans="2:11" s="1" customFormat="1" ht="6.75" customHeight="1">
      <c r="B22" s="33"/>
      <c r="C22" s="34"/>
      <c r="D22" s="34"/>
      <c r="E22" s="34"/>
      <c r="F22" s="34"/>
      <c r="G22" s="34"/>
      <c r="H22" s="34"/>
      <c r="I22" s="94"/>
      <c r="J22" s="34"/>
      <c r="K22" s="37"/>
    </row>
    <row r="23" spans="2:11" s="1" customFormat="1" ht="14.25" customHeight="1">
      <c r="B23" s="33"/>
      <c r="C23" s="34"/>
      <c r="D23" s="30" t="s">
        <v>208</v>
      </c>
      <c r="E23" s="34"/>
      <c r="F23" s="34"/>
      <c r="G23" s="34"/>
      <c r="H23" s="34"/>
      <c r="I23" s="94"/>
      <c r="J23" s="34"/>
      <c r="K23" s="37"/>
    </row>
    <row r="24" spans="2:11" s="6" customFormat="1" ht="22.5" customHeight="1">
      <c r="B24" s="97"/>
      <c r="C24" s="98"/>
      <c r="D24" s="98"/>
      <c r="E24" s="324" t="s">
        <v>192</v>
      </c>
      <c r="F24" s="348"/>
      <c r="G24" s="348"/>
      <c r="H24" s="348"/>
      <c r="I24" s="99"/>
      <c r="J24" s="98"/>
      <c r="K24" s="100"/>
    </row>
    <row r="25" spans="2:11" s="1" customFormat="1" ht="6.75" customHeight="1">
      <c r="B25" s="33"/>
      <c r="C25" s="34"/>
      <c r="D25" s="34"/>
      <c r="E25" s="34"/>
      <c r="F25" s="34"/>
      <c r="G25" s="34"/>
      <c r="H25" s="34"/>
      <c r="I25" s="94"/>
      <c r="J25" s="34"/>
      <c r="K25" s="37"/>
    </row>
    <row r="26" spans="2:11" s="1" customFormat="1" ht="6.75" customHeight="1">
      <c r="B26" s="33"/>
      <c r="C26" s="34"/>
      <c r="D26" s="61"/>
      <c r="E26" s="61"/>
      <c r="F26" s="61"/>
      <c r="G26" s="61"/>
      <c r="H26" s="61"/>
      <c r="I26" s="101"/>
      <c r="J26" s="61"/>
      <c r="K26" s="102"/>
    </row>
    <row r="27" spans="2:11" s="1" customFormat="1" ht="24.75" customHeight="1">
      <c r="B27" s="33"/>
      <c r="C27" s="34"/>
      <c r="D27" s="103" t="s">
        <v>209</v>
      </c>
      <c r="E27" s="34"/>
      <c r="F27" s="34"/>
      <c r="G27" s="34"/>
      <c r="H27" s="34"/>
      <c r="I27" s="94"/>
      <c r="J27" s="104">
        <f>ROUND(J82,2)</f>
        <v>5803428</v>
      </c>
      <c r="K27" s="37"/>
    </row>
    <row r="28" spans="2:11" s="1" customFormat="1" ht="6.75" customHeight="1">
      <c r="B28" s="33"/>
      <c r="C28" s="34"/>
      <c r="D28" s="61"/>
      <c r="E28" s="61"/>
      <c r="F28" s="61"/>
      <c r="G28" s="61"/>
      <c r="H28" s="61"/>
      <c r="I28" s="101"/>
      <c r="J28" s="61"/>
      <c r="K28" s="102"/>
    </row>
    <row r="29" spans="2:11" s="1" customFormat="1" ht="14.25" customHeight="1">
      <c r="B29" s="33"/>
      <c r="C29" s="34"/>
      <c r="D29" s="34"/>
      <c r="E29" s="34"/>
      <c r="F29" s="38" t="s">
        <v>211</v>
      </c>
      <c r="G29" s="34"/>
      <c r="H29" s="34"/>
      <c r="I29" s="105" t="s">
        <v>210</v>
      </c>
      <c r="J29" s="38" t="s">
        <v>212</v>
      </c>
      <c r="K29" s="37"/>
    </row>
    <row r="30" spans="2:11" s="1" customFormat="1" ht="14.25" customHeight="1">
      <c r="B30" s="33"/>
      <c r="C30" s="34"/>
      <c r="D30" s="41" t="s">
        <v>213</v>
      </c>
      <c r="E30" s="41" t="s">
        <v>214</v>
      </c>
      <c r="F30" s="106">
        <f>ROUND(SUM(BE82:BE432),2)</f>
        <v>5803428</v>
      </c>
      <c r="G30" s="34"/>
      <c r="H30" s="34"/>
      <c r="I30" s="107">
        <v>0.21</v>
      </c>
      <c r="J30" s="106">
        <f>ROUND(ROUND((SUM(BE82:BE432)),2)*I30,2)</f>
        <v>1218719.88</v>
      </c>
      <c r="K30" s="37"/>
    </row>
    <row r="31" spans="2:11" s="1" customFormat="1" ht="14.25" customHeight="1">
      <c r="B31" s="33"/>
      <c r="C31" s="34"/>
      <c r="D31" s="34"/>
      <c r="E31" s="41" t="s">
        <v>215</v>
      </c>
      <c r="F31" s="106">
        <f>ROUND(SUM(BF82:BF432),2)</f>
        <v>0</v>
      </c>
      <c r="G31" s="34"/>
      <c r="H31" s="34"/>
      <c r="I31" s="107">
        <v>0.15</v>
      </c>
      <c r="J31" s="106">
        <f>ROUND(ROUND((SUM(BF82:BF432)),2)*I31,2)</f>
        <v>0</v>
      </c>
      <c r="K31" s="37"/>
    </row>
    <row r="32" spans="2:11" s="1" customFormat="1" ht="14.25" customHeight="1" hidden="1">
      <c r="B32" s="33"/>
      <c r="C32" s="34"/>
      <c r="D32" s="34"/>
      <c r="E32" s="41" t="s">
        <v>216</v>
      </c>
      <c r="F32" s="106">
        <f>ROUND(SUM(BG82:BG432),2)</f>
        <v>0</v>
      </c>
      <c r="G32" s="34"/>
      <c r="H32" s="34"/>
      <c r="I32" s="107">
        <v>0.21</v>
      </c>
      <c r="J32" s="106">
        <v>0</v>
      </c>
      <c r="K32" s="37"/>
    </row>
    <row r="33" spans="2:11" s="1" customFormat="1" ht="14.25" customHeight="1" hidden="1">
      <c r="B33" s="33"/>
      <c r="C33" s="34"/>
      <c r="D33" s="34"/>
      <c r="E33" s="41" t="s">
        <v>217</v>
      </c>
      <c r="F33" s="106">
        <f>ROUND(SUM(BH82:BH432),2)</f>
        <v>0</v>
      </c>
      <c r="G33" s="34"/>
      <c r="H33" s="34"/>
      <c r="I33" s="107">
        <v>0.15</v>
      </c>
      <c r="J33" s="106">
        <v>0</v>
      </c>
      <c r="K33" s="37"/>
    </row>
    <row r="34" spans="2:11" s="1" customFormat="1" ht="14.25" customHeight="1" hidden="1">
      <c r="B34" s="33"/>
      <c r="C34" s="34"/>
      <c r="D34" s="34"/>
      <c r="E34" s="41" t="s">
        <v>218</v>
      </c>
      <c r="F34" s="106">
        <f>ROUND(SUM(BI82:BI432),2)</f>
        <v>0</v>
      </c>
      <c r="G34" s="34"/>
      <c r="H34" s="34"/>
      <c r="I34" s="107">
        <v>0</v>
      </c>
      <c r="J34" s="106">
        <v>0</v>
      </c>
      <c r="K34" s="37"/>
    </row>
    <row r="35" spans="2:11" s="1" customFormat="1" ht="6.75" customHeight="1">
      <c r="B35" s="33"/>
      <c r="C35" s="34"/>
      <c r="D35" s="34"/>
      <c r="E35" s="34"/>
      <c r="F35" s="34"/>
      <c r="G35" s="34"/>
      <c r="H35" s="34"/>
      <c r="I35" s="94"/>
      <c r="J35" s="34"/>
      <c r="K35" s="37"/>
    </row>
    <row r="36" spans="2:11" s="1" customFormat="1" ht="24.75" customHeight="1">
      <c r="B36" s="33"/>
      <c r="C36" s="43"/>
      <c r="D36" s="44" t="s">
        <v>219</v>
      </c>
      <c r="E36" s="45"/>
      <c r="F36" s="45"/>
      <c r="G36" s="108" t="s">
        <v>220</v>
      </c>
      <c r="H36" s="46" t="s">
        <v>221</v>
      </c>
      <c r="I36" s="109"/>
      <c r="J36" s="47">
        <f>SUM(J27:J34)</f>
        <v>7022147.88</v>
      </c>
      <c r="K36" s="110"/>
    </row>
    <row r="37" spans="2:11" s="1" customFormat="1" ht="14.25" customHeight="1">
      <c r="B37" s="49"/>
      <c r="C37" s="50"/>
      <c r="D37" s="50"/>
      <c r="E37" s="50"/>
      <c r="F37" s="50"/>
      <c r="G37" s="50"/>
      <c r="H37" s="50"/>
      <c r="I37" s="111"/>
      <c r="J37" s="50"/>
      <c r="K37" s="51"/>
    </row>
    <row r="41" spans="2:11" s="1" customFormat="1" ht="6.75" customHeight="1">
      <c r="B41" s="52"/>
      <c r="C41" s="53"/>
      <c r="D41" s="53"/>
      <c r="E41" s="53"/>
      <c r="F41" s="53"/>
      <c r="G41" s="53"/>
      <c r="H41" s="53"/>
      <c r="I41" s="112"/>
      <c r="J41" s="53"/>
      <c r="K41" s="113"/>
    </row>
    <row r="42" spans="2:11" s="1" customFormat="1" ht="36.75" customHeight="1">
      <c r="B42" s="33"/>
      <c r="C42" s="23" t="s">
        <v>260</v>
      </c>
      <c r="D42" s="34"/>
      <c r="E42" s="34"/>
      <c r="F42" s="34"/>
      <c r="G42" s="34"/>
      <c r="H42" s="34"/>
      <c r="I42" s="94"/>
      <c r="J42" s="34"/>
      <c r="K42" s="37"/>
    </row>
    <row r="43" spans="2:11" s="1" customFormat="1" ht="6.75" customHeight="1">
      <c r="B43" s="33"/>
      <c r="C43" s="34"/>
      <c r="D43" s="34"/>
      <c r="E43" s="34"/>
      <c r="F43" s="34"/>
      <c r="G43" s="34"/>
      <c r="H43" s="34"/>
      <c r="I43" s="94"/>
      <c r="J43" s="34"/>
      <c r="K43" s="37"/>
    </row>
    <row r="44" spans="2:11" s="1" customFormat="1" ht="14.25" customHeight="1">
      <c r="B44" s="33"/>
      <c r="C44" s="30" t="s">
        <v>186</v>
      </c>
      <c r="D44" s="34"/>
      <c r="E44" s="34"/>
      <c r="F44" s="34"/>
      <c r="G44" s="34"/>
      <c r="H44" s="34"/>
      <c r="I44" s="94"/>
      <c r="J44" s="34"/>
      <c r="K44" s="37"/>
    </row>
    <row r="45" spans="2:11" s="1" customFormat="1" ht="22.5" customHeight="1">
      <c r="B45" s="33"/>
      <c r="C45" s="34"/>
      <c r="D45" s="34"/>
      <c r="E45" s="347" t="str">
        <f>E7</f>
        <v>III/1839 OD X I/22 - BOŘICE - OPRAVA</v>
      </c>
      <c r="F45" s="312"/>
      <c r="G45" s="312"/>
      <c r="H45" s="312"/>
      <c r="I45" s="94"/>
      <c r="J45" s="34"/>
      <c r="K45" s="37"/>
    </row>
    <row r="46" spans="2:11" s="1" customFormat="1" ht="14.25" customHeight="1">
      <c r="B46" s="33"/>
      <c r="C46" s="30" t="s">
        <v>258</v>
      </c>
      <c r="D46" s="34"/>
      <c r="E46" s="34"/>
      <c r="F46" s="34"/>
      <c r="G46" s="34"/>
      <c r="H46" s="34"/>
      <c r="I46" s="94"/>
      <c r="J46" s="34"/>
      <c r="K46" s="37"/>
    </row>
    <row r="47" spans="2:11" s="1" customFormat="1" ht="23.25" customHeight="1">
      <c r="B47" s="33"/>
      <c r="C47" s="34"/>
      <c r="D47" s="34"/>
      <c r="E47" s="344" t="str">
        <f>E9</f>
        <v>101 - KOMUNIKACE</v>
      </c>
      <c r="F47" s="312"/>
      <c r="G47" s="312"/>
      <c r="H47" s="312"/>
      <c r="I47" s="94"/>
      <c r="J47" s="34"/>
      <c r="K47" s="37"/>
    </row>
    <row r="48" spans="2:11" s="1" customFormat="1" ht="6.75" customHeight="1">
      <c r="B48" s="33"/>
      <c r="C48" s="34"/>
      <c r="D48" s="34"/>
      <c r="E48" s="34"/>
      <c r="F48" s="34"/>
      <c r="G48" s="34"/>
      <c r="H48" s="34"/>
      <c r="I48" s="94"/>
      <c r="J48" s="34"/>
      <c r="K48" s="37"/>
    </row>
    <row r="49" spans="2:11" s="1" customFormat="1" ht="18" customHeight="1">
      <c r="B49" s="33"/>
      <c r="C49" s="30" t="s">
        <v>194</v>
      </c>
      <c r="D49" s="34"/>
      <c r="E49" s="34"/>
      <c r="F49" s="28" t="str">
        <f>F12</f>
        <v>Domažlice, Bořice</v>
      </c>
      <c r="G49" s="34"/>
      <c r="H49" s="34"/>
      <c r="I49" s="95" t="s">
        <v>196</v>
      </c>
      <c r="J49" s="96">
        <f>IF(J12="","",J12)</f>
        <v>43509</v>
      </c>
      <c r="K49" s="37"/>
    </row>
    <row r="50" spans="2:11" s="1" customFormat="1" ht="6.75" customHeight="1">
      <c r="B50" s="33"/>
      <c r="C50" s="34"/>
      <c r="D50" s="34"/>
      <c r="E50" s="34"/>
      <c r="F50" s="34"/>
      <c r="G50" s="34"/>
      <c r="H50" s="34"/>
      <c r="I50" s="94"/>
      <c r="J50" s="34"/>
      <c r="K50" s="37"/>
    </row>
    <row r="51" spans="2:11" s="1" customFormat="1" ht="15">
      <c r="B51" s="33"/>
      <c r="C51" s="30" t="s">
        <v>199</v>
      </c>
      <c r="D51" s="34"/>
      <c r="E51" s="34"/>
      <c r="F51" s="28" t="str">
        <f>E15</f>
        <v>SÚS Plzeňského kraje, p.o.</v>
      </c>
      <c r="G51" s="34"/>
      <c r="H51" s="34"/>
      <c r="I51" s="95" t="s">
        <v>204</v>
      </c>
      <c r="J51" s="28" t="str">
        <f>E21</f>
        <v>Ing. Jaroslav Rojt</v>
      </c>
      <c r="K51" s="37"/>
    </row>
    <row r="52" spans="2:11" s="1" customFormat="1" ht="14.25" customHeight="1">
      <c r="B52" s="33"/>
      <c r="C52" s="30" t="s">
        <v>203</v>
      </c>
      <c r="D52" s="34"/>
      <c r="E52" s="34"/>
      <c r="F52" s="28" t="str">
        <f>IF(E18="","",E18)</f>
        <v>Silnice Horšovský Týn a. s.</v>
      </c>
      <c r="G52" s="34"/>
      <c r="H52" s="34"/>
      <c r="I52" s="94"/>
      <c r="J52" s="34"/>
      <c r="K52" s="37"/>
    </row>
    <row r="53" spans="2:11" s="1" customFormat="1" ht="9.75" customHeight="1">
      <c r="B53" s="33"/>
      <c r="C53" s="34"/>
      <c r="D53" s="34"/>
      <c r="E53" s="34"/>
      <c r="F53" s="34"/>
      <c r="G53" s="34"/>
      <c r="H53" s="34"/>
      <c r="I53" s="94"/>
      <c r="J53" s="34"/>
      <c r="K53" s="37"/>
    </row>
    <row r="54" spans="2:11" s="1" customFormat="1" ht="29.25" customHeight="1">
      <c r="B54" s="33"/>
      <c r="C54" s="114" t="s">
        <v>261</v>
      </c>
      <c r="D54" s="43"/>
      <c r="E54" s="43"/>
      <c r="F54" s="43"/>
      <c r="G54" s="43"/>
      <c r="H54" s="43"/>
      <c r="I54" s="115"/>
      <c r="J54" s="116" t="s">
        <v>262</v>
      </c>
      <c r="K54" s="48"/>
    </row>
    <row r="55" spans="2:11" s="1" customFormat="1" ht="9.75" customHeight="1">
      <c r="B55" s="33"/>
      <c r="C55" s="34"/>
      <c r="D55" s="34"/>
      <c r="E55" s="34"/>
      <c r="F55" s="34"/>
      <c r="G55" s="34"/>
      <c r="H55" s="34"/>
      <c r="I55" s="94"/>
      <c r="J55" s="34"/>
      <c r="K55" s="37"/>
    </row>
    <row r="56" spans="2:47" s="1" customFormat="1" ht="29.25" customHeight="1">
      <c r="B56" s="33"/>
      <c r="C56" s="117" t="s">
        <v>263</v>
      </c>
      <c r="D56" s="34"/>
      <c r="E56" s="34"/>
      <c r="F56" s="34"/>
      <c r="G56" s="34"/>
      <c r="H56" s="34"/>
      <c r="I56" s="94"/>
      <c r="J56" s="104">
        <f>J82</f>
        <v>5803428</v>
      </c>
      <c r="K56" s="37"/>
      <c r="AU56" s="17" t="s">
        <v>264</v>
      </c>
    </row>
    <row r="57" spans="2:11" s="7" customFormat="1" ht="24.75" customHeight="1">
      <c r="B57" s="118"/>
      <c r="C57" s="119"/>
      <c r="D57" s="120" t="s">
        <v>265</v>
      </c>
      <c r="E57" s="121"/>
      <c r="F57" s="121"/>
      <c r="G57" s="121"/>
      <c r="H57" s="121"/>
      <c r="I57" s="122"/>
      <c r="J57" s="123">
        <f>J83</f>
        <v>5803428</v>
      </c>
      <c r="K57" s="124"/>
    </row>
    <row r="58" spans="2:11" s="8" customFormat="1" ht="19.5" customHeight="1">
      <c r="B58" s="125"/>
      <c r="C58" s="126"/>
      <c r="D58" s="127" t="s">
        <v>266</v>
      </c>
      <c r="E58" s="128"/>
      <c r="F58" s="128"/>
      <c r="G58" s="128"/>
      <c r="H58" s="128"/>
      <c r="I58" s="129"/>
      <c r="J58" s="130">
        <f>J84</f>
        <v>427050</v>
      </c>
      <c r="K58" s="131"/>
    </row>
    <row r="59" spans="2:11" s="8" customFormat="1" ht="19.5" customHeight="1">
      <c r="B59" s="125"/>
      <c r="C59" s="126"/>
      <c r="D59" s="127" t="s">
        <v>267</v>
      </c>
      <c r="E59" s="128"/>
      <c r="F59" s="128"/>
      <c r="G59" s="128"/>
      <c r="H59" s="128"/>
      <c r="I59" s="129"/>
      <c r="J59" s="130">
        <f>J121</f>
        <v>4862570</v>
      </c>
      <c r="K59" s="131"/>
    </row>
    <row r="60" spans="2:11" s="8" customFormat="1" ht="19.5" customHeight="1">
      <c r="B60" s="125"/>
      <c r="C60" s="126"/>
      <c r="D60" s="127" t="s">
        <v>268</v>
      </c>
      <c r="E60" s="128"/>
      <c r="F60" s="128"/>
      <c r="G60" s="128"/>
      <c r="H60" s="128"/>
      <c r="I60" s="129"/>
      <c r="J60" s="130">
        <f>J185</f>
        <v>326757.5</v>
      </c>
      <c r="K60" s="131"/>
    </row>
    <row r="61" spans="2:11" s="8" customFormat="1" ht="19.5" customHeight="1">
      <c r="B61" s="125"/>
      <c r="C61" s="126"/>
      <c r="D61" s="127" t="s">
        <v>269</v>
      </c>
      <c r="E61" s="128"/>
      <c r="F61" s="128"/>
      <c r="G61" s="128"/>
      <c r="H61" s="128"/>
      <c r="I61" s="129"/>
      <c r="J61" s="130">
        <f>J390</f>
        <v>181140</v>
      </c>
      <c r="K61" s="131"/>
    </row>
    <row r="62" spans="2:11" s="8" customFormat="1" ht="19.5" customHeight="1">
      <c r="B62" s="125"/>
      <c r="C62" s="126"/>
      <c r="D62" s="127" t="s">
        <v>270</v>
      </c>
      <c r="E62" s="128"/>
      <c r="F62" s="128"/>
      <c r="G62" s="128"/>
      <c r="H62" s="128"/>
      <c r="I62" s="129"/>
      <c r="J62" s="130">
        <f>J429</f>
        <v>5910.5</v>
      </c>
      <c r="K62" s="131"/>
    </row>
    <row r="63" spans="2:11" s="1" customFormat="1" ht="21.75" customHeight="1">
      <c r="B63" s="33"/>
      <c r="C63" s="34"/>
      <c r="D63" s="34"/>
      <c r="E63" s="34"/>
      <c r="F63" s="34"/>
      <c r="G63" s="34"/>
      <c r="H63" s="34"/>
      <c r="I63" s="94"/>
      <c r="J63" s="34"/>
      <c r="K63" s="37"/>
    </row>
    <row r="64" spans="2:11" s="1" customFormat="1" ht="6.75" customHeight="1">
      <c r="B64" s="49"/>
      <c r="C64" s="50"/>
      <c r="D64" s="50"/>
      <c r="E64" s="50"/>
      <c r="F64" s="50"/>
      <c r="G64" s="50"/>
      <c r="H64" s="50"/>
      <c r="I64" s="111"/>
      <c r="J64" s="50"/>
      <c r="K64" s="51"/>
    </row>
    <row r="68" spans="2:12" s="1" customFormat="1" ht="6.75" customHeight="1">
      <c r="B68" s="52"/>
      <c r="C68" s="53"/>
      <c r="D68" s="53"/>
      <c r="E68" s="53"/>
      <c r="F68" s="53"/>
      <c r="G68" s="53"/>
      <c r="H68" s="53"/>
      <c r="I68" s="112"/>
      <c r="J68" s="53"/>
      <c r="K68" s="53"/>
      <c r="L68" s="33"/>
    </row>
    <row r="69" spans="2:12" s="1" customFormat="1" ht="36.75" customHeight="1">
      <c r="B69" s="33"/>
      <c r="C69" s="54" t="s">
        <v>271</v>
      </c>
      <c r="I69" s="132"/>
      <c r="L69" s="33"/>
    </row>
    <row r="70" spans="2:12" s="1" customFormat="1" ht="6.75" customHeight="1">
      <c r="B70" s="33"/>
      <c r="I70" s="132"/>
      <c r="L70" s="33"/>
    </row>
    <row r="71" spans="2:12" s="1" customFormat="1" ht="14.25" customHeight="1">
      <c r="B71" s="33"/>
      <c r="C71" s="56" t="s">
        <v>186</v>
      </c>
      <c r="I71" s="132"/>
      <c r="L71" s="33"/>
    </row>
    <row r="72" spans="2:12" s="1" customFormat="1" ht="22.5" customHeight="1">
      <c r="B72" s="33"/>
      <c r="E72" s="345" t="str">
        <f>E7</f>
        <v>III/1839 OD X I/22 - BOŘICE - OPRAVA</v>
      </c>
      <c r="F72" s="318"/>
      <c r="G72" s="318"/>
      <c r="H72" s="318"/>
      <c r="I72" s="132"/>
      <c r="L72" s="33"/>
    </row>
    <row r="73" spans="2:12" s="1" customFormat="1" ht="14.25" customHeight="1">
      <c r="B73" s="33"/>
      <c r="C73" s="56" t="s">
        <v>258</v>
      </c>
      <c r="I73" s="132"/>
      <c r="L73" s="33"/>
    </row>
    <row r="74" spans="2:12" s="1" customFormat="1" ht="23.25" customHeight="1">
      <c r="B74" s="33"/>
      <c r="E74" s="337" t="str">
        <f>E9</f>
        <v>101 - KOMUNIKACE</v>
      </c>
      <c r="F74" s="318"/>
      <c r="G74" s="318"/>
      <c r="H74" s="318"/>
      <c r="I74" s="132"/>
      <c r="L74" s="33"/>
    </row>
    <row r="75" spans="2:12" s="1" customFormat="1" ht="6.75" customHeight="1">
      <c r="B75" s="33"/>
      <c r="I75" s="132"/>
      <c r="L75" s="33"/>
    </row>
    <row r="76" spans="2:12" s="1" customFormat="1" ht="18" customHeight="1">
      <c r="B76" s="33"/>
      <c r="C76" s="56" t="s">
        <v>194</v>
      </c>
      <c r="F76" s="133" t="str">
        <f>F12</f>
        <v>Domažlice, Bořice</v>
      </c>
      <c r="I76" s="134" t="s">
        <v>196</v>
      </c>
      <c r="J76" s="60">
        <f>IF(J12="","",J12)</f>
        <v>43509</v>
      </c>
      <c r="L76" s="33"/>
    </row>
    <row r="77" spans="2:12" s="1" customFormat="1" ht="6.75" customHeight="1">
      <c r="B77" s="33"/>
      <c r="I77" s="132"/>
      <c r="L77" s="33"/>
    </row>
    <row r="78" spans="2:12" s="1" customFormat="1" ht="15">
      <c r="B78" s="33"/>
      <c r="C78" s="56" t="s">
        <v>199</v>
      </c>
      <c r="F78" s="133" t="str">
        <f>E15</f>
        <v>SÚS Plzeňského kraje, p.o.</v>
      </c>
      <c r="I78" s="134" t="s">
        <v>204</v>
      </c>
      <c r="J78" s="133" t="str">
        <f>E21</f>
        <v>Ing. Jaroslav Rojt</v>
      </c>
      <c r="L78" s="33"/>
    </row>
    <row r="79" spans="2:12" s="1" customFormat="1" ht="14.25" customHeight="1">
      <c r="B79" s="33"/>
      <c r="C79" s="56" t="s">
        <v>203</v>
      </c>
      <c r="F79" s="133" t="str">
        <f>IF(E18="","",E18)</f>
        <v>Silnice Horšovský Týn a. s.</v>
      </c>
      <c r="I79" s="132"/>
      <c r="L79" s="33"/>
    </row>
    <row r="80" spans="2:12" s="1" customFormat="1" ht="9.75" customHeight="1">
      <c r="B80" s="33"/>
      <c r="I80" s="132"/>
      <c r="L80" s="33"/>
    </row>
    <row r="81" spans="2:20" s="9" customFormat="1" ht="29.25" customHeight="1">
      <c r="B81" s="135"/>
      <c r="C81" s="136" t="s">
        <v>272</v>
      </c>
      <c r="D81" s="137" t="s">
        <v>228</v>
      </c>
      <c r="E81" s="137" t="s">
        <v>224</v>
      </c>
      <c r="F81" s="137" t="s">
        <v>273</v>
      </c>
      <c r="G81" s="137" t="s">
        <v>274</v>
      </c>
      <c r="H81" s="137" t="s">
        <v>275</v>
      </c>
      <c r="I81" s="138" t="s">
        <v>276</v>
      </c>
      <c r="J81" s="137" t="s">
        <v>262</v>
      </c>
      <c r="K81" s="139" t="s">
        <v>277</v>
      </c>
      <c r="L81" s="135"/>
      <c r="M81" s="66" t="s">
        <v>278</v>
      </c>
      <c r="N81" s="67" t="s">
        <v>213</v>
      </c>
      <c r="O81" s="67" t="s">
        <v>279</v>
      </c>
      <c r="P81" s="67" t="s">
        <v>280</v>
      </c>
      <c r="Q81" s="67" t="s">
        <v>281</v>
      </c>
      <c r="R81" s="67" t="s">
        <v>282</v>
      </c>
      <c r="S81" s="67" t="s">
        <v>283</v>
      </c>
      <c r="T81" s="68" t="s">
        <v>284</v>
      </c>
    </row>
    <row r="82" spans="2:63" s="1" customFormat="1" ht="29.25" customHeight="1">
      <c r="B82" s="33"/>
      <c r="C82" s="70" t="s">
        <v>263</v>
      </c>
      <c r="I82" s="132"/>
      <c r="J82" s="140">
        <f>BK82</f>
        <v>5803428</v>
      </c>
      <c r="L82" s="33"/>
      <c r="M82" s="69"/>
      <c r="N82" s="61"/>
      <c r="O82" s="61"/>
      <c r="P82" s="141">
        <f>P83</f>
        <v>0</v>
      </c>
      <c r="Q82" s="61"/>
      <c r="R82" s="141">
        <f>R83</f>
        <v>59.10491999999999</v>
      </c>
      <c r="S82" s="61"/>
      <c r="T82" s="142">
        <f>T83</f>
        <v>1844.6535000000001</v>
      </c>
      <c r="AT82" s="17" t="s">
        <v>242</v>
      </c>
      <c r="AU82" s="17" t="s">
        <v>264</v>
      </c>
      <c r="BK82" s="143">
        <f>BK83</f>
        <v>5803428</v>
      </c>
    </row>
    <row r="83" spans="2:63" s="10" customFormat="1" ht="36.75" customHeight="1">
      <c r="B83" s="144"/>
      <c r="D83" s="145" t="s">
        <v>242</v>
      </c>
      <c r="E83" s="146" t="s">
        <v>285</v>
      </c>
      <c r="F83" s="146" t="s">
        <v>286</v>
      </c>
      <c r="I83" s="147"/>
      <c r="J83" s="148">
        <f>BK83</f>
        <v>5803428</v>
      </c>
      <c r="L83" s="144"/>
      <c r="M83" s="149"/>
      <c r="N83" s="150"/>
      <c r="O83" s="150"/>
      <c r="P83" s="151">
        <f>P84+P121+P185+P390+P429</f>
        <v>0</v>
      </c>
      <c r="Q83" s="150"/>
      <c r="R83" s="151">
        <f>R84+R121+R185+R390+R429</f>
        <v>59.10491999999999</v>
      </c>
      <c r="S83" s="150"/>
      <c r="T83" s="152">
        <f>T84+T121+T185+T390+T429</f>
        <v>1844.6535000000001</v>
      </c>
      <c r="AR83" s="145" t="s">
        <v>193</v>
      </c>
      <c r="AT83" s="153" t="s">
        <v>242</v>
      </c>
      <c r="AU83" s="153" t="s">
        <v>243</v>
      </c>
      <c r="AY83" s="145" t="s">
        <v>287</v>
      </c>
      <c r="BK83" s="154">
        <f>BK84+BK121+BK185+BK390+BK429</f>
        <v>5803428</v>
      </c>
    </row>
    <row r="84" spans="2:63" s="10" customFormat="1" ht="19.5" customHeight="1">
      <c r="B84" s="144"/>
      <c r="D84" s="155" t="s">
        <v>242</v>
      </c>
      <c r="E84" s="156" t="s">
        <v>193</v>
      </c>
      <c r="F84" s="156" t="s">
        <v>288</v>
      </c>
      <c r="I84" s="147"/>
      <c r="J84" s="157">
        <f>BK84</f>
        <v>427050</v>
      </c>
      <c r="L84" s="144"/>
      <c r="M84" s="149"/>
      <c r="N84" s="150"/>
      <c r="O84" s="150"/>
      <c r="P84" s="151">
        <f>SUM(P85:P120)</f>
        <v>0</v>
      </c>
      <c r="Q84" s="150"/>
      <c r="R84" s="151">
        <f>SUM(R85:R120)</f>
        <v>0.74563</v>
      </c>
      <c r="S84" s="150"/>
      <c r="T84" s="152">
        <f>SUM(T85:T120)</f>
        <v>1402.632</v>
      </c>
      <c r="AR84" s="145" t="s">
        <v>193</v>
      </c>
      <c r="AT84" s="153" t="s">
        <v>242</v>
      </c>
      <c r="AU84" s="153" t="s">
        <v>193</v>
      </c>
      <c r="AY84" s="145" t="s">
        <v>287</v>
      </c>
      <c r="BK84" s="154">
        <f>SUM(BK85:BK120)</f>
        <v>427050</v>
      </c>
    </row>
    <row r="85" spans="2:65" s="1" customFormat="1" ht="22.5" customHeight="1">
      <c r="B85" s="158"/>
      <c r="C85" s="159" t="s">
        <v>193</v>
      </c>
      <c r="D85" s="159" t="s">
        <v>289</v>
      </c>
      <c r="E85" s="160" t="s">
        <v>290</v>
      </c>
      <c r="F85" s="161" t="s">
        <v>291</v>
      </c>
      <c r="G85" s="162" t="s">
        <v>292</v>
      </c>
      <c r="H85" s="163">
        <v>950</v>
      </c>
      <c r="I85" s="164">
        <v>5</v>
      </c>
      <c r="J85" s="165">
        <f>ROUND(I85*H85,2)</f>
        <v>4750</v>
      </c>
      <c r="K85" s="161" t="s">
        <v>293</v>
      </c>
      <c r="L85" s="33"/>
      <c r="M85" s="166" t="s">
        <v>192</v>
      </c>
      <c r="N85" s="167" t="s">
        <v>214</v>
      </c>
      <c r="O85" s="34"/>
      <c r="P85" s="168">
        <f>O85*H85</f>
        <v>0</v>
      </c>
      <c r="Q85" s="168">
        <v>0</v>
      </c>
      <c r="R85" s="168">
        <f>Q85*H85</f>
        <v>0</v>
      </c>
      <c r="S85" s="168">
        <v>0.181</v>
      </c>
      <c r="T85" s="169">
        <f>S85*H85</f>
        <v>171.95</v>
      </c>
      <c r="AR85" s="17" t="s">
        <v>294</v>
      </c>
      <c r="AT85" s="17" t="s">
        <v>289</v>
      </c>
      <c r="AU85" s="17" t="s">
        <v>251</v>
      </c>
      <c r="AY85" s="17" t="s">
        <v>287</v>
      </c>
      <c r="BE85" s="170">
        <f>IF(N85="základní",J85,0)</f>
        <v>4750</v>
      </c>
      <c r="BF85" s="170">
        <f>IF(N85="snížená",J85,0)</f>
        <v>0</v>
      </c>
      <c r="BG85" s="170">
        <f>IF(N85="zákl. přenesená",J85,0)</f>
        <v>0</v>
      </c>
      <c r="BH85" s="170">
        <f>IF(N85="sníž. přenesená",J85,0)</f>
        <v>0</v>
      </c>
      <c r="BI85" s="170">
        <f>IF(N85="nulová",J85,0)</f>
        <v>0</v>
      </c>
      <c r="BJ85" s="17" t="s">
        <v>193</v>
      </c>
      <c r="BK85" s="170">
        <f>ROUND(I85*H85,2)</f>
        <v>4750</v>
      </c>
      <c r="BL85" s="17" t="s">
        <v>294</v>
      </c>
      <c r="BM85" s="17" t="s">
        <v>295</v>
      </c>
    </row>
    <row r="86" spans="2:47" s="1" customFormat="1" ht="40.5">
      <c r="B86" s="33"/>
      <c r="D86" s="171" t="s">
        <v>296</v>
      </c>
      <c r="F86" s="172" t="s">
        <v>297</v>
      </c>
      <c r="I86" s="132"/>
      <c r="L86" s="33"/>
      <c r="M86" s="63"/>
      <c r="N86" s="34"/>
      <c r="O86" s="34"/>
      <c r="P86" s="34"/>
      <c r="Q86" s="34"/>
      <c r="R86" s="34"/>
      <c r="S86" s="34"/>
      <c r="T86" s="64"/>
      <c r="AT86" s="17" t="s">
        <v>296</v>
      </c>
      <c r="AU86" s="17" t="s">
        <v>251</v>
      </c>
    </row>
    <row r="87" spans="2:47" s="1" customFormat="1" ht="256.5">
      <c r="B87" s="33"/>
      <c r="D87" s="171" t="s">
        <v>298</v>
      </c>
      <c r="F87" s="173" t="s">
        <v>299</v>
      </c>
      <c r="I87" s="132"/>
      <c r="L87" s="33"/>
      <c r="M87" s="63"/>
      <c r="N87" s="34"/>
      <c r="O87" s="34"/>
      <c r="P87" s="34"/>
      <c r="Q87" s="34"/>
      <c r="R87" s="34"/>
      <c r="S87" s="34"/>
      <c r="T87" s="64"/>
      <c r="AT87" s="17" t="s">
        <v>298</v>
      </c>
      <c r="AU87" s="17" t="s">
        <v>251</v>
      </c>
    </row>
    <row r="88" spans="2:51" s="11" customFormat="1" ht="13.5">
      <c r="B88" s="174"/>
      <c r="D88" s="171" t="s">
        <v>300</v>
      </c>
      <c r="E88" s="175" t="s">
        <v>192</v>
      </c>
      <c r="F88" s="176" t="s">
        <v>301</v>
      </c>
      <c r="H88" s="177" t="s">
        <v>192</v>
      </c>
      <c r="I88" s="178"/>
      <c r="L88" s="174"/>
      <c r="M88" s="179"/>
      <c r="N88" s="180"/>
      <c r="O88" s="180"/>
      <c r="P88" s="180"/>
      <c r="Q88" s="180"/>
      <c r="R88" s="180"/>
      <c r="S88" s="180"/>
      <c r="T88" s="181"/>
      <c r="AT88" s="177" t="s">
        <v>300</v>
      </c>
      <c r="AU88" s="177" t="s">
        <v>251</v>
      </c>
      <c r="AV88" s="11" t="s">
        <v>193</v>
      </c>
      <c r="AW88" s="11" t="s">
        <v>207</v>
      </c>
      <c r="AX88" s="11" t="s">
        <v>243</v>
      </c>
      <c r="AY88" s="177" t="s">
        <v>287</v>
      </c>
    </row>
    <row r="89" spans="2:51" s="12" customFormat="1" ht="13.5">
      <c r="B89" s="182"/>
      <c r="D89" s="171" t="s">
        <v>300</v>
      </c>
      <c r="E89" s="183" t="s">
        <v>192</v>
      </c>
      <c r="F89" s="184" t="s">
        <v>302</v>
      </c>
      <c r="H89" s="185">
        <v>950</v>
      </c>
      <c r="I89" s="186"/>
      <c r="L89" s="182"/>
      <c r="M89" s="187"/>
      <c r="N89" s="188"/>
      <c r="O89" s="188"/>
      <c r="P89" s="188"/>
      <c r="Q89" s="188"/>
      <c r="R89" s="188"/>
      <c r="S89" s="188"/>
      <c r="T89" s="189"/>
      <c r="AT89" s="183" t="s">
        <v>300</v>
      </c>
      <c r="AU89" s="183" t="s">
        <v>251</v>
      </c>
      <c r="AV89" s="12" t="s">
        <v>251</v>
      </c>
      <c r="AW89" s="12" t="s">
        <v>207</v>
      </c>
      <c r="AX89" s="12" t="s">
        <v>193</v>
      </c>
      <c r="AY89" s="183" t="s">
        <v>287</v>
      </c>
    </row>
    <row r="90" spans="2:51" s="11" customFormat="1" ht="13.5">
      <c r="B90" s="174"/>
      <c r="D90" s="190" t="s">
        <v>300</v>
      </c>
      <c r="E90" s="191" t="s">
        <v>192</v>
      </c>
      <c r="F90" s="192" t="s">
        <v>303</v>
      </c>
      <c r="H90" s="193" t="s">
        <v>192</v>
      </c>
      <c r="I90" s="178"/>
      <c r="L90" s="174"/>
      <c r="M90" s="179"/>
      <c r="N90" s="180"/>
      <c r="O90" s="180"/>
      <c r="P90" s="180"/>
      <c r="Q90" s="180"/>
      <c r="R90" s="180"/>
      <c r="S90" s="180"/>
      <c r="T90" s="181"/>
      <c r="AT90" s="177" t="s">
        <v>300</v>
      </c>
      <c r="AU90" s="177" t="s">
        <v>251</v>
      </c>
      <c r="AV90" s="11" t="s">
        <v>193</v>
      </c>
      <c r="AW90" s="11" t="s">
        <v>207</v>
      </c>
      <c r="AX90" s="11" t="s">
        <v>243</v>
      </c>
      <c r="AY90" s="177" t="s">
        <v>287</v>
      </c>
    </row>
    <row r="91" spans="2:65" s="1" customFormat="1" ht="22.5" customHeight="1">
      <c r="B91" s="158"/>
      <c r="C91" s="159" t="s">
        <v>251</v>
      </c>
      <c r="D91" s="159" t="s">
        <v>289</v>
      </c>
      <c r="E91" s="160" t="s">
        <v>304</v>
      </c>
      <c r="F91" s="161" t="s">
        <v>305</v>
      </c>
      <c r="G91" s="162" t="s">
        <v>292</v>
      </c>
      <c r="H91" s="163">
        <v>167</v>
      </c>
      <c r="I91" s="164">
        <v>150</v>
      </c>
      <c r="J91" s="165">
        <f>ROUND(I91*H91,2)</f>
        <v>25050</v>
      </c>
      <c r="K91" s="161" t="s">
        <v>293</v>
      </c>
      <c r="L91" s="33"/>
      <c r="M91" s="166" t="s">
        <v>192</v>
      </c>
      <c r="N91" s="167" t="s">
        <v>214</v>
      </c>
      <c r="O91" s="34"/>
      <c r="P91" s="168">
        <f>O91*H91</f>
        <v>0</v>
      </c>
      <c r="Q91" s="168">
        <v>9E-05</v>
      </c>
      <c r="R91" s="168">
        <f>Q91*H91</f>
        <v>0.015030000000000002</v>
      </c>
      <c r="S91" s="168">
        <v>0.256</v>
      </c>
      <c r="T91" s="169">
        <f>S91*H91</f>
        <v>42.752</v>
      </c>
      <c r="AR91" s="17" t="s">
        <v>294</v>
      </c>
      <c r="AT91" s="17" t="s">
        <v>289</v>
      </c>
      <c r="AU91" s="17" t="s">
        <v>251</v>
      </c>
      <c r="AY91" s="17" t="s">
        <v>287</v>
      </c>
      <c r="BE91" s="170">
        <f>IF(N91="základní",J91,0)</f>
        <v>25050</v>
      </c>
      <c r="BF91" s="170">
        <f>IF(N91="snížená",J91,0)</f>
        <v>0</v>
      </c>
      <c r="BG91" s="170">
        <f>IF(N91="zákl. přenesená",J91,0)</f>
        <v>0</v>
      </c>
      <c r="BH91" s="170">
        <f>IF(N91="sníž. přenesená",J91,0)</f>
        <v>0</v>
      </c>
      <c r="BI91" s="170">
        <f>IF(N91="nulová",J91,0)</f>
        <v>0</v>
      </c>
      <c r="BJ91" s="17" t="s">
        <v>193</v>
      </c>
      <c r="BK91" s="170">
        <f>ROUND(I91*H91,2)</f>
        <v>25050</v>
      </c>
      <c r="BL91" s="17" t="s">
        <v>294</v>
      </c>
      <c r="BM91" s="17" t="s">
        <v>306</v>
      </c>
    </row>
    <row r="92" spans="2:47" s="1" customFormat="1" ht="27">
      <c r="B92" s="33"/>
      <c r="D92" s="171" t="s">
        <v>296</v>
      </c>
      <c r="F92" s="172" t="s">
        <v>307</v>
      </c>
      <c r="I92" s="132"/>
      <c r="L92" s="33"/>
      <c r="M92" s="63"/>
      <c r="N92" s="34"/>
      <c r="O92" s="34"/>
      <c r="P92" s="34"/>
      <c r="Q92" s="34"/>
      <c r="R92" s="34"/>
      <c r="S92" s="34"/>
      <c r="T92" s="64"/>
      <c r="AT92" s="17" t="s">
        <v>296</v>
      </c>
      <c r="AU92" s="17" t="s">
        <v>251</v>
      </c>
    </row>
    <row r="93" spans="2:47" s="1" customFormat="1" ht="216">
      <c r="B93" s="33"/>
      <c r="D93" s="171" t="s">
        <v>298</v>
      </c>
      <c r="F93" s="173" t="s">
        <v>308</v>
      </c>
      <c r="I93" s="132"/>
      <c r="L93" s="33"/>
      <c r="M93" s="63"/>
      <c r="N93" s="34"/>
      <c r="O93" s="34"/>
      <c r="P93" s="34"/>
      <c r="Q93" s="34"/>
      <c r="R93" s="34"/>
      <c r="S93" s="34"/>
      <c r="T93" s="64"/>
      <c r="AT93" s="17" t="s">
        <v>298</v>
      </c>
      <c r="AU93" s="17" t="s">
        <v>251</v>
      </c>
    </row>
    <row r="94" spans="2:51" s="11" customFormat="1" ht="13.5">
      <c r="B94" s="174"/>
      <c r="D94" s="171" t="s">
        <v>300</v>
      </c>
      <c r="E94" s="175" t="s">
        <v>192</v>
      </c>
      <c r="F94" s="176" t="s">
        <v>309</v>
      </c>
      <c r="H94" s="177" t="s">
        <v>192</v>
      </c>
      <c r="I94" s="178"/>
      <c r="L94" s="174"/>
      <c r="M94" s="179"/>
      <c r="N94" s="180"/>
      <c r="O94" s="180"/>
      <c r="P94" s="180"/>
      <c r="Q94" s="180"/>
      <c r="R94" s="180"/>
      <c r="S94" s="180"/>
      <c r="T94" s="181"/>
      <c r="AT94" s="177" t="s">
        <v>300</v>
      </c>
      <c r="AU94" s="177" t="s">
        <v>251</v>
      </c>
      <c r="AV94" s="11" t="s">
        <v>193</v>
      </c>
      <c r="AW94" s="11" t="s">
        <v>207</v>
      </c>
      <c r="AX94" s="11" t="s">
        <v>243</v>
      </c>
      <c r="AY94" s="177" t="s">
        <v>287</v>
      </c>
    </row>
    <row r="95" spans="2:51" s="11" customFormat="1" ht="13.5">
      <c r="B95" s="174"/>
      <c r="D95" s="171" t="s">
        <v>300</v>
      </c>
      <c r="E95" s="175" t="s">
        <v>192</v>
      </c>
      <c r="F95" s="176" t="s">
        <v>310</v>
      </c>
      <c r="H95" s="177" t="s">
        <v>192</v>
      </c>
      <c r="I95" s="178"/>
      <c r="L95" s="174"/>
      <c r="M95" s="179"/>
      <c r="N95" s="180"/>
      <c r="O95" s="180"/>
      <c r="P95" s="180"/>
      <c r="Q95" s="180"/>
      <c r="R95" s="180"/>
      <c r="S95" s="180"/>
      <c r="T95" s="181"/>
      <c r="AT95" s="177" t="s">
        <v>300</v>
      </c>
      <c r="AU95" s="177" t="s">
        <v>251</v>
      </c>
      <c r="AV95" s="11" t="s">
        <v>193</v>
      </c>
      <c r="AW95" s="11" t="s">
        <v>207</v>
      </c>
      <c r="AX95" s="11" t="s">
        <v>243</v>
      </c>
      <c r="AY95" s="177" t="s">
        <v>287</v>
      </c>
    </row>
    <row r="96" spans="2:51" s="12" customFormat="1" ht="13.5">
      <c r="B96" s="182"/>
      <c r="D96" s="171" t="s">
        <v>300</v>
      </c>
      <c r="E96" s="183" t="s">
        <v>192</v>
      </c>
      <c r="F96" s="184" t="s">
        <v>311</v>
      </c>
      <c r="H96" s="185">
        <v>30</v>
      </c>
      <c r="I96" s="186"/>
      <c r="L96" s="182"/>
      <c r="M96" s="187"/>
      <c r="N96" s="188"/>
      <c r="O96" s="188"/>
      <c r="P96" s="188"/>
      <c r="Q96" s="188"/>
      <c r="R96" s="188"/>
      <c r="S96" s="188"/>
      <c r="T96" s="189"/>
      <c r="AT96" s="183" t="s">
        <v>300</v>
      </c>
      <c r="AU96" s="183" t="s">
        <v>251</v>
      </c>
      <c r="AV96" s="12" t="s">
        <v>251</v>
      </c>
      <c r="AW96" s="12" t="s">
        <v>207</v>
      </c>
      <c r="AX96" s="12" t="s">
        <v>243</v>
      </c>
      <c r="AY96" s="183" t="s">
        <v>287</v>
      </c>
    </row>
    <row r="97" spans="2:51" s="12" customFormat="1" ht="13.5">
      <c r="B97" s="182"/>
      <c r="D97" s="171" t="s">
        <v>300</v>
      </c>
      <c r="E97" s="183" t="s">
        <v>192</v>
      </c>
      <c r="F97" s="184" t="s">
        <v>312</v>
      </c>
      <c r="H97" s="185">
        <v>30</v>
      </c>
      <c r="I97" s="186"/>
      <c r="L97" s="182"/>
      <c r="M97" s="187"/>
      <c r="N97" s="188"/>
      <c r="O97" s="188"/>
      <c r="P97" s="188"/>
      <c r="Q97" s="188"/>
      <c r="R97" s="188"/>
      <c r="S97" s="188"/>
      <c r="T97" s="189"/>
      <c r="AT97" s="183" t="s">
        <v>300</v>
      </c>
      <c r="AU97" s="183" t="s">
        <v>251</v>
      </c>
      <c r="AV97" s="12" t="s">
        <v>251</v>
      </c>
      <c r="AW97" s="12" t="s">
        <v>207</v>
      </c>
      <c r="AX97" s="12" t="s">
        <v>243</v>
      </c>
      <c r="AY97" s="183" t="s">
        <v>287</v>
      </c>
    </row>
    <row r="98" spans="2:51" s="12" customFormat="1" ht="13.5">
      <c r="B98" s="182"/>
      <c r="D98" s="171" t="s">
        <v>300</v>
      </c>
      <c r="E98" s="183" t="s">
        <v>192</v>
      </c>
      <c r="F98" s="184" t="s">
        <v>313</v>
      </c>
      <c r="H98" s="185">
        <v>27.5</v>
      </c>
      <c r="I98" s="186"/>
      <c r="L98" s="182"/>
      <c r="M98" s="187"/>
      <c r="N98" s="188"/>
      <c r="O98" s="188"/>
      <c r="P98" s="188"/>
      <c r="Q98" s="188"/>
      <c r="R98" s="188"/>
      <c r="S98" s="188"/>
      <c r="T98" s="189"/>
      <c r="AT98" s="183" t="s">
        <v>300</v>
      </c>
      <c r="AU98" s="183" t="s">
        <v>251</v>
      </c>
      <c r="AV98" s="12" t="s">
        <v>251</v>
      </c>
      <c r="AW98" s="12" t="s">
        <v>207</v>
      </c>
      <c r="AX98" s="12" t="s">
        <v>243</v>
      </c>
      <c r="AY98" s="183" t="s">
        <v>287</v>
      </c>
    </row>
    <row r="99" spans="2:51" s="12" customFormat="1" ht="13.5">
      <c r="B99" s="182"/>
      <c r="D99" s="171" t="s">
        <v>300</v>
      </c>
      <c r="E99" s="183" t="s">
        <v>192</v>
      </c>
      <c r="F99" s="184" t="s">
        <v>314</v>
      </c>
      <c r="H99" s="185">
        <v>27.5</v>
      </c>
      <c r="I99" s="186"/>
      <c r="L99" s="182"/>
      <c r="M99" s="187"/>
      <c r="N99" s="188"/>
      <c r="O99" s="188"/>
      <c r="P99" s="188"/>
      <c r="Q99" s="188"/>
      <c r="R99" s="188"/>
      <c r="S99" s="188"/>
      <c r="T99" s="189"/>
      <c r="AT99" s="183" t="s">
        <v>300</v>
      </c>
      <c r="AU99" s="183" t="s">
        <v>251</v>
      </c>
      <c r="AV99" s="12" t="s">
        <v>251</v>
      </c>
      <c r="AW99" s="12" t="s">
        <v>207</v>
      </c>
      <c r="AX99" s="12" t="s">
        <v>243</v>
      </c>
      <c r="AY99" s="183" t="s">
        <v>287</v>
      </c>
    </row>
    <row r="100" spans="2:51" s="12" customFormat="1" ht="13.5">
      <c r="B100" s="182"/>
      <c r="D100" s="171" t="s">
        <v>300</v>
      </c>
      <c r="E100" s="183" t="s">
        <v>192</v>
      </c>
      <c r="F100" s="184" t="s">
        <v>192</v>
      </c>
      <c r="H100" s="185">
        <v>0</v>
      </c>
      <c r="I100" s="186"/>
      <c r="L100" s="182"/>
      <c r="M100" s="187"/>
      <c r="N100" s="188"/>
      <c r="O100" s="188"/>
      <c r="P100" s="188"/>
      <c r="Q100" s="188"/>
      <c r="R100" s="188"/>
      <c r="S100" s="188"/>
      <c r="T100" s="189"/>
      <c r="AT100" s="183" t="s">
        <v>300</v>
      </c>
      <c r="AU100" s="183" t="s">
        <v>251</v>
      </c>
      <c r="AV100" s="12" t="s">
        <v>251</v>
      </c>
      <c r="AW100" s="12" t="s">
        <v>207</v>
      </c>
      <c r="AX100" s="12" t="s">
        <v>243</v>
      </c>
      <c r="AY100" s="183" t="s">
        <v>287</v>
      </c>
    </row>
    <row r="101" spans="2:51" s="11" customFormat="1" ht="13.5">
      <c r="B101" s="174"/>
      <c r="D101" s="171" t="s">
        <v>300</v>
      </c>
      <c r="E101" s="175" t="s">
        <v>192</v>
      </c>
      <c r="F101" s="176" t="s">
        <v>315</v>
      </c>
      <c r="H101" s="177" t="s">
        <v>192</v>
      </c>
      <c r="I101" s="178"/>
      <c r="L101" s="174"/>
      <c r="M101" s="179"/>
      <c r="N101" s="180"/>
      <c r="O101" s="180"/>
      <c r="P101" s="180"/>
      <c r="Q101" s="180"/>
      <c r="R101" s="180"/>
      <c r="S101" s="180"/>
      <c r="T101" s="181"/>
      <c r="AT101" s="177" t="s">
        <v>300</v>
      </c>
      <c r="AU101" s="177" t="s">
        <v>251</v>
      </c>
      <c r="AV101" s="11" t="s">
        <v>193</v>
      </c>
      <c r="AW101" s="11" t="s">
        <v>207</v>
      </c>
      <c r="AX101" s="11" t="s">
        <v>243</v>
      </c>
      <c r="AY101" s="177" t="s">
        <v>287</v>
      </c>
    </row>
    <row r="102" spans="2:51" s="12" customFormat="1" ht="13.5">
      <c r="B102" s="182"/>
      <c r="D102" s="171" t="s">
        <v>300</v>
      </c>
      <c r="E102" s="183" t="s">
        <v>192</v>
      </c>
      <c r="F102" s="184" t="s">
        <v>316</v>
      </c>
      <c r="H102" s="185">
        <v>36</v>
      </c>
      <c r="I102" s="186"/>
      <c r="L102" s="182"/>
      <c r="M102" s="187"/>
      <c r="N102" s="188"/>
      <c r="O102" s="188"/>
      <c r="P102" s="188"/>
      <c r="Q102" s="188"/>
      <c r="R102" s="188"/>
      <c r="S102" s="188"/>
      <c r="T102" s="189"/>
      <c r="AT102" s="183" t="s">
        <v>300</v>
      </c>
      <c r="AU102" s="183" t="s">
        <v>251</v>
      </c>
      <c r="AV102" s="12" t="s">
        <v>251</v>
      </c>
      <c r="AW102" s="12" t="s">
        <v>207</v>
      </c>
      <c r="AX102" s="12" t="s">
        <v>243</v>
      </c>
      <c r="AY102" s="183" t="s">
        <v>287</v>
      </c>
    </row>
    <row r="103" spans="2:51" s="12" customFormat="1" ht="13.5">
      <c r="B103" s="182"/>
      <c r="D103" s="171" t="s">
        <v>300</v>
      </c>
      <c r="E103" s="183" t="s">
        <v>192</v>
      </c>
      <c r="F103" s="184" t="s">
        <v>317</v>
      </c>
      <c r="H103" s="185">
        <v>16</v>
      </c>
      <c r="I103" s="186"/>
      <c r="L103" s="182"/>
      <c r="M103" s="187"/>
      <c r="N103" s="188"/>
      <c r="O103" s="188"/>
      <c r="P103" s="188"/>
      <c r="Q103" s="188"/>
      <c r="R103" s="188"/>
      <c r="S103" s="188"/>
      <c r="T103" s="189"/>
      <c r="AT103" s="183" t="s">
        <v>300</v>
      </c>
      <c r="AU103" s="183" t="s">
        <v>251</v>
      </c>
      <c r="AV103" s="12" t="s">
        <v>251</v>
      </c>
      <c r="AW103" s="12" t="s">
        <v>207</v>
      </c>
      <c r="AX103" s="12" t="s">
        <v>243</v>
      </c>
      <c r="AY103" s="183" t="s">
        <v>287</v>
      </c>
    </row>
    <row r="104" spans="2:51" s="13" customFormat="1" ht="13.5">
      <c r="B104" s="194"/>
      <c r="D104" s="190" t="s">
        <v>300</v>
      </c>
      <c r="E104" s="195" t="s">
        <v>192</v>
      </c>
      <c r="F104" s="196" t="s">
        <v>318</v>
      </c>
      <c r="H104" s="197">
        <v>167</v>
      </c>
      <c r="I104" s="198"/>
      <c r="L104" s="194"/>
      <c r="M104" s="199"/>
      <c r="N104" s="200"/>
      <c r="O104" s="200"/>
      <c r="P104" s="200"/>
      <c r="Q104" s="200"/>
      <c r="R104" s="200"/>
      <c r="S104" s="200"/>
      <c r="T104" s="201"/>
      <c r="AT104" s="202" t="s">
        <v>300</v>
      </c>
      <c r="AU104" s="202" t="s">
        <v>251</v>
      </c>
      <c r="AV104" s="13" t="s">
        <v>294</v>
      </c>
      <c r="AW104" s="13" t="s">
        <v>207</v>
      </c>
      <c r="AX104" s="13" t="s">
        <v>193</v>
      </c>
      <c r="AY104" s="202" t="s">
        <v>287</v>
      </c>
    </row>
    <row r="105" spans="2:65" s="1" customFormat="1" ht="22.5" customHeight="1">
      <c r="B105" s="158"/>
      <c r="C105" s="159" t="s">
        <v>319</v>
      </c>
      <c r="D105" s="159" t="s">
        <v>289</v>
      </c>
      <c r="E105" s="160" t="s">
        <v>320</v>
      </c>
      <c r="F105" s="161" t="s">
        <v>321</v>
      </c>
      <c r="G105" s="162" t="s">
        <v>292</v>
      </c>
      <c r="H105" s="163">
        <v>2710</v>
      </c>
      <c r="I105" s="164">
        <v>40</v>
      </c>
      <c r="J105" s="165">
        <f>ROUND(I105*H105,2)</f>
        <v>108400</v>
      </c>
      <c r="K105" s="161" t="s">
        <v>293</v>
      </c>
      <c r="L105" s="33"/>
      <c r="M105" s="166" t="s">
        <v>192</v>
      </c>
      <c r="N105" s="167" t="s">
        <v>214</v>
      </c>
      <c r="O105" s="34"/>
      <c r="P105" s="168">
        <f>O105*H105</f>
        <v>0</v>
      </c>
      <c r="Q105" s="168">
        <v>6E-05</v>
      </c>
      <c r="R105" s="168">
        <f>Q105*H105</f>
        <v>0.1626</v>
      </c>
      <c r="S105" s="168">
        <v>0.103</v>
      </c>
      <c r="T105" s="169">
        <f>S105*H105</f>
        <v>279.13</v>
      </c>
      <c r="AR105" s="17" t="s">
        <v>294</v>
      </c>
      <c r="AT105" s="17" t="s">
        <v>289</v>
      </c>
      <c r="AU105" s="17" t="s">
        <v>251</v>
      </c>
      <c r="AY105" s="17" t="s">
        <v>287</v>
      </c>
      <c r="BE105" s="170">
        <f>IF(N105="základní",J105,0)</f>
        <v>108400</v>
      </c>
      <c r="BF105" s="170">
        <f>IF(N105="snížená",J105,0)</f>
        <v>0</v>
      </c>
      <c r="BG105" s="170">
        <f>IF(N105="zákl. přenesená",J105,0)</f>
        <v>0</v>
      </c>
      <c r="BH105" s="170">
        <f>IF(N105="sníž. přenesená",J105,0)</f>
        <v>0</v>
      </c>
      <c r="BI105" s="170">
        <f>IF(N105="nulová",J105,0)</f>
        <v>0</v>
      </c>
      <c r="BJ105" s="17" t="s">
        <v>193</v>
      </c>
      <c r="BK105" s="170">
        <f>ROUND(I105*H105,2)</f>
        <v>108400</v>
      </c>
      <c r="BL105" s="17" t="s">
        <v>294</v>
      </c>
      <c r="BM105" s="17" t="s">
        <v>322</v>
      </c>
    </row>
    <row r="106" spans="2:47" s="1" customFormat="1" ht="27">
      <c r="B106" s="33"/>
      <c r="D106" s="171" t="s">
        <v>296</v>
      </c>
      <c r="F106" s="172" t="s">
        <v>323</v>
      </c>
      <c r="I106" s="132"/>
      <c r="L106" s="33"/>
      <c r="M106" s="63"/>
      <c r="N106" s="34"/>
      <c r="O106" s="34"/>
      <c r="P106" s="34"/>
      <c r="Q106" s="34"/>
      <c r="R106" s="34"/>
      <c r="S106" s="34"/>
      <c r="T106" s="64"/>
      <c r="AT106" s="17" t="s">
        <v>296</v>
      </c>
      <c r="AU106" s="17" t="s">
        <v>251</v>
      </c>
    </row>
    <row r="107" spans="2:47" s="1" customFormat="1" ht="216">
      <c r="B107" s="33"/>
      <c r="D107" s="171" t="s">
        <v>298</v>
      </c>
      <c r="F107" s="173" t="s">
        <v>308</v>
      </c>
      <c r="I107" s="132"/>
      <c r="L107" s="33"/>
      <c r="M107" s="63"/>
      <c r="N107" s="34"/>
      <c r="O107" s="34"/>
      <c r="P107" s="34"/>
      <c r="Q107" s="34"/>
      <c r="R107" s="34"/>
      <c r="S107" s="34"/>
      <c r="T107" s="64"/>
      <c r="AT107" s="17" t="s">
        <v>298</v>
      </c>
      <c r="AU107" s="17" t="s">
        <v>251</v>
      </c>
    </row>
    <row r="108" spans="2:51" s="11" customFormat="1" ht="13.5">
      <c r="B108" s="174"/>
      <c r="D108" s="171" t="s">
        <v>300</v>
      </c>
      <c r="E108" s="175" t="s">
        <v>192</v>
      </c>
      <c r="F108" s="176" t="s">
        <v>310</v>
      </c>
      <c r="H108" s="177" t="s">
        <v>192</v>
      </c>
      <c r="I108" s="178"/>
      <c r="L108" s="174"/>
      <c r="M108" s="179"/>
      <c r="N108" s="180"/>
      <c r="O108" s="180"/>
      <c r="P108" s="180"/>
      <c r="Q108" s="180"/>
      <c r="R108" s="180"/>
      <c r="S108" s="180"/>
      <c r="T108" s="181"/>
      <c r="AT108" s="177" t="s">
        <v>300</v>
      </c>
      <c r="AU108" s="177" t="s">
        <v>251</v>
      </c>
      <c r="AV108" s="11" t="s">
        <v>193</v>
      </c>
      <c r="AW108" s="11" t="s">
        <v>207</v>
      </c>
      <c r="AX108" s="11" t="s">
        <v>243</v>
      </c>
      <c r="AY108" s="177" t="s">
        <v>287</v>
      </c>
    </row>
    <row r="109" spans="2:51" s="12" customFormat="1" ht="13.5">
      <c r="B109" s="182"/>
      <c r="D109" s="171" t="s">
        <v>300</v>
      </c>
      <c r="E109" s="183" t="s">
        <v>192</v>
      </c>
      <c r="F109" s="184" t="s">
        <v>324</v>
      </c>
      <c r="H109" s="185">
        <v>1620</v>
      </c>
      <c r="I109" s="186"/>
      <c r="L109" s="182"/>
      <c r="M109" s="187"/>
      <c r="N109" s="188"/>
      <c r="O109" s="188"/>
      <c r="P109" s="188"/>
      <c r="Q109" s="188"/>
      <c r="R109" s="188"/>
      <c r="S109" s="188"/>
      <c r="T109" s="189"/>
      <c r="AT109" s="183" t="s">
        <v>300</v>
      </c>
      <c r="AU109" s="183" t="s">
        <v>251</v>
      </c>
      <c r="AV109" s="12" t="s">
        <v>251</v>
      </c>
      <c r="AW109" s="12" t="s">
        <v>207</v>
      </c>
      <c r="AX109" s="12" t="s">
        <v>243</v>
      </c>
      <c r="AY109" s="183" t="s">
        <v>287</v>
      </c>
    </row>
    <row r="110" spans="2:51" s="12" customFormat="1" ht="13.5">
      <c r="B110" s="182"/>
      <c r="D110" s="171" t="s">
        <v>300</v>
      </c>
      <c r="E110" s="183" t="s">
        <v>192</v>
      </c>
      <c r="F110" s="184" t="s">
        <v>325</v>
      </c>
      <c r="H110" s="185">
        <v>1090</v>
      </c>
      <c r="I110" s="186"/>
      <c r="L110" s="182"/>
      <c r="M110" s="187"/>
      <c r="N110" s="188"/>
      <c r="O110" s="188"/>
      <c r="P110" s="188"/>
      <c r="Q110" s="188"/>
      <c r="R110" s="188"/>
      <c r="S110" s="188"/>
      <c r="T110" s="189"/>
      <c r="AT110" s="183" t="s">
        <v>300</v>
      </c>
      <c r="AU110" s="183" t="s">
        <v>251</v>
      </c>
      <c r="AV110" s="12" t="s">
        <v>251</v>
      </c>
      <c r="AW110" s="12" t="s">
        <v>207</v>
      </c>
      <c r="AX110" s="12" t="s">
        <v>243</v>
      </c>
      <c r="AY110" s="183" t="s">
        <v>287</v>
      </c>
    </row>
    <row r="111" spans="2:51" s="13" customFormat="1" ht="13.5">
      <c r="B111" s="194"/>
      <c r="D111" s="190" t="s">
        <v>300</v>
      </c>
      <c r="E111" s="195" t="s">
        <v>192</v>
      </c>
      <c r="F111" s="196" t="s">
        <v>318</v>
      </c>
      <c r="H111" s="197">
        <v>2710</v>
      </c>
      <c r="I111" s="198"/>
      <c r="L111" s="194"/>
      <c r="M111" s="199"/>
      <c r="N111" s="200"/>
      <c r="O111" s="200"/>
      <c r="P111" s="200"/>
      <c r="Q111" s="200"/>
      <c r="R111" s="200"/>
      <c r="S111" s="200"/>
      <c r="T111" s="201"/>
      <c r="AT111" s="202" t="s">
        <v>300</v>
      </c>
      <c r="AU111" s="202" t="s">
        <v>251</v>
      </c>
      <c r="AV111" s="13" t="s">
        <v>294</v>
      </c>
      <c r="AW111" s="13" t="s">
        <v>207</v>
      </c>
      <c r="AX111" s="13" t="s">
        <v>193</v>
      </c>
      <c r="AY111" s="202" t="s">
        <v>287</v>
      </c>
    </row>
    <row r="112" spans="2:65" s="1" customFormat="1" ht="22.5" customHeight="1">
      <c r="B112" s="158"/>
      <c r="C112" s="159" t="s">
        <v>294</v>
      </c>
      <c r="D112" s="159" t="s">
        <v>289</v>
      </c>
      <c r="E112" s="160" t="s">
        <v>326</v>
      </c>
      <c r="F112" s="161" t="s">
        <v>327</v>
      </c>
      <c r="G112" s="162" t="s">
        <v>292</v>
      </c>
      <c r="H112" s="163">
        <v>3550</v>
      </c>
      <c r="I112" s="164">
        <v>80</v>
      </c>
      <c r="J112" s="165">
        <f>ROUND(I112*H112,2)</f>
        <v>284000</v>
      </c>
      <c r="K112" s="161" t="s">
        <v>293</v>
      </c>
      <c r="L112" s="33"/>
      <c r="M112" s="166" t="s">
        <v>192</v>
      </c>
      <c r="N112" s="167" t="s">
        <v>214</v>
      </c>
      <c r="O112" s="34"/>
      <c r="P112" s="168">
        <f>O112*H112</f>
        <v>0</v>
      </c>
      <c r="Q112" s="168">
        <v>0.00016</v>
      </c>
      <c r="R112" s="168">
        <f>Q112*H112</f>
        <v>0.5680000000000001</v>
      </c>
      <c r="S112" s="168">
        <v>0.256</v>
      </c>
      <c r="T112" s="169">
        <f>S112*H112</f>
        <v>908.8000000000001</v>
      </c>
      <c r="AR112" s="17" t="s">
        <v>294</v>
      </c>
      <c r="AT112" s="17" t="s">
        <v>289</v>
      </c>
      <c r="AU112" s="17" t="s">
        <v>251</v>
      </c>
      <c r="AY112" s="17" t="s">
        <v>287</v>
      </c>
      <c r="BE112" s="170">
        <f>IF(N112="základní",J112,0)</f>
        <v>284000</v>
      </c>
      <c r="BF112" s="170">
        <f>IF(N112="snížená",J112,0)</f>
        <v>0</v>
      </c>
      <c r="BG112" s="170">
        <f>IF(N112="zákl. přenesená",J112,0)</f>
        <v>0</v>
      </c>
      <c r="BH112" s="170">
        <f>IF(N112="sníž. přenesená",J112,0)</f>
        <v>0</v>
      </c>
      <c r="BI112" s="170">
        <f>IF(N112="nulová",J112,0)</f>
        <v>0</v>
      </c>
      <c r="BJ112" s="17" t="s">
        <v>193</v>
      </c>
      <c r="BK112" s="170">
        <f>ROUND(I112*H112,2)</f>
        <v>284000</v>
      </c>
      <c r="BL112" s="17" t="s">
        <v>294</v>
      </c>
      <c r="BM112" s="17" t="s">
        <v>328</v>
      </c>
    </row>
    <row r="113" spans="2:47" s="1" customFormat="1" ht="27">
      <c r="B113" s="33"/>
      <c r="D113" s="171" t="s">
        <v>296</v>
      </c>
      <c r="F113" s="172" t="s">
        <v>329</v>
      </c>
      <c r="I113" s="132"/>
      <c r="L113" s="33"/>
      <c r="M113" s="63"/>
      <c r="N113" s="34"/>
      <c r="O113" s="34"/>
      <c r="P113" s="34"/>
      <c r="Q113" s="34"/>
      <c r="R113" s="34"/>
      <c r="S113" s="34"/>
      <c r="T113" s="64"/>
      <c r="AT113" s="17" t="s">
        <v>296</v>
      </c>
      <c r="AU113" s="17" t="s">
        <v>251</v>
      </c>
    </row>
    <row r="114" spans="2:47" s="1" customFormat="1" ht="216">
      <c r="B114" s="33"/>
      <c r="D114" s="171" t="s">
        <v>298</v>
      </c>
      <c r="F114" s="173" t="s">
        <v>308</v>
      </c>
      <c r="I114" s="132"/>
      <c r="L114" s="33"/>
      <c r="M114" s="63"/>
      <c r="N114" s="34"/>
      <c r="O114" s="34"/>
      <c r="P114" s="34"/>
      <c r="Q114" s="34"/>
      <c r="R114" s="34"/>
      <c r="S114" s="34"/>
      <c r="T114" s="64"/>
      <c r="AT114" s="17" t="s">
        <v>298</v>
      </c>
      <c r="AU114" s="17" t="s">
        <v>251</v>
      </c>
    </row>
    <row r="115" spans="2:51" s="11" customFormat="1" ht="13.5">
      <c r="B115" s="174"/>
      <c r="D115" s="171" t="s">
        <v>300</v>
      </c>
      <c r="E115" s="175" t="s">
        <v>192</v>
      </c>
      <c r="F115" s="176" t="s">
        <v>310</v>
      </c>
      <c r="H115" s="177" t="s">
        <v>192</v>
      </c>
      <c r="I115" s="178"/>
      <c r="L115" s="174"/>
      <c r="M115" s="179"/>
      <c r="N115" s="180"/>
      <c r="O115" s="180"/>
      <c r="P115" s="180"/>
      <c r="Q115" s="180"/>
      <c r="R115" s="180"/>
      <c r="S115" s="180"/>
      <c r="T115" s="181"/>
      <c r="AT115" s="177" t="s">
        <v>300</v>
      </c>
      <c r="AU115" s="177" t="s">
        <v>251</v>
      </c>
      <c r="AV115" s="11" t="s">
        <v>193</v>
      </c>
      <c r="AW115" s="11" t="s">
        <v>207</v>
      </c>
      <c r="AX115" s="11" t="s">
        <v>243</v>
      </c>
      <c r="AY115" s="177" t="s">
        <v>287</v>
      </c>
    </row>
    <row r="116" spans="2:51" s="12" customFormat="1" ht="13.5">
      <c r="B116" s="182"/>
      <c r="D116" s="190" t="s">
        <v>300</v>
      </c>
      <c r="E116" s="203" t="s">
        <v>192</v>
      </c>
      <c r="F116" s="204" t="s">
        <v>330</v>
      </c>
      <c r="H116" s="205">
        <v>3550</v>
      </c>
      <c r="I116" s="186"/>
      <c r="L116" s="182"/>
      <c r="M116" s="187"/>
      <c r="N116" s="188"/>
      <c r="O116" s="188"/>
      <c r="P116" s="188"/>
      <c r="Q116" s="188"/>
      <c r="R116" s="188"/>
      <c r="S116" s="188"/>
      <c r="T116" s="189"/>
      <c r="AT116" s="183" t="s">
        <v>300</v>
      </c>
      <c r="AU116" s="183" t="s">
        <v>251</v>
      </c>
      <c r="AV116" s="12" t="s">
        <v>251</v>
      </c>
      <c r="AW116" s="12" t="s">
        <v>207</v>
      </c>
      <c r="AX116" s="12" t="s">
        <v>193</v>
      </c>
      <c r="AY116" s="183" t="s">
        <v>287</v>
      </c>
    </row>
    <row r="117" spans="2:65" s="1" customFormat="1" ht="22.5" customHeight="1">
      <c r="B117" s="158"/>
      <c r="C117" s="159" t="s">
        <v>331</v>
      </c>
      <c r="D117" s="159" t="s">
        <v>289</v>
      </c>
      <c r="E117" s="160" t="s">
        <v>332</v>
      </c>
      <c r="F117" s="161" t="s">
        <v>333</v>
      </c>
      <c r="G117" s="162" t="s">
        <v>334</v>
      </c>
      <c r="H117" s="163">
        <v>97</v>
      </c>
      <c r="I117" s="164">
        <v>50</v>
      </c>
      <c r="J117" s="165">
        <f>ROUND(I117*H117,2)</f>
        <v>4850</v>
      </c>
      <c r="K117" s="161" t="s">
        <v>293</v>
      </c>
      <c r="L117" s="33"/>
      <c r="M117" s="166" t="s">
        <v>192</v>
      </c>
      <c r="N117" s="167" t="s">
        <v>214</v>
      </c>
      <c r="O117" s="34"/>
      <c r="P117" s="168">
        <f>O117*H117</f>
        <v>0</v>
      </c>
      <c r="Q117" s="168">
        <v>0</v>
      </c>
      <c r="R117" s="168">
        <f>Q117*H117</f>
        <v>0</v>
      </c>
      <c r="S117" s="168">
        <v>0</v>
      </c>
      <c r="T117" s="169">
        <f>S117*H117</f>
        <v>0</v>
      </c>
      <c r="AR117" s="17" t="s">
        <v>294</v>
      </c>
      <c r="AT117" s="17" t="s">
        <v>289</v>
      </c>
      <c r="AU117" s="17" t="s">
        <v>251</v>
      </c>
      <c r="AY117" s="17" t="s">
        <v>287</v>
      </c>
      <c r="BE117" s="170">
        <f>IF(N117="základní",J117,0)</f>
        <v>4850</v>
      </c>
      <c r="BF117" s="170">
        <f>IF(N117="snížená",J117,0)</f>
        <v>0</v>
      </c>
      <c r="BG117" s="170">
        <f>IF(N117="zákl. přenesená",J117,0)</f>
        <v>0</v>
      </c>
      <c r="BH117" s="170">
        <f>IF(N117="sníž. přenesená",J117,0)</f>
        <v>0</v>
      </c>
      <c r="BI117" s="170">
        <f>IF(N117="nulová",J117,0)</f>
        <v>0</v>
      </c>
      <c r="BJ117" s="17" t="s">
        <v>193</v>
      </c>
      <c r="BK117" s="170">
        <f>ROUND(I117*H117,2)</f>
        <v>4850</v>
      </c>
      <c r="BL117" s="17" t="s">
        <v>294</v>
      </c>
      <c r="BM117" s="17" t="s">
        <v>335</v>
      </c>
    </row>
    <row r="118" spans="2:47" s="1" customFormat="1" ht="13.5">
      <c r="B118" s="33"/>
      <c r="D118" s="171" t="s">
        <v>296</v>
      </c>
      <c r="F118" s="172" t="s">
        <v>336</v>
      </c>
      <c r="I118" s="132"/>
      <c r="L118" s="33"/>
      <c r="M118" s="63"/>
      <c r="N118" s="34"/>
      <c r="O118" s="34"/>
      <c r="P118" s="34"/>
      <c r="Q118" s="34"/>
      <c r="R118" s="34"/>
      <c r="S118" s="34"/>
      <c r="T118" s="64"/>
      <c r="AT118" s="17" t="s">
        <v>296</v>
      </c>
      <c r="AU118" s="17" t="s">
        <v>251</v>
      </c>
    </row>
    <row r="119" spans="2:47" s="1" customFormat="1" ht="310.5">
      <c r="B119" s="33"/>
      <c r="D119" s="171" t="s">
        <v>298</v>
      </c>
      <c r="F119" s="173" t="s">
        <v>337</v>
      </c>
      <c r="I119" s="132"/>
      <c r="L119" s="33"/>
      <c r="M119" s="63"/>
      <c r="N119" s="34"/>
      <c r="O119" s="34"/>
      <c r="P119" s="34"/>
      <c r="Q119" s="34"/>
      <c r="R119" s="34"/>
      <c r="S119" s="34"/>
      <c r="T119" s="64"/>
      <c r="AT119" s="17" t="s">
        <v>298</v>
      </c>
      <c r="AU119" s="17" t="s">
        <v>251</v>
      </c>
    </row>
    <row r="120" spans="2:51" s="12" customFormat="1" ht="13.5">
      <c r="B120" s="182"/>
      <c r="D120" s="171" t="s">
        <v>300</v>
      </c>
      <c r="E120" s="183" t="s">
        <v>192</v>
      </c>
      <c r="F120" s="184" t="s">
        <v>338</v>
      </c>
      <c r="H120" s="185">
        <v>97</v>
      </c>
      <c r="I120" s="186"/>
      <c r="L120" s="182"/>
      <c r="M120" s="187"/>
      <c r="N120" s="188"/>
      <c r="O120" s="188"/>
      <c r="P120" s="188"/>
      <c r="Q120" s="188"/>
      <c r="R120" s="188"/>
      <c r="S120" s="188"/>
      <c r="T120" s="189"/>
      <c r="AT120" s="183" t="s">
        <v>300</v>
      </c>
      <c r="AU120" s="183" t="s">
        <v>251</v>
      </c>
      <c r="AV120" s="12" t="s">
        <v>251</v>
      </c>
      <c r="AW120" s="12" t="s">
        <v>207</v>
      </c>
      <c r="AX120" s="12" t="s">
        <v>193</v>
      </c>
      <c r="AY120" s="183" t="s">
        <v>287</v>
      </c>
    </row>
    <row r="121" spans="2:63" s="10" customFormat="1" ht="29.25" customHeight="1">
      <c r="B121" s="144"/>
      <c r="D121" s="155" t="s">
        <v>242</v>
      </c>
      <c r="E121" s="156" t="s">
        <v>331</v>
      </c>
      <c r="F121" s="156" t="s">
        <v>339</v>
      </c>
      <c r="I121" s="147"/>
      <c r="J121" s="157">
        <f>BK121</f>
        <v>4862570</v>
      </c>
      <c r="L121" s="144"/>
      <c r="M121" s="149"/>
      <c r="N121" s="150"/>
      <c r="O121" s="150"/>
      <c r="P121" s="151">
        <f>SUM(P122:P184)</f>
        <v>0</v>
      </c>
      <c r="Q121" s="150"/>
      <c r="R121" s="151">
        <f>SUM(R122:R184)</f>
        <v>55.029759999999996</v>
      </c>
      <c r="S121" s="150"/>
      <c r="T121" s="152">
        <f>SUM(T122:T184)</f>
        <v>0</v>
      </c>
      <c r="AR121" s="145" t="s">
        <v>193</v>
      </c>
      <c r="AT121" s="153" t="s">
        <v>242</v>
      </c>
      <c r="AU121" s="153" t="s">
        <v>193</v>
      </c>
      <c r="AY121" s="145" t="s">
        <v>287</v>
      </c>
      <c r="BK121" s="154">
        <f>SUM(BK122:BK184)</f>
        <v>4862570</v>
      </c>
    </row>
    <row r="122" spans="2:65" s="1" customFormat="1" ht="22.5" customHeight="1">
      <c r="B122" s="158"/>
      <c r="C122" s="159" t="s">
        <v>340</v>
      </c>
      <c r="D122" s="159" t="s">
        <v>289</v>
      </c>
      <c r="E122" s="160" t="s">
        <v>341</v>
      </c>
      <c r="F122" s="161" t="s">
        <v>342</v>
      </c>
      <c r="G122" s="162" t="s">
        <v>292</v>
      </c>
      <c r="H122" s="163">
        <v>950</v>
      </c>
      <c r="I122" s="164">
        <v>5</v>
      </c>
      <c r="J122" s="165">
        <f>ROUND(I122*H122,2)</f>
        <v>4750</v>
      </c>
      <c r="K122" s="161" t="s">
        <v>293</v>
      </c>
      <c r="L122" s="33"/>
      <c r="M122" s="166" t="s">
        <v>192</v>
      </c>
      <c r="N122" s="167" t="s">
        <v>214</v>
      </c>
      <c r="O122" s="34"/>
      <c r="P122" s="168">
        <f>O122*H122</f>
        <v>0</v>
      </c>
      <c r="Q122" s="168">
        <v>0</v>
      </c>
      <c r="R122" s="168">
        <f>Q122*H122</f>
        <v>0</v>
      </c>
      <c r="S122" s="168">
        <v>0</v>
      </c>
      <c r="T122" s="169">
        <f>S122*H122</f>
        <v>0</v>
      </c>
      <c r="AR122" s="17" t="s">
        <v>294</v>
      </c>
      <c r="AT122" s="17" t="s">
        <v>289</v>
      </c>
      <c r="AU122" s="17" t="s">
        <v>251</v>
      </c>
      <c r="AY122" s="17" t="s">
        <v>287</v>
      </c>
      <c r="BE122" s="170">
        <f>IF(N122="základní",J122,0)</f>
        <v>4750</v>
      </c>
      <c r="BF122" s="170">
        <f>IF(N122="snížená",J122,0)</f>
        <v>0</v>
      </c>
      <c r="BG122" s="170">
        <f>IF(N122="zákl. přenesená",J122,0)</f>
        <v>0</v>
      </c>
      <c r="BH122" s="170">
        <f>IF(N122="sníž. přenesená",J122,0)</f>
        <v>0</v>
      </c>
      <c r="BI122" s="170">
        <f>IF(N122="nulová",J122,0)</f>
        <v>0</v>
      </c>
      <c r="BJ122" s="17" t="s">
        <v>193</v>
      </c>
      <c r="BK122" s="170">
        <f>ROUND(I122*H122,2)</f>
        <v>4750</v>
      </c>
      <c r="BL122" s="17" t="s">
        <v>294</v>
      </c>
      <c r="BM122" s="17" t="s">
        <v>343</v>
      </c>
    </row>
    <row r="123" spans="2:47" s="1" customFormat="1" ht="13.5">
      <c r="B123" s="33"/>
      <c r="D123" s="171" t="s">
        <v>296</v>
      </c>
      <c r="F123" s="172" t="s">
        <v>344</v>
      </c>
      <c r="I123" s="132"/>
      <c r="L123" s="33"/>
      <c r="M123" s="63"/>
      <c r="N123" s="34"/>
      <c r="O123" s="34"/>
      <c r="P123" s="34"/>
      <c r="Q123" s="34"/>
      <c r="R123" s="34"/>
      <c r="S123" s="34"/>
      <c r="T123" s="64"/>
      <c r="AT123" s="17" t="s">
        <v>296</v>
      </c>
      <c r="AU123" s="17" t="s">
        <v>251</v>
      </c>
    </row>
    <row r="124" spans="2:51" s="11" customFormat="1" ht="13.5">
      <c r="B124" s="174"/>
      <c r="D124" s="171" t="s">
        <v>300</v>
      </c>
      <c r="E124" s="175" t="s">
        <v>192</v>
      </c>
      <c r="F124" s="176" t="s">
        <v>301</v>
      </c>
      <c r="H124" s="177" t="s">
        <v>192</v>
      </c>
      <c r="I124" s="178"/>
      <c r="L124" s="174"/>
      <c r="M124" s="179"/>
      <c r="N124" s="180"/>
      <c r="O124" s="180"/>
      <c r="P124" s="180"/>
      <c r="Q124" s="180"/>
      <c r="R124" s="180"/>
      <c r="S124" s="180"/>
      <c r="T124" s="181"/>
      <c r="AT124" s="177" t="s">
        <v>300</v>
      </c>
      <c r="AU124" s="177" t="s">
        <v>251</v>
      </c>
      <c r="AV124" s="11" t="s">
        <v>193</v>
      </c>
      <c r="AW124" s="11" t="s">
        <v>207</v>
      </c>
      <c r="AX124" s="11" t="s">
        <v>243</v>
      </c>
      <c r="AY124" s="177" t="s">
        <v>287</v>
      </c>
    </row>
    <row r="125" spans="2:51" s="12" customFormat="1" ht="13.5">
      <c r="B125" s="182"/>
      <c r="D125" s="171" t="s">
        <v>300</v>
      </c>
      <c r="E125" s="183" t="s">
        <v>192</v>
      </c>
      <c r="F125" s="184" t="s">
        <v>302</v>
      </c>
      <c r="H125" s="185">
        <v>950</v>
      </c>
      <c r="I125" s="186"/>
      <c r="L125" s="182"/>
      <c r="M125" s="187"/>
      <c r="N125" s="188"/>
      <c r="O125" s="188"/>
      <c r="P125" s="188"/>
      <c r="Q125" s="188"/>
      <c r="R125" s="188"/>
      <c r="S125" s="188"/>
      <c r="T125" s="189"/>
      <c r="AT125" s="183" t="s">
        <v>300</v>
      </c>
      <c r="AU125" s="183" t="s">
        <v>251</v>
      </c>
      <c r="AV125" s="12" t="s">
        <v>251</v>
      </c>
      <c r="AW125" s="12" t="s">
        <v>207</v>
      </c>
      <c r="AX125" s="12" t="s">
        <v>193</v>
      </c>
      <c r="AY125" s="183" t="s">
        <v>287</v>
      </c>
    </row>
    <row r="126" spans="2:51" s="11" customFormat="1" ht="13.5">
      <c r="B126" s="174"/>
      <c r="D126" s="190" t="s">
        <v>300</v>
      </c>
      <c r="E126" s="191" t="s">
        <v>192</v>
      </c>
      <c r="F126" s="192" t="s">
        <v>303</v>
      </c>
      <c r="H126" s="193" t="s">
        <v>192</v>
      </c>
      <c r="I126" s="178"/>
      <c r="L126" s="174"/>
      <c r="M126" s="179"/>
      <c r="N126" s="180"/>
      <c r="O126" s="180"/>
      <c r="P126" s="180"/>
      <c r="Q126" s="180"/>
      <c r="R126" s="180"/>
      <c r="S126" s="180"/>
      <c r="T126" s="181"/>
      <c r="AT126" s="177" t="s">
        <v>300</v>
      </c>
      <c r="AU126" s="177" t="s">
        <v>251</v>
      </c>
      <c r="AV126" s="11" t="s">
        <v>193</v>
      </c>
      <c r="AW126" s="11" t="s">
        <v>207</v>
      </c>
      <c r="AX126" s="11" t="s">
        <v>243</v>
      </c>
      <c r="AY126" s="177" t="s">
        <v>287</v>
      </c>
    </row>
    <row r="127" spans="2:65" s="1" customFormat="1" ht="22.5" customHeight="1">
      <c r="B127" s="158"/>
      <c r="C127" s="159" t="s">
        <v>345</v>
      </c>
      <c r="D127" s="159" t="s">
        <v>289</v>
      </c>
      <c r="E127" s="160" t="s">
        <v>346</v>
      </c>
      <c r="F127" s="161" t="s">
        <v>347</v>
      </c>
      <c r="G127" s="162" t="s">
        <v>292</v>
      </c>
      <c r="H127" s="163">
        <v>950</v>
      </c>
      <c r="I127" s="164">
        <v>300</v>
      </c>
      <c r="J127" s="165">
        <f>ROUND(I127*H127,2)</f>
        <v>285000</v>
      </c>
      <c r="K127" s="161" t="s">
        <v>293</v>
      </c>
      <c r="L127" s="33"/>
      <c r="M127" s="166" t="s">
        <v>192</v>
      </c>
      <c r="N127" s="167" t="s">
        <v>214</v>
      </c>
      <c r="O127" s="34"/>
      <c r="P127" s="168">
        <f>O127*H127</f>
        <v>0</v>
      </c>
      <c r="Q127" s="168">
        <v>0</v>
      </c>
      <c r="R127" s="168">
        <f>Q127*H127</f>
        <v>0</v>
      </c>
      <c r="S127" s="168">
        <v>0</v>
      </c>
      <c r="T127" s="169">
        <f>S127*H127</f>
        <v>0</v>
      </c>
      <c r="AR127" s="17" t="s">
        <v>294</v>
      </c>
      <c r="AT127" s="17" t="s">
        <v>289</v>
      </c>
      <c r="AU127" s="17" t="s">
        <v>251</v>
      </c>
      <c r="AY127" s="17" t="s">
        <v>287</v>
      </c>
      <c r="BE127" s="170">
        <f>IF(N127="základní",J127,0)</f>
        <v>285000</v>
      </c>
      <c r="BF127" s="170">
        <f>IF(N127="snížená",J127,0)</f>
        <v>0</v>
      </c>
      <c r="BG127" s="170">
        <f>IF(N127="zákl. přenesená",J127,0)</f>
        <v>0</v>
      </c>
      <c r="BH127" s="170">
        <f>IF(N127="sníž. přenesená",J127,0)</f>
        <v>0</v>
      </c>
      <c r="BI127" s="170">
        <f>IF(N127="nulová",J127,0)</f>
        <v>0</v>
      </c>
      <c r="BJ127" s="17" t="s">
        <v>193</v>
      </c>
      <c r="BK127" s="170">
        <f>ROUND(I127*H127,2)</f>
        <v>285000</v>
      </c>
      <c r="BL127" s="17" t="s">
        <v>294</v>
      </c>
      <c r="BM127" s="17" t="s">
        <v>348</v>
      </c>
    </row>
    <row r="128" spans="2:47" s="1" customFormat="1" ht="27">
      <c r="B128" s="33"/>
      <c r="D128" s="171" t="s">
        <v>296</v>
      </c>
      <c r="F128" s="172" t="s">
        <v>349</v>
      </c>
      <c r="I128" s="132"/>
      <c r="L128" s="33"/>
      <c r="M128" s="63"/>
      <c r="N128" s="34"/>
      <c r="O128" s="34"/>
      <c r="P128" s="34"/>
      <c r="Q128" s="34"/>
      <c r="R128" s="34"/>
      <c r="S128" s="34"/>
      <c r="T128" s="64"/>
      <c r="AT128" s="17" t="s">
        <v>296</v>
      </c>
      <c r="AU128" s="17" t="s">
        <v>251</v>
      </c>
    </row>
    <row r="129" spans="2:47" s="1" customFormat="1" ht="27">
      <c r="B129" s="33"/>
      <c r="D129" s="171" t="s">
        <v>298</v>
      </c>
      <c r="F129" s="173" t="s">
        <v>350</v>
      </c>
      <c r="I129" s="132"/>
      <c r="L129" s="33"/>
      <c r="M129" s="63"/>
      <c r="N129" s="34"/>
      <c r="O129" s="34"/>
      <c r="P129" s="34"/>
      <c r="Q129" s="34"/>
      <c r="R129" s="34"/>
      <c r="S129" s="34"/>
      <c r="T129" s="64"/>
      <c r="AT129" s="17" t="s">
        <v>298</v>
      </c>
      <c r="AU129" s="17" t="s">
        <v>251</v>
      </c>
    </row>
    <row r="130" spans="2:51" s="11" customFormat="1" ht="13.5">
      <c r="B130" s="174"/>
      <c r="D130" s="171" t="s">
        <v>300</v>
      </c>
      <c r="E130" s="175" t="s">
        <v>192</v>
      </c>
      <c r="F130" s="176" t="s">
        <v>301</v>
      </c>
      <c r="H130" s="177" t="s">
        <v>192</v>
      </c>
      <c r="I130" s="178"/>
      <c r="L130" s="174"/>
      <c r="M130" s="179"/>
      <c r="N130" s="180"/>
      <c r="O130" s="180"/>
      <c r="P130" s="180"/>
      <c r="Q130" s="180"/>
      <c r="R130" s="180"/>
      <c r="S130" s="180"/>
      <c r="T130" s="181"/>
      <c r="AT130" s="177" t="s">
        <v>300</v>
      </c>
      <c r="AU130" s="177" t="s">
        <v>251</v>
      </c>
      <c r="AV130" s="11" t="s">
        <v>193</v>
      </c>
      <c r="AW130" s="11" t="s">
        <v>207</v>
      </c>
      <c r="AX130" s="11" t="s">
        <v>243</v>
      </c>
      <c r="AY130" s="177" t="s">
        <v>287</v>
      </c>
    </row>
    <row r="131" spans="2:51" s="12" customFormat="1" ht="13.5">
      <c r="B131" s="182"/>
      <c r="D131" s="171" t="s">
        <v>300</v>
      </c>
      <c r="E131" s="183" t="s">
        <v>192</v>
      </c>
      <c r="F131" s="184" t="s">
        <v>302</v>
      </c>
      <c r="H131" s="185">
        <v>950</v>
      </c>
      <c r="I131" s="186"/>
      <c r="L131" s="182"/>
      <c r="M131" s="187"/>
      <c r="N131" s="188"/>
      <c r="O131" s="188"/>
      <c r="P131" s="188"/>
      <c r="Q131" s="188"/>
      <c r="R131" s="188"/>
      <c r="S131" s="188"/>
      <c r="T131" s="189"/>
      <c r="AT131" s="183" t="s">
        <v>300</v>
      </c>
      <c r="AU131" s="183" t="s">
        <v>251</v>
      </c>
      <c r="AV131" s="12" t="s">
        <v>251</v>
      </c>
      <c r="AW131" s="12" t="s">
        <v>207</v>
      </c>
      <c r="AX131" s="12" t="s">
        <v>193</v>
      </c>
      <c r="AY131" s="183" t="s">
        <v>287</v>
      </c>
    </row>
    <row r="132" spans="2:51" s="11" customFormat="1" ht="13.5">
      <c r="B132" s="174"/>
      <c r="D132" s="190" t="s">
        <v>300</v>
      </c>
      <c r="E132" s="191" t="s">
        <v>192</v>
      </c>
      <c r="F132" s="192" t="s">
        <v>303</v>
      </c>
      <c r="H132" s="193" t="s">
        <v>192</v>
      </c>
      <c r="I132" s="178"/>
      <c r="L132" s="174"/>
      <c r="M132" s="179"/>
      <c r="N132" s="180"/>
      <c r="O132" s="180"/>
      <c r="P132" s="180"/>
      <c r="Q132" s="180"/>
      <c r="R132" s="180"/>
      <c r="S132" s="180"/>
      <c r="T132" s="181"/>
      <c r="AT132" s="177" t="s">
        <v>300</v>
      </c>
      <c r="AU132" s="177" t="s">
        <v>251</v>
      </c>
      <c r="AV132" s="11" t="s">
        <v>193</v>
      </c>
      <c r="AW132" s="11" t="s">
        <v>207</v>
      </c>
      <c r="AX132" s="11" t="s">
        <v>243</v>
      </c>
      <c r="AY132" s="177" t="s">
        <v>287</v>
      </c>
    </row>
    <row r="133" spans="2:65" s="1" customFormat="1" ht="22.5" customHeight="1">
      <c r="B133" s="158"/>
      <c r="C133" s="159" t="s">
        <v>351</v>
      </c>
      <c r="D133" s="159" t="s">
        <v>289</v>
      </c>
      <c r="E133" s="160" t="s">
        <v>352</v>
      </c>
      <c r="F133" s="161" t="s">
        <v>353</v>
      </c>
      <c r="G133" s="162" t="s">
        <v>292</v>
      </c>
      <c r="H133" s="163">
        <v>705</v>
      </c>
      <c r="I133" s="164">
        <v>100</v>
      </c>
      <c r="J133" s="165">
        <f>ROUND(I133*H133,2)</f>
        <v>70500</v>
      </c>
      <c r="K133" s="161" t="s">
        <v>293</v>
      </c>
      <c r="L133" s="33"/>
      <c r="M133" s="166" t="s">
        <v>192</v>
      </c>
      <c r="N133" s="167" t="s">
        <v>214</v>
      </c>
      <c r="O133" s="34"/>
      <c r="P133" s="168">
        <f>O133*H133</f>
        <v>0</v>
      </c>
      <c r="Q133" s="168">
        <v>0.066</v>
      </c>
      <c r="R133" s="168">
        <f>Q133*H133</f>
        <v>46.53</v>
      </c>
      <c r="S133" s="168">
        <v>0</v>
      </c>
      <c r="T133" s="169">
        <f>S133*H133</f>
        <v>0</v>
      </c>
      <c r="AR133" s="17" t="s">
        <v>294</v>
      </c>
      <c r="AT133" s="17" t="s">
        <v>289</v>
      </c>
      <c r="AU133" s="17" t="s">
        <v>251</v>
      </c>
      <c r="AY133" s="17" t="s">
        <v>287</v>
      </c>
      <c r="BE133" s="170">
        <f>IF(N133="základní",J133,0)</f>
        <v>70500</v>
      </c>
      <c r="BF133" s="170">
        <f>IF(N133="snížená",J133,0)</f>
        <v>0</v>
      </c>
      <c r="BG133" s="170">
        <f>IF(N133="zákl. přenesená",J133,0)</f>
        <v>0</v>
      </c>
      <c r="BH133" s="170">
        <f>IF(N133="sníž. přenesená",J133,0)</f>
        <v>0</v>
      </c>
      <c r="BI133" s="170">
        <f>IF(N133="nulová",J133,0)</f>
        <v>0</v>
      </c>
      <c r="BJ133" s="17" t="s">
        <v>193</v>
      </c>
      <c r="BK133" s="170">
        <f>ROUND(I133*H133,2)</f>
        <v>70500</v>
      </c>
      <c r="BL133" s="17" t="s">
        <v>294</v>
      </c>
      <c r="BM133" s="17" t="s">
        <v>354</v>
      </c>
    </row>
    <row r="134" spans="2:47" s="1" customFormat="1" ht="27">
      <c r="B134" s="33"/>
      <c r="D134" s="171" t="s">
        <v>296</v>
      </c>
      <c r="F134" s="172" t="s">
        <v>355</v>
      </c>
      <c r="I134" s="132"/>
      <c r="L134" s="33"/>
      <c r="M134" s="63"/>
      <c r="N134" s="34"/>
      <c r="O134" s="34"/>
      <c r="P134" s="34"/>
      <c r="Q134" s="34"/>
      <c r="R134" s="34"/>
      <c r="S134" s="34"/>
      <c r="T134" s="64"/>
      <c r="AT134" s="17" t="s">
        <v>296</v>
      </c>
      <c r="AU134" s="17" t="s">
        <v>251</v>
      </c>
    </row>
    <row r="135" spans="2:47" s="1" customFormat="1" ht="81">
      <c r="B135" s="33"/>
      <c r="D135" s="171" t="s">
        <v>298</v>
      </c>
      <c r="F135" s="173" t="s">
        <v>356</v>
      </c>
      <c r="I135" s="132"/>
      <c r="L135" s="33"/>
      <c r="M135" s="63"/>
      <c r="N135" s="34"/>
      <c r="O135" s="34"/>
      <c r="P135" s="34"/>
      <c r="Q135" s="34"/>
      <c r="R135" s="34"/>
      <c r="S135" s="34"/>
      <c r="T135" s="64"/>
      <c r="AT135" s="17" t="s">
        <v>298</v>
      </c>
      <c r="AU135" s="17" t="s">
        <v>251</v>
      </c>
    </row>
    <row r="136" spans="2:51" s="11" customFormat="1" ht="13.5">
      <c r="B136" s="174"/>
      <c r="D136" s="171" t="s">
        <v>300</v>
      </c>
      <c r="E136" s="175" t="s">
        <v>192</v>
      </c>
      <c r="F136" s="176" t="s">
        <v>357</v>
      </c>
      <c r="H136" s="177" t="s">
        <v>192</v>
      </c>
      <c r="I136" s="178"/>
      <c r="L136" s="174"/>
      <c r="M136" s="179"/>
      <c r="N136" s="180"/>
      <c r="O136" s="180"/>
      <c r="P136" s="180"/>
      <c r="Q136" s="180"/>
      <c r="R136" s="180"/>
      <c r="S136" s="180"/>
      <c r="T136" s="181"/>
      <c r="AT136" s="177" t="s">
        <v>300</v>
      </c>
      <c r="AU136" s="177" t="s">
        <v>251</v>
      </c>
      <c r="AV136" s="11" t="s">
        <v>193</v>
      </c>
      <c r="AW136" s="11" t="s">
        <v>207</v>
      </c>
      <c r="AX136" s="11" t="s">
        <v>243</v>
      </c>
      <c r="AY136" s="177" t="s">
        <v>287</v>
      </c>
    </row>
    <row r="137" spans="2:51" s="12" customFormat="1" ht="13.5">
      <c r="B137" s="182"/>
      <c r="D137" s="171" t="s">
        <v>300</v>
      </c>
      <c r="E137" s="183" t="s">
        <v>192</v>
      </c>
      <c r="F137" s="184" t="s">
        <v>358</v>
      </c>
      <c r="H137" s="185">
        <v>189.5</v>
      </c>
      <c r="I137" s="186"/>
      <c r="L137" s="182"/>
      <c r="M137" s="187"/>
      <c r="N137" s="188"/>
      <c r="O137" s="188"/>
      <c r="P137" s="188"/>
      <c r="Q137" s="188"/>
      <c r="R137" s="188"/>
      <c r="S137" s="188"/>
      <c r="T137" s="189"/>
      <c r="AT137" s="183" t="s">
        <v>300</v>
      </c>
      <c r="AU137" s="183" t="s">
        <v>251</v>
      </c>
      <c r="AV137" s="12" t="s">
        <v>251</v>
      </c>
      <c r="AW137" s="12" t="s">
        <v>207</v>
      </c>
      <c r="AX137" s="12" t="s">
        <v>243</v>
      </c>
      <c r="AY137" s="183" t="s">
        <v>287</v>
      </c>
    </row>
    <row r="138" spans="2:51" s="12" customFormat="1" ht="13.5">
      <c r="B138" s="182"/>
      <c r="D138" s="171" t="s">
        <v>300</v>
      </c>
      <c r="E138" s="183" t="s">
        <v>192</v>
      </c>
      <c r="F138" s="184" t="s">
        <v>359</v>
      </c>
      <c r="H138" s="185">
        <v>14.5</v>
      </c>
      <c r="I138" s="186"/>
      <c r="L138" s="182"/>
      <c r="M138" s="187"/>
      <c r="N138" s="188"/>
      <c r="O138" s="188"/>
      <c r="P138" s="188"/>
      <c r="Q138" s="188"/>
      <c r="R138" s="188"/>
      <c r="S138" s="188"/>
      <c r="T138" s="189"/>
      <c r="AT138" s="183" t="s">
        <v>300</v>
      </c>
      <c r="AU138" s="183" t="s">
        <v>251</v>
      </c>
      <c r="AV138" s="12" t="s">
        <v>251</v>
      </c>
      <c r="AW138" s="12" t="s">
        <v>207</v>
      </c>
      <c r="AX138" s="12" t="s">
        <v>243</v>
      </c>
      <c r="AY138" s="183" t="s">
        <v>287</v>
      </c>
    </row>
    <row r="139" spans="2:51" s="12" customFormat="1" ht="13.5">
      <c r="B139" s="182"/>
      <c r="D139" s="171" t="s">
        <v>300</v>
      </c>
      <c r="E139" s="183" t="s">
        <v>192</v>
      </c>
      <c r="F139" s="184" t="s">
        <v>360</v>
      </c>
      <c r="H139" s="185">
        <v>148</v>
      </c>
      <c r="I139" s="186"/>
      <c r="L139" s="182"/>
      <c r="M139" s="187"/>
      <c r="N139" s="188"/>
      <c r="O139" s="188"/>
      <c r="P139" s="188"/>
      <c r="Q139" s="188"/>
      <c r="R139" s="188"/>
      <c r="S139" s="188"/>
      <c r="T139" s="189"/>
      <c r="AT139" s="183" t="s">
        <v>300</v>
      </c>
      <c r="AU139" s="183" t="s">
        <v>251</v>
      </c>
      <c r="AV139" s="12" t="s">
        <v>251</v>
      </c>
      <c r="AW139" s="12" t="s">
        <v>207</v>
      </c>
      <c r="AX139" s="12" t="s">
        <v>243</v>
      </c>
      <c r="AY139" s="183" t="s">
        <v>287</v>
      </c>
    </row>
    <row r="140" spans="2:51" s="12" customFormat="1" ht="13.5">
      <c r="B140" s="182"/>
      <c r="D140" s="171" t="s">
        <v>300</v>
      </c>
      <c r="E140" s="183" t="s">
        <v>192</v>
      </c>
      <c r="F140" s="184" t="s">
        <v>361</v>
      </c>
      <c r="H140" s="185">
        <v>99</v>
      </c>
      <c r="I140" s="186"/>
      <c r="L140" s="182"/>
      <c r="M140" s="187"/>
      <c r="N140" s="188"/>
      <c r="O140" s="188"/>
      <c r="P140" s="188"/>
      <c r="Q140" s="188"/>
      <c r="R140" s="188"/>
      <c r="S140" s="188"/>
      <c r="T140" s="189"/>
      <c r="AT140" s="183" t="s">
        <v>300</v>
      </c>
      <c r="AU140" s="183" t="s">
        <v>251</v>
      </c>
      <c r="AV140" s="12" t="s">
        <v>251</v>
      </c>
      <c r="AW140" s="12" t="s">
        <v>207</v>
      </c>
      <c r="AX140" s="12" t="s">
        <v>243</v>
      </c>
      <c r="AY140" s="183" t="s">
        <v>287</v>
      </c>
    </row>
    <row r="141" spans="2:51" s="12" customFormat="1" ht="13.5">
      <c r="B141" s="182"/>
      <c r="D141" s="171" t="s">
        <v>300</v>
      </c>
      <c r="E141" s="183" t="s">
        <v>192</v>
      </c>
      <c r="F141" s="184" t="s">
        <v>362</v>
      </c>
      <c r="H141" s="185">
        <v>13.25</v>
      </c>
      <c r="I141" s="186"/>
      <c r="L141" s="182"/>
      <c r="M141" s="187"/>
      <c r="N141" s="188"/>
      <c r="O141" s="188"/>
      <c r="P141" s="188"/>
      <c r="Q141" s="188"/>
      <c r="R141" s="188"/>
      <c r="S141" s="188"/>
      <c r="T141" s="189"/>
      <c r="AT141" s="183" t="s">
        <v>300</v>
      </c>
      <c r="AU141" s="183" t="s">
        <v>251</v>
      </c>
      <c r="AV141" s="12" t="s">
        <v>251</v>
      </c>
      <c r="AW141" s="12" t="s">
        <v>207</v>
      </c>
      <c r="AX141" s="12" t="s">
        <v>243</v>
      </c>
      <c r="AY141" s="183" t="s">
        <v>287</v>
      </c>
    </row>
    <row r="142" spans="2:51" s="12" customFormat="1" ht="13.5">
      <c r="B142" s="182"/>
      <c r="D142" s="171" t="s">
        <v>300</v>
      </c>
      <c r="E142" s="183" t="s">
        <v>192</v>
      </c>
      <c r="F142" s="184" t="s">
        <v>363</v>
      </c>
      <c r="H142" s="185">
        <v>141.75</v>
      </c>
      <c r="I142" s="186"/>
      <c r="L142" s="182"/>
      <c r="M142" s="187"/>
      <c r="N142" s="188"/>
      <c r="O142" s="188"/>
      <c r="P142" s="188"/>
      <c r="Q142" s="188"/>
      <c r="R142" s="188"/>
      <c r="S142" s="188"/>
      <c r="T142" s="189"/>
      <c r="AT142" s="183" t="s">
        <v>300</v>
      </c>
      <c r="AU142" s="183" t="s">
        <v>251</v>
      </c>
      <c r="AV142" s="12" t="s">
        <v>251</v>
      </c>
      <c r="AW142" s="12" t="s">
        <v>207</v>
      </c>
      <c r="AX142" s="12" t="s">
        <v>243</v>
      </c>
      <c r="AY142" s="183" t="s">
        <v>287</v>
      </c>
    </row>
    <row r="143" spans="2:51" s="12" customFormat="1" ht="13.5">
      <c r="B143" s="182"/>
      <c r="D143" s="171" t="s">
        <v>300</v>
      </c>
      <c r="E143" s="183" t="s">
        <v>192</v>
      </c>
      <c r="F143" s="184" t="s">
        <v>364</v>
      </c>
      <c r="H143" s="185">
        <v>99</v>
      </c>
      <c r="I143" s="186"/>
      <c r="L143" s="182"/>
      <c r="M143" s="187"/>
      <c r="N143" s="188"/>
      <c r="O143" s="188"/>
      <c r="P143" s="188"/>
      <c r="Q143" s="188"/>
      <c r="R143" s="188"/>
      <c r="S143" s="188"/>
      <c r="T143" s="189"/>
      <c r="AT143" s="183" t="s">
        <v>300</v>
      </c>
      <c r="AU143" s="183" t="s">
        <v>251</v>
      </c>
      <c r="AV143" s="12" t="s">
        <v>251</v>
      </c>
      <c r="AW143" s="12" t="s">
        <v>207</v>
      </c>
      <c r="AX143" s="12" t="s">
        <v>243</v>
      </c>
      <c r="AY143" s="183" t="s">
        <v>287</v>
      </c>
    </row>
    <row r="144" spans="2:51" s="13" customFormat="1" ht="13.5">
      <c r="B144" s="194"/>
      <c r="D144" s="190" t="s">
        <v>300</v>
      </c>
      <c r="E144" s="195" t="s">
        <v>192</v>
      </c>
      <c r="F144" s="196" t="s">
        <v>318</v>
      </c>
      <c r="H144" s="197">
        <v>705</v>
      </c>
      <c r="I144" s="198"/>
      <c r="L144" s="194"/>
      <c r="M144" s="199"/>
      <c r="N144" s="200"/>
      <c r="O144" s="200"/>
      <c r="P144" s="200"/>
      <c r="Q144" s="200"/>
      <c r="R144" s="200"/>
      <c r="S144" s="200"/>
      <c r="T144" s="201"/>
      <c r="AT144" s="202" t="s">
        <v>300</v>
      </c>
      <c r="AU144" s="202" t="s">
        <v>251</v>
      </c>
      <c r="AV144" s="13" t="s">
        <v>294</v>
      </c>
      <c r="AW144" s="13" t="s">
        <v>207</v>
      </c>
      <c r="AX144" s="13" t="s">
        <v>193</v>
      </c>
      <c r="AY144" s="202" t="s">
        <v>287</v>
      </c>
    </row>
    <row r="145" spans="2:65" s="1" customFormat="1" ht="22.5" customHeight="1">
      <c r="B145" s="158"/>
      <c r="C145" s="159" t="s">
        <v>365</v>
      </c>
      <c r="D145" s="159" t="s">
        <v>289</v>
      </c>
      <c r="E145" s="160" t="s">
        <v>366</v>
      </c>
      <c r="F145" s="161" t="s">
        <v>367</v>
      </c>
      <c r="G145" s="162" t="s">
        <v>368</v>
      </c>
      <c r="H145" s="163">
        <v>350</v>
      </c>
      <c r="I145" s="164">
        <v>80</v>
      </c>
      <c r="J145" s="165">
        <f>ROUND(I145*H145,2)</f>
        <v>28000</v>
      </c>
      <c r="K145" s="161" t="s">
        <v>293</v>
      </c>
      <c r="L145" s="33"/>
      <c r="M145" s="166" t="s">
        <v>192</v>
      </c>
      <c r="N145" s="167" t="s">
        <v>214</v>
      </c>
      <c r="O145" s="34"/>
      <c r="P145" s="168">
        <f>O145*H145</f>
        <v>0</v>
      </c>
      <c r="Q145" s="168">
        <v>0.00085</v>
      </c>
      <c r="R145" s="168">
        <f>Q145*H145</f>
        <v>0.2975</v>
      </c>
      <c r="S145" s="168">
        <v>0</v>
      </c>
      <c r="T145" s="169">
        <f>S145*H145</f>
        <v>0</v>
      </c>
      <c r="AR145" s="17" t="s">
        <v>294</v>
      </c>
      <c r="AT145" s="17" t="s">
        <v>289</v>
      </c>
      <c r="AU145" s="17" t="s">
        <v>251</v>
      </c>
      <c r="AY145" s="17" t="s">
        <v>287</v>
      </c>
      <c r="BE145" s="170">
        <f>IF(N145="základní",J145,0)</f>
        <v>28000</v>
      </c>
      <c r="BF145" s="170">
        <f>IF(N145="snížená",J145,0)</f>
        <v>0</v>
      </c>
      <c r="BG145" s="170">
        <f>IF(N145="zákl. přenesená",J145,0)</f>
        <v>0</v>
      </c>
      <c r="BH145" s="170">
        <f>IF(N145="sníž. přenesená",J145,0)</f>
        <v>0</v>
      </c>
      <c r="BI145" s="170">
        <f>IF(N145="nulová",J145,0)</f>
        <v>0</v>
      </c>
      <c r="BJ145" s="17" t="s">
        <v>193</v>
      </c>
      <c r="BK145" s="170">
        <f>ROUND(I145*H145,2)</f>
        <v>28000</v>
      </c>
      <c r="BL145" s="17" t="s">
        <v>294</v>
      </c>
      <c r="BM145" s="17" t="s">
        <v>369</v>
      </c>
    </row>
    <row r="146" spans="2:47" s="1" customFormat="1" ht="13.5">
      <c r="B146" s="33"/>
      <c r="D146" s="171" t="s">
        <v>296</v>
      </c>
      <c r="F146" s="172" t="s">
        <v>370</v>
      </c>
      <c r="I146" s="132"/>
      <c r="L146" s="33"/>
      <c r="M146" s="63"/>
      <c r="N146" s="34"/>
      <c r="O146" s="34"/>
      <c r="P146" s="34"/>
      <c r="Q146" s="34"/>
      <c r="R146" s="34"/>
      <c r="S146" s="34"/>
      <c r="T146" s="64"/>
      <c r="AT146" s="17" t="s">
        <v>296</v>
      </c>
      <c r="AU146" s="17" t="s">
        <v>251</v>
      </c>
    </row>
    <row r="147" spans="2:47" s="1" customFormat="1" ht="81">
      <c r="B147" s="33"/>
      <c r="D147" s="171" t="s">
        <v>298</v>
      </c>
      <c r="F147" s="173" t="s">
        <v>371</v>
      </c>
      <c r="I147" s="132"/>
      <c r="L147" s="33"/>
      <c r="M147" s="63"/>
      <c r="N147" s="34"/>
      <c r="O147" s="34"/>
      <c r="P147" s="34"/>
      <c r="Q147" s="34"/>
      <c r="R147" s="34"/>
      <c r="S147" s="34"/>
      <c r="T147" s="64"/>
      <c r="AT147" s="17" t="s">
        <v>298</v>
      </c>
      <c r="AU147" s="17" t="s">
        <v>251</v>
      </c>
    </row>
    <row r="148" spans="2:51" s="11" customFormat="1" ht="13.5">
      <c r="B148" s="174"/>
      <c r="D148" s="171" t="s">
        <v>300</v>
      </c>
      <c r="E148" s="175" t="s">
        <v>192</v>
      </c>
      <c r="F148" s="176" t="s">
        <v>372</v>
      </c>
      <c r="H148" s="177" t="s">
        <v>192</v>
      </c>
      <c r="I148" s="178"/>
      <c r="L148" s="174"/>
      <c r="M148" s="179"/>
      <c r="N148" s="180"/>
      <c r="O148" s="180"/>
      <c r="P148" s="180"/>
      <c r="Q148" s="180"/>
      <c r="R148" s="180"/>
      <c r="S148" s="180"/>
      <c r="T148" s="181"/>
      <c r="AT148" s="177" t="s">
        <v>300</v>
      </c>
      <c r="AU148" s="177" t="s">
        <v>251</v>
      </c>
      <c r="AV148" s="11" t="s">
        <v>193</v>
      </c>
      <c r="AW148" s="11" t="s">
        <v>207</v>
      </c>
      <c r="AX148" s="11" t="s">
        <v>243</v>
      </c>
      <c r="AY148" s="177" t="s">
        <v>287</v>
      </c>
    </row>
    <row r="149" spans="2:51" s="12" customFormat="1" ht="13.5">
      <c r="B149" s="182"/>
      <c r="D149" s="171" t="s">
        <v>300</v>
      </c>
      <c r="E149" s="183" t="s">
        <v>192</v>
      </c>
      <c r="F149" s="184" t="s">
        <v>373</v>
      </c>
      <c r="H149" s="185">
        <v>350</v>
      </c>
      <c r="I149" s="186"/>
      <c r="L149" s="182"/>
      <c r="M149" s="187"/>
      <c r="N149" s="188"/>
      <c r="O149" s="188"/>
      <c r="P149" s="188"/>
      <c r="Q149" s="188"/>
      <c r="R149" s="188"/>
      <c r="S149" s="188"/>
      <c r="T149" s="189"/>
      <c r="AT149" s="183" t="s">
        <v>300</v>
      </c>
      <c r="AU149" s="183" t="s">
        <v>251</v>
      </c>
      <c r="AV149" s="12" t="s">
        <v>251</v>
      </c>
      <c r="AW149" s="12" t="s">
        <v>207</v>
      </c>
      <c r="AX149" s="12" t="s">
        <v>193</v>
      </c>
      <c r="AY149" s="183" t="s">
        <v>287</v>
      </c>
    </row>
    <row r="150" spans="2:51" s="11" customFormat="1" ht="13.5">
      <c r="B150" s="174"/>
      <c r="D150" s="190" t="s">
        <v>300</v>
      </c>
      <c r="E150" s="191" t="s">
        <v>192</v>
      </c>
      <c r="F150" s="192" t="s">
        <v>374</v>
      </c>
      <c r="H150" s="193" t="s">
        <v>192</v>
      </c>
      <c r="I150" s="178"/>
      <c r="L150" s="174"/>
      <c r="M150" s="179"/>
      <c r="N150" s="180"/>
      <c r="O150" s="180"/>
      <c r="P150" s="180"/>
      <c r="Q150" s="180"/>
      <c r="R150" s="180"/>
      <c r="S150" s="180"/>
      <c r="T150" s="181"/>
      <c r="AT150" s="177" t="s">
        <v>300</v>
      </c>
      <c r="AU150" s="177" t="s">
        <v>251</v>
      </c>
      <c r="AV150" s="11" t="s">
        <v>193</v>
      </c>
      <c r="AW150" s="11" t="s">
        <v>207</v>
      </c>
      <c r="AX150" s="11" t="s">
        <v>243</v>
      </c>
      <c r="AY150" s="177" t="s">
        <v>287</v>
      </c>
    </row>
    <row r="151" spans="2:65" s="1" customFormat="1" ht="22.5" customHeight="1">
      <c r="B151" s="158"/>
      <c r="C151" s="159" t="s">
        <v>197</v>
      </c>
      <c r="D151" s="159" t="s">
        <v>289</v>
      </c>
      <c r="E151" s="160" t="s">
        <v>375</v>
      </c>
      <c r="F151" s="161" t="s">
        <v>376</v>
      </c>
      <c r="G151" s="162" t="s">
        <v>292</v>
      </c>
      <c r="H151" s="163">
        <v>1400</v>
      </c>
      <c r="I151" s="164">
        <v>5</v>
      </c>
      <c r="J151" s="165">
        <f>ROUND(I151*H151,2)</f>
        <v>7000</v>
      </c>
      <c r="K151" s="161" t="s">
        <v>293</v>
      </c>
      <c r="L151" s="33"/>
      <c r="M151" s="166" t="s">
        <v>192</v>
      </c>
      <c r="N151" s="167" t="s">
        <v>214</v>
      </c>
      <c r="O151" s="34"/>
      <c r="P151" s="168">
        <f>O151*H151</f>
        <v>0</v>
      </c>
      <c r="Q151" s="168">
        <v>0.00034</v>
      </c>
      <c r="R151" s="168">
        <f>Q151*H151</f>
        <v>0.47600000000000003</v>
      </c>
      <c r="S151" s="168">
        <v>0</v>
      </c>
      <c r="T151" s="169">
        <f>S151*H151</f>
        <v>0</v>
      </c>
      <c r="AR151" s="17" t="s">
        <v>294</v>
      </c>
      <c r="AT151" s="17" t="s">
        <v>289</v>
      </c>
      <c r="AU151" s="17" t="s">
        <v>251</v>
      </c>
      <c r="AY151" s="17" t="s">
        <v>287</v>
      </c>
      <c r="BE151" s="170">
        <f>IF(N151="základní",J151,0)</f>
        <v>7000</v>
      </c>
      <c r="BF151" s="170">
        <f>IF(N151="snížená",J151,0)</f>
        <v>0</v>
      </c>
      <c r="BG151" s="170">
        <f>IF(N151="zákl. přenesená",J151,0)</f>
        <v>0</v>
      </c>
      <c r="BH151" s="170">
        <f>IF(N151="sníž. přenesená",J151,0)</f>
        <v>0</v>
      </c>
      <c r="BI151" s="170">
        <f>IF(N151="nulová",J151,0)</f>
        <v>0</v>
      </c>
      <c r="BJ151" s="17" t="s">
        <v>193</v>
      </c>
      <c r="BK151" s="170">
        <f>ROUND(I151*H151,2)</f>
        <v>7000</v>
      </c>
      <c r="BL151" s="17" t="s">
        <v>294</v>
      </c>
      <c r="BM151" s="17" t="s">
        <v>377</v>
      </c>
    </row>
    <row r="152" spans="2:47" s="1" customFormat="1" ht="13.5">
      <c r="B152" s="33"/>
      <c r="D152" s="171" t="s">
        <v>296</v>
      </c>
      <c r="F152" s="172" t="s">
        <v>378</v>
      </c>
      <c r="I152" s="132"/>
      <c r="L152" s="33"/>
      <c r="M152" s="63"/>
      <c r="N152" s="34"/>
      <c r="O152" s="34"/>
      <c r="P152" s="34"/>
      <c r="Q152" s="34"/>
      <c r="R152" s="34"/>
      <c r="S152" s="34"/>
      <c r="T152" s="64"/>
      <c r="AT152" s="17" t="s">
        <v>296</v>
      </c>
      <c r="AU152" s="17" t="s">
        <v>251</v>
      </c>
    </row>
    <row r="153" spans="2:47" s="1" customFormat="1" ht="40.5">
      <c r="B153" s="33"/>
      <c r="D153" s="171" t="s">
        <v>298</v>
      </c>
      <c r="F153" s="173" t="s">
        <v>379</v>
      </c>
      <c r="I153" s="132"/>
      <c r="L153" s="33"/>
      <c r="M153" s="63"/>
      <c r="N153" s="34"/>
      <c r="O153" s="34"/>
      <c r="P153" s="34"/>
      <c r="Q153" s="34"/>
      <c r="R153" s="34"/>
      <c r="S153" s="34"/>
      <c r="T153" s="64"/>
      <c r="AT153" s="17" t="s">
        <v>298</v>
      </c>
      <c r="AU153" s="17" t="s">
        <v>251</v>
      </c>
    </row>
    <row r="154" spans="2:51" s="11" customFormat="1" ht="13.5">
      <c r="B154" s="174"/>
      <c r="D154" s="171" t="s">
        <v>300</v>
      </c>
      <c r="E154" s="175" t="s">
        <v>192</v>
      </c>
      <c r="F154" s="176" t="s">
        <v>301</v>
      </c>
      <c r="H154" s="177" t="s">
        <v>192</v>
      </c>
      <c r="I154" s="178"/>
      <c r="L154" s="174"/>
      <c r="M154" s="179"/>
      <c r="N154" s="180"/>
      <c r="O154" s="180"/>
      <c r="P154" s="180"/>
      <c r="Q154" s="180"/>
      <c r="R154" s="180"/>
      <c r="S154" s="180"/>
      <c r="T154" s="181"/>
      <c r="AT154" s="177" t="s">
        <v>300</v>
      </c>
      <c r="AU154" s="177" t="s">
        <v>251</v>
      </c>
      <c r="AV154" s="11" t="s">
        <v>193</v>
      </c>
      <c r="AW154" s="11" t="s">
        <v>207</v>
      </c>
      <c r="AX154" s="11" t="s">
        <v>243</v>
      </c>
      <c r="AY154" s="177" t="s">
        <v>287</v>
      </c>
    </row>
    <row r="155" spans="2:51" s="12" customFormat="1" ht="13.5">
      <c r="B155" s="182"/>
      <c r="D155" s="171" t="s">
        <v>300</v>
      </c>
      <c r="E155" s="183" t="s">
        <v>192</v>
      </c>
      <c r="F155" s="184" t="s">
        <v>380</v>
      </c>
      <c r="H155" s="185">
        <v>1050</v>
      </c>
      <c r="I155" s="186"/>
      <c r="L155" s="182"/>
      <c r="M155" s="187"/>
      <c r="N155" s="188"/>
      <c r="O155" s="188"/>
      <c r="P155" s="188"/>
      <c r="Q155" s="188"/>
      <c r="R155" s="188"/>
      <c r="S155" s="188"/>
      <c r="T155" s="189"/>
      <c r="AT155" s="183" t="s">
        <v>300</v>
      </c>
      <c r="AU155" s="183" t="s">
        <v>251</v>
      </c>
      <c r="AV155" s="12" t="s">
        <v>251</v>
      </c>
      <c r="AW155" s="12" t="s">
        <v>207</v>
      </c>
      <c r="AX155" s="12" t="s">
        <v>243</v>
      </c>
      <c r="AY155" s="183" t="s">
        <v>287</v>
      </c>
    </row>
    <row r="156" spans="2:51" s="11" customFormat="1" ht="13.5">
      <c r="B156" s="174"/>
      <c r="D156" s="171" t="s">
        <v>300</v>
      </c>
      <c r="E156" s="175" t="s">
        <v>192</v>
      </c>
      <c r="F156" s="176" t="s">
        <v>303</v>
      </c>
      <c r="H156" s="177" t="s">
        <v>192</v>
      </c>
      <c r="I156" s="178"/>
      <c r="L156" s="174"/>
      <c r="M156" s="179"/>
      <c r="N156" s="180"/>
      <c r="O156" s="180"/>
      <c r="P156" s="180"/>
      <c r="Q156" s="180"/>
      <c r="R156" s="180"/>
      <c r="S156" s="180"/>
      <c r="T156" s="181"/>
      <c r="AT156" s="177" t="s">
        <v>300</v>
      </c>
      <c r="AU156" s="177" t="s">
        <v>251</v>
      </c>
      <c r="AV156" s="11" t="s">
        <v>193</v>
      </c>
      <c r="AW156" s="11" t="s">
        <v>207</v>
      </c>
      <c r="AX156" s="11" t="s">
        <v>243</v>
      </c>
      <c r="AY156" s="177" t="s">
        <v>287</v>
      </c>
    </row>
    <row r="157" spans="2:51" s="12" customFormat="1" ht="13.5">
      <c r="B157" s="182"/>
      <c r="D157" s="171" t="s">
        <v>300</v>
      </c>
      <c r="E157" s="183" t="s">
        <v>192</v>
      </c>
      <c r="F157" s="184" t="s">
        <v>192</v>
      </c>
      <c r="H157" s="185">
        <v>0</v>
      </c>
      <c r="I157" s="186"/>
      <c r="L157" s="182"/>
      <c r="M157" s="187"/>
      <c r="N157" s="188"/>
      <c r="O157" s="188"/>
      <c r="P157" s="188"/>
      <c r="Q157" s="188"/>
      <c r="R157" s="188"/>
      <c r="S157" s="188"/>
      <c r="T157" s="189"/>
      <c r="AT157" s="183" t="s">
        <v>300</v>
      </c>
      <c r="AU157" s="183" t="s">
        <v>251</v>
      </c>
      <c r="AV157" s="12" t="s">
        <v>251</v>
      </c>
      <c r="AW157" s="12" t="s">
        <v>207</v>
      </c>
      <c r="AX157" s="12" t="s">
        <v>243</v>
      </c>
      <c r="AY157" s="183" t="s">
        <v>287</v>
      </c>
    </row>
    <row r="158" spans="2:51" s="11" customFormat="1" ht="13.5">
      <c r="B158" s="174"/>
      <c r="D158" s="171" t="s">
        <v>300</v>
      </c>
      <c r="E158" s="175" t="s">
        <v>192</v>
      </c>
      <c r="F158" s="176" t="s">
        <v>381</v>
      </c>
      <c r="H158" s="177" t="s">
        <v>192</v>
      </c>
      <c r="I158" s="178"/>
      <c r="L158" s="174"/>
      <c r="M158" s="179"/>
      <c r="N158" s="180"/>
      <c r="O158" s="180"/>
      <c r="P158" s="180"/>
      <c r="Q158" s="180"/>
      <c r="R158" s="180"/>
      <c r="S158" s="180"/>
      <c r="T158" s="181"/>
      <c r="AT158" s="177" t="s">
        <v>300</v>
      </c>
      <c r="AU158" s="177" t="s">
        <v>251</v>
      </c>
      <c r="AV158" s="11" t="s">
        <v>193</v>
      </c>
      <c r="AW158" s="11" t="s">
        <v>207</v>
      </c>
      <c r="AX158" s="11" t="s">
        <v>243</v>
      </c>
      <c r="AY158" s="177" t="s">
        <v>287</v>
      </c>
    </row>
    <row r="159" spans="2:51" s="12" customFormat="1" ht="13.5">
      <c r="B159" s="182"/>
      <c r="D159" s="171" t="s">
        <v>300</v>
      </c>
      <c r="E159" s="183" t="s">
        <v>192</v>
      </c>
      <c r="F159" s="184" t="s">
        <v>382</v>
      </c>
      <c r="H159" s="185">
        <v>350</v>
      </c>
      <c r="I159" s="186"/>
      <c r="L159" s="182"/>
      <c r="M159" s="187"/>
      <c r="N159" s="188"/>
      <c r="O159" s="188"/>
      <c r="P159" s="188"/>
      <c r="Q159" s="188"/>
      <c r="R159" s="188"/>
      <c r="S159" s="188"/>
      <c r="T159" s="189"/>
      <c r="AT159" s="183" t="s">
        <v>300</v>
      </c>
      <c r="AU159" s="183" t="s">
        <v>251</v>
      </c>
      <c r="AV159" s="12" t="s">
        <v>251</v>
      </c>
      <c r="AW159" s="12" t="s">
        <v>207</v>
      </c>
      <c r="AX159" s="12" t="s">
        <v>243</v>
      </c>
      <c r="AY159" s="183" t="s">
        <v>287</v>
      </c>
    </row>
    <row r="160" spans="2:51" s="11" customFormat="1" ht="13.5">
      <c r="B160" s="174"/>
      <c r="D160" s="171" t="s">
        <v>300</v>
      </c>
      <c r="E160" s="175" t="s">
        <v>192</v>
      </c>
      <c r="F160" s="176" t="s">
        <v>303</v>
      </c>
      <c r="H160" s="177" t="s">
        <v>192</v>
      </c>
      <c r="I160" s="178"/>
      <c r="L160" s="174"/>
      <c r="M160" s="179"/>
      <c r="N160" s="180"/>
      <c r="O160" s="180"/>
      <c r="P160" s="180"/>
      <c r="Q160" s="180"/>
      <c r="R160" s="180"/>
      <c r="S160" s="180"/>
      <c r="T160" s="181"/>
      <c r="AT160" s="177" t="s">
        <v>300</v>
      </c>
      <c r="AU160" s="177" t="s">
        <v>251</v>
      </c>
      <c r="AV160" s="11" t="s">
        <v>193</v>
      </c>
      <c r="AW160" s="11" t="s">
        <v>207</v>
      </c>
      <c r="AX160" s="11" t="s">
        <v>243</v>
      </c>
      <c r="AY160" s="177" t="s">
        <v>287</v>
      </c>
    </row>
    <row r="161" spans="2:51" s="13" customFormat="1" ht="13.5">
      <c r="B161" s="194"/>
      <c r="D161" s="190" t="s">
        <v>300</v>
      </c>
      <c r="E161" s="195" t="s">
        <v>192</v>
      </c>
      <c r="F161" s="196" t="s">
        <v>318</v>
      </c>
      <c r="H161" s="197">
        <v>1400</v>
      </c>
      <c r="I161" s="198"/>
      <c r="L161" s="194"/>
      <c r="M161" s="199"/>
      <c r="N161" s="200"/>
      <c r="O161" s="200"/>
      <c r="P161" s="200"/>
      <c r="Q161" s="200"/>
      <c r="R161" s="200"/>
      <c r="S161" s="200"/>
      <c r="T161" s="201"/>
      <c r="AT161" s="202" t="s">
        <v>300</v>
      </c>
      <c r="AU161" s="202" t="s">
        <v>251</v>
      </c>
      <c r="AV161" s="13" t="s">
        <v>294</v>
      </c>
      <c r="AW161" s="13" t="s">
        <v>207</v>
      </c>
      <c r="AX161" s="13" t="s">
        <v>193</v>
      </c>
      <c r="AY161" s="202" t="s">
        <v>287</v>
      </c>
    </row>
    <row r="162" spans="2:65" s="1" customFormat="1" ht="22.5" customHeight="1">
      <c r="B162" s="158"/>
      <c r="C162" s="159" t="s">
        <v>383</v>
      </c>
      <c r="D162" s="159" t="s">
        <v>289</v>
      </c>
      <c r="E162" s="160" t="s">
        <v>384</v>
      </c>
      <c r="F162" s="161" t="s">
        <v>385</v>
      </c>
      <c r="G162" s="162" t="s">
        <v>292</v>
      </c>
      <c r="H162" s="163">
        <v>12666</v>
      </c>
      <c r="I162" s="164">
        <v>10</v>
      </c>
      <c r="J162" s="165">
        <f>ROUND(I162*H162,2)</f>
        <v>126660</v>
      </c>
      <c r="K162" s="161" t="s">
        <v>293</v>
      </c>
      <c r="L162" s="33"/>
      <c r="M162" s="166" t="s">
        <v>192</v>
      </c>
      <c r="N162" s="167" t="s">
        <v>214</v>
      </c>
      <c r="O162" s="34"/>
      <c r="P162" s="168">
        <f>O162*H162</f>
        <v>0</v>
      </c>
      <c r="Q162" s="168">
        <v>0.00061</v>
      </c>
      <c r="R162" s="168">
        <f>Q162*H162</f>
        <v>7.72626</v>
      </c>
      <c r="S162" s="168">
        <v>0</v>
      </c>
      <c r="T162" s="169">
        <f>S162*H162</f>
        <v>0</v>
      </c>
      <c r="AR162" s="17" t="s">
        <v>294</v>
      </c>
      <c r="AT162" s="17" t="s">
        <v>289</v>
      </c>
      <c r="AU162" s="17" t="s">
        <v>251</v>
      </c>
      <c r="AY162" s="17" t="s">
        <v>287</v>
      </c>
      <c r="BE162" s="170">
        <f>IF(N162="základní",J162,0)</f>
        <v>126660</v>
      </c>
      <c r="BF162" s="170">
        <f>IF(N162="snížená",J162,0)</f>
        <v>0</v>
      </c>
      <c r="BG162" s="170">
        <f>IF(N162="zákl. přenesená",J162,0)</f>
        <v>0</v>
      </c>
      <c r="BH162" s="170">
        <f>IF(N162="sníž. přenesená",J162,0)</f>
        <v>0</v>
      </c>
      <c r="BI162" s="170">
        <f>IF(N162="nulová",J162,0)</f>
        <v>0</v>
      </c>
      <c r="BJ162" s="17" t="s">
        <v>193</v>
      </c>
      <c r="BK162" s="170">
        <f>ROUND(I162*H162,2)</f>
        <v>126660</v>
      </c>
      <c r="BL162" s="17" t="s">
        <v>294</v>
      </c>
      <c r="BM162" s="17" t="s">
        <v>386</v>
      </c>
    </row>
    <row r="163" spans="2:47" s="1" customFormat="1" ht="27">
      <c r="B163" s="33"/>
      <c r="D163" s="171" t="s">
        <v>296</v>
      </c>
      <c r="F163" s="172" t="s">
        <v>387</v>
      </c>
      <c r="I163" s="132"/>
      <c r="L163" s="33"/>
      <c r="M163" s="63"/>
      <c r="N163" s="34"/>
      <c r="O163" s="34"/>
      <c r="P163" s="34"/>
      <c r="Q163" s="34"/>
      <c r="R163" s="34"/>
      <c r="S163" s="34"/>
      <c r="T163" s="64"/>
      <c r="AT163" s="17" t="s">
        <v>296</v>
      </c>
      <c r="AU163" s="17" t="s">
        <v>251</v>
      </c>
    </row>
    <row r="164" spans="2:51" s="11" customFormat="1" ht="13.5">
      <c r="B164" s="174"/>
      <c r="D164" s="171" t="s">
        <v>300</v>
      </c>
      <c r="E164" s="175" t="s">
        <v>192</v>
      </c>
      <c r="F164" s="176" t="s">
        <v>310</v>
      </c>
      <c r="H164" s="177" t="s">
        <v>192</v>
      </c>
      <c r="I164" s="178"/>
      <c r="L164" s="174"/>
      <c r="M164" s="179"/>
      <c r="N164" s="180"/>
      <c r="O164" s="180"/>
      <c r="P164" s="180"/>
      <c r="Q164" s="180"/>
      <c r="R164" s="180"/>
      <c r="S164" s="180"/>
      <c r="T164" s="181"/>
      <c r="AT164" s="177" t="s">
        <v>300</v>
      </c>
      <c r="AU164" s="177" t="s">
        <v>251</v>
      </c>
      <c r="AV164" s="11" t="s">
        <v>193</v>
      </c>
      <c r="AW164" s="11" t="s">
        <v>207</v>
      </c>
      <c r="AX164" s="11" t="s">
        <v>243</v>
      </c>
      <c r="AY164" s="177" t="s">
        <v>287</v>
      </c>
    </row>
    <row r="165" spans="2:51" s="12" customFormat="1" ht="13.5">
      <c r="B165" s="182"/>
      <c r="D165" s="171" t="s">
        <v>300</v>
      </c>
      <c r="E165" s="183" t="s">
        <v>192</v>
      </c>
      <c r="F165" s="184" t="s">
        <v>388</v>
      </c>
      <c r="H165" s="185">
        <v>7174</v>
      </c>
      <c r="I165" s="186"/>
      <c r="L165" s="182"/>
      <c r="M165" s="187"/>
      <c r="N165" s="188"/>
      <c r="O165" s="188"/>
      <c r="P165" s="188"/>
      <c r="Q165" s="188"/>
      <c r="R165" s="188"/>
      <c r="S165" s="188"/>
      <c r="T165" s="189"/>
      <c r="AT165" s="183" t="s">
        <v>300</v>
      </c>
      <c r="AU165" s="183" t="s">
        <v>251</v>
      </c>
      <c r="AV165" s="12" t="s">
        <v>251</v>
      </c>
      <c r="AW165" s="12" t="s">
        <v>207</v>
      </c>
      <c r="AX165" s="12" t="s">
        <v>243</v>
      </c>
      <c r="AY165" s="183" t="s">
        <v>287</v>
      </c>
    </row>
    <row r="166" spans="2:51" s="12" customFormat="1" ht="13.5">
      <c r="B166" s="182"/>
      <c r="D166" s="171" t="s">
        <v>300</v>
      </c>
      <c r="E166" s="183" t="s">
        <v>192</v>
      </c>
      <c r="F166" s="184" t="s">
        <v>389</v>
      </c>
      <c r="H166" s="185">
        <v>3282</v>
      </c>
      <c r="I166" s="186"/>
      <c r="L166" s="182"/>
      <c r="M166" s="187"/>
      <c r="N166" s="188"/>
      <c r="O166" s="188"/>
      <c r="P166" s="188"/>
      <c r="Q166" s="188"/>
      <c r="R166" s="188"/>
      <c r="S166" s="188"/>
      <c r="T166" s="189"/>
      <c r="AT166" s="183" t="s">
        <v>300</v>
      </c>
      <c r="AU166" s="183" t="s">
        <v>251</v>
      </c>
      <c r="AV166" s="12" t="s">
        <v>251</v>
      </c>
      <c r="AW166" s="12" t="s">
        <v>207</v>
      </c>
      <c r="AX166" s="12" t="s">
        <v>243</v>
      </c>
      <c r="AY166" s="183" t="s">
        <v>287</v>
      </c>
    </row>
    <row r="167" spans="2:51" s="12" customFormat="1" ht="13.5">
      <c r="B167" s="182"/>
      <c r="D167" s="171" t="s">
        <v>300</v>
      </c>
      <c r="E167" s="183" t="s">
        <v>192</v>
      </c>
      <c r="F167" s="184" t="s">
        <v>390</v>
      </c>
      <c r="H167" s="185">
        <v>2210</v>
      </c>
      <c r="I167" s="186"/>
      <c r="L167" s="182"/>
      <c r="M167" s="187"/>
      <c r="N167" s="188"/>
      <c r="O167" s="188"/>
      <c r="P167" s="188"/>
      <c r="Q167" s="188"/>
      <c r="R167" s="188"/>
      <c r="S167" s="188"/>
      <c r="T167" s="189"/>
      <c r="AT167" s="183" t="s">
        <v>300</v>
      </c>
      <c r="AU167" s="183" t="s">
        <v>251</v>
      </c>
      <c r="AV167" s="12" t="s">
        <v>251</v>
      </c>
      <c r="AW167" s="12" t="s">
        <v>207</v>
      </c>
      <c r="AX167" s="12" t="s">
        <v>243</v>
      </c>
      <c r="AY167" s="183" t="s">
        <v>287</v>
      </c>
    </row>
    <row r="168" spans="2:51" s="13" customFormat="1" ht="13.5">
      <c r="B168" s="194"/>
      <c r="D168" s="190" t="s">
        <v>300</v>
      </c>
      <c r="E168" s="195" t="s">
        <v>192</v>
      </c>
      <c r="F168" s="196" t="s">
        <v>318</v>
      </c>
      <c r="H168" s="197">
        <v>12666</v>
      </c>
      <c r="I168" s="198"/>
      <c r="L168" s="194"/>
      <c r="M168" s="199"/>
      <c r="N168" s="200"/>
      <c r="O168" s="200"/>
      <c r="P168" s="200"/>
      <c r="Q168" s="200"/>
      <c r="R168" s="200"/>
      <c r="S168" s="200"/>
      <c r="T168" s="201"/>
      <c r="AT168" s="202" t="s">
        <v>300</v>
      </c>
      <c r="AU168" s="202" t="s">
        <v>251</v>
      </c>
      <c r="AV168" s="13" t="s">
        <v>294</v>
      </c>
      <c r="AW168" s="13" t="s">
        <v>207</v>
      </c>
      <c r="AX168" s="13" t="s">
        <v>193</v>
      </c>
      <c r="AY168" s="202" t="s">
        <v>287</v>
      </c>
    </row>
    <row r="169" spans="2:65" s="1" customFormat="1" ht="31.5" customHeight="1">
      <c r="B169" s="158"/>
      <c r="C169" s="159" t="s">
        <v>391</v>
      </c>
      <c r="D169" s="159" t="s">
        <v>289</v>
      </c>
      <c r="E169" s="160" t="s">
        <v>392</v>
      </c>
      <c r="F169" s="161" t="s">
        <v>393</v>
      </c>
      <c r="G169" s="162" t="s">
        <v>292</v>
      </c>
      <c r="H169" s="163">
        <v>6260</v>
      </c>
      <c r="I169" s="164">
        <v>325</v>
      </c>
      <c r="J169" s="165">
        <f>ROUND(I169*H169,2)</f>
        <v>2034500</v>
      </c>
      <c r="K169" s="161" t="s">
        <v>293</v>
      </c>
      <c r="L169" s="33"/>
      <c r="M169" s="166" t="s">
        <v>192</v>
      </c>
      <c r="N169" s="167" t="s">
        <v>214</v>
      </c>
      <c r="O169" s="34"/>
      <c r="P169" s="168">
        <f>O169*H169</f>
        <v>0</v>
      </c>
      <c r="Q169" s="168">
        <v>0</v>
      </c>
      <c r="R169" s="168">
        <f>Q169*H169</f>
        <v>0</v>
      </c>
      <c r="S169" s="168">
        <v>0</v>
      </c>
      <c r="T169" s="169">
        <f>S169*H169</f>
        <v>0</v>
      </c>
      <c r="AR169" s="17" t="s">
        <v>294</v>
      </c>
      <c r="AT169" s="17" t="s">
        <v>289</v>
      </c>
      <c r="AU169" s="17" t="s">
        <v>251</v>
      </c>
      <c r="AY169" s="17" t="s">
        <v>287</v>
      </c>
      <c r="BE169" s="170">
        <f>IF(N169="základní",J169,0)</f>
        <v>2034500</v>
      </c>
      <c r="BF169" s="170">
        <f>IF(N169="snížená",J169,0)</f>
        <v>0</v>
      </c>
      <c r="BG169" s="170">
        <f>IF(N169="zákl. přenesená",J169,0)</f>
        <v>0</v>
      </c>
      <c r="BH169" s="170">
        <f>IF(N169="sníž. přenesená",J169,0)</f>
        <v>0</v>
      </c>
      <c r="BI169" s="170">
        <f>IF(N169="nulová",J169,0)</f>
        <v>0</v>
      </c>
      <c r="BJ169" s="17" t="s">
        <v>193</v>
      </c>
      <c r="BK169" s="170">
        <f>ROUND(I169*H169,2)</f>
        <v>2034500</v>
      </c>
      <c r="BL169" s="17" t="s">
        <v>294</v>
      </c>
      <c r="BM169" s="17" t="s">
        <v>394</v>
      </c>
    </row>
    <row r="170" spans="2:47" s="1" customFormat="1" ht="27">
      <c r="B170" s="33"/>
      <c r="D170" s="171" t="s">
        <v>296</v>
      </c>
      <c r="F170" s="172" t="s">
        <v>395</v>
      </c>
      <c r="I170" s="132"/>
      <c r="L170" s="33"/>
      <c r="M170" s="63"/>
      <c r="N170" s="34"/>
      <c r="O170" s="34"/>
      <c r="P170" s="34"/>
      <c r="Q170" s="34"/>
      <c r="R170" s="34"/>
      <c r="S170" s="34"/>
      <c r="T170" s="64"/>
      <c r="AT170" s="17" t="s">
        <v>296</v>
      </c>
      <c r="AU170" s="17" t="s">
        <v>251</v>
      </c>
    </row>
    <row r="171" spans="2:47" s="1" customFormat="1" ht="27">
      <c r="B171" s="33"/>
      <c r="D171" s="171" t="s">
        <v>298</v>
      </c>
      <c r="F171" s="173" t="s">
        <v>396</v>
      </c>
      <c r="I171" s="132"/>
      <c r="L171" s="33"/>
      <c r="M171" s="63"/>
      <c r="N171" s="34"/>
      <c r="O171" s="34"/>
      <c r="P171" s="34"/>
      <c r="Q171" s="34"/>
      <c r="R171" s="34"/>
      <c r="S171" s="34"/>
      <c r="T171" s="64"/>
      <c r="AT171" s="17" t="s">
        <v>298</v>
      </c>
      <c r="AU171" s="17" t="s">
        <v>251</v>
      </c>
    </row>
    <row r="172" spans="2:51" s="11" customFormat="1" ht="13.5">
      <c r="B172" s="174"/>
      <c r="D172" s="171" t="s">
        <v>300</v>
      </c>
      <c r="E172" s="175" t="s">
        <v>192</v>
      </c>
      <c r="F172" s="176" t="s">
        <v>310</v>
      </c>
      <c r="H172" s="177" t="s">
        <v>192</v>
      </c>
      <c r="I172" s="178"/>
      <c r="L172" s="174"/>
      <c r="M172" s="179"/>
      <c r="N172" s="180"/>
      <c r="O172" s="180"/>
      <c r="P172" s="180"/>
      <c r="Q172" s="180"/>
      <c r="R172" s="180"/>
      <c r="S172" s="180"/>
      <c r="T172" s="181"/>
      <c r="AT172" s="177" t="s">
        <v>300</v>
      </c>
      <c r="AU172" s="177" t="s">
        <v>251</v>
      </c>
      <c r="AV172" s="11" t="s">
        <v>193</v>
      </c>
      <c r="AW172" s="11" t="s">
        <v>207</v>
      </c>
      <c r="AX172" s="11" t="s">
        <v>243</v>
      </c>
      <c r="AY172" s="177" t="s">
        <v>287</v>
      </c>
    </row>
    <row r="173" spans="2:51" s="12" customFormat="1" ht="13.5">
      <c r="B173" s="182"/>
      <c r="D173" s="171" t="s">
        <v>300</v>
      </c>
      <c r="E173" s="183" t="s">
        <v>192</v>
      </c>
      <c r="F173" s="184" t="s">
        <v>330</v>
      </c>
      <c r="H173" s="185">
        <v>3550</v>
      </c>
      <c r="I173" s="186"/>
      <c r="L173" s="182"/>
      <c r="M173" s="187"/>
      <c r="N173" s="188"/>
      <c r="O173" s="188"/>
      <c r="P173" s="188"/>
      <c r="Q173" s="188"/>
      <c r="R173" s="188"/>
      <c r="S173" s="188"/>
      <c r="T173" s="189"/>
      <c r="AT173" s="183" t="s">
        <v>300</v>
      </c>
      <c r="AU173" s="183" t="s">
        <v>251</v>
      </c>
      <c r="AV173" s="12" t="s">
        <v>251</v>
      </c>
      <c r="AW173" s="12" t="s">
        <v>207</v>
      </c>
      <c r="AX173" s="12" t="s">
        <v>243</v>
      </c>
      <c r="AY173" s="183" t="s">
        <v>287</v>
      </c>
    </row>
    <row r="174" spans="2:51" s="12" customFormat="1" ht="13.5">
      <c r="B174" s="182"/>
      <c r="D174" s="171" t="s">
        <v>300</v>
      </c>
      <c r="E174" s="183" t="s">
        <v>192</v>
      </c>
      <c r="F174" s="184" t="s">
        <v>324</v>
      </c>
      <c r="H174" s="185">
        <v>1620</v>
      </c>
      <c r="I174" s="186"/>
      <c r="L174" s="182"/>
      <c r="M174" s="187"/>
      <c r="N174" s="188"/>
      <c r="O174" s="188"/>
      <c r="P174" s="188"/>
      <c r="Q174" s="188"/>
      <c r="R174" s="188"/>
      <c r="S174" s="188"/>
      <c r="T174" s="189"/>
      <c r="AT174" s="183" t="s">
        <v>300</v>
      </c>
      <c r="AU174" s="183" t="s">
        <v>251</v>
      </c>
      <c r="AV174" s="12" t="s">
        <v>251</v>
      </c>
      <c r="AW174" s="12" t="s">
        <v>207</v>
      </c>
      <c r="AX174" s="12" t="s">
        <v>243</v>
      </c>
      <c r="AY174" s="183" t="s">
        <v>287</v>
      </c>
    </row>
    <row r="175" spans="2:51" s="12" customFormat="1" ht="13.5">
      <c r="B175" s="182"/>
      <c r="D175" s="171" t="s">
        <v>300</v>
      </c>
      <c r="E175" s="183" t="s">
        <v>192</v>
      </c>
      <c r="F175" s="184" t="s">
        <v>397</v>
      </c>
      <c r="H175" s="185">
        <v>1090</v>
      </c>
      <c r="I175" s="186"/>
      <c r="L175" s="182"/>
      <c r="M175" s="187"/>
      <c r="N175" s="188"/>
      <c r="O175" s="188"/>
      <c r="P175" s="188"/>
      <c r="Q175" s="188"/>
      <c r="R175" s="188"/>
      <c r="S175" s="188"/>
      <c r="T175" s="189"/>
      <c r="AT175" s="183" t="s">
        <v>300</v>
      </c>
      <c r="AU175" s="183" t="s">
        <v>251</v>
      </c>
      <c r="AV175" s="12" t="s">
        <v>251</v>
      </c>
      <c r="AW175" s="12" t="s">
        <v>207</v>
      </c>
      <c r="AX175" s="12" t="s">
        <v>243</v>
      </c>
      <c r="AY175" s="183" t="s">
        <v>287</v>
      </c>
    </row>
    <row r="176" spans="2:51" s="13" customFormat="1" ht="13.5">
      <c r="B176" s="194"/>
      <c r="D176" s="190" t="s">
        <v>300</v>
      </c>
      <c r="E176" s="195" t="s">
        <v>192</v>
      </c>
      <c r="F176" s="196" t="s">
        <v>318</v>
      </c>
      <c r="H176" s="197">
        <v>6260</v>
      </c>
      <c r="I176" s="198"/>
      <c r="L176" s="194"/>
      <c r="M176" s="199"/>
      <c r="N176" s="200"/>
      <c r="O176" s="200"/>
      <c r="P176" s="200"/>
      <c r="Q176" s="200"/>
      <c r="R176" s="200"/>
      <c r="S176" s="200"/>
      <c r="T176" s="201"/>
      <c r="AT176" s="202" t="s">
        <v>300</v>
      </c>
      <c r="AU176" s="202" t="s">
        <v>251</v>
      </c>
      <c r="AV176" s="13" t="s">
        <v>294</v>
      </c>
      <c r="AW176" s="13" t="s">
        <v>207</v>
      </c>
      <c r="AX176" s="13" t="s">
        <v>193</v>
      </c>
      <c r="AY176" s="202" t="s">
        <v>287</v>
      </c>
    </row>
    <row r="177" spans="2:65" s="1" customFormat="1" ht="22.5" customHeight="1">
      <c r="B177" s="158"/>
      <c r="C177" s="159" t="s">
        <v>398</v>
      </c>
      <c r="D177" s="159" t="s">
        <v>289</v>
      </c>
      <c r="E177" s="160" t="s">
        <v>399</v>
      </c>
      <c r="F177" s="161" t="s">
        <v>400</v>
      </c>
      <c r="G177" s="162" t="s">
        <v>292</v>
      </c>
      <c r="H177" s="163">
        <v>6406</v>
      </c>
      <c r="I177" s="164">
        <v>360</v>
      </c>
      <c r="J177" s="165">
        <f>ROUND(I177*H177,2)</f>
        <v>2306160</v>
      </c>
      <c r="K177" s="161" t="s">
        <v>293</v>
      </c>
      <c r="L177" s="33"/>
      <c r="M177" s="166" t="s">
        <v>192</v>
      </c>
      <c r="N177" s="167" t="s">
        <v>214</v>
      </c>
      <c r="O177" s="34"/>
      <c r="P177" s="168">
        <f>O177*H177</f>
        <v>0</v>
      </c>
      <c r="Q177" s="168">
        <v>0</v>
      </c>
      <c r="R177" s="168">
        <f>Q177*H177</f>
        <v>0</v>
      </c>
      <c r="S177" s="168">
        <v>0</v>
      </c>
      <c r="T177" s="169">
        <f>S177*H177</f>
        <v>0</v>
      </c>
      <c r="AR177" s="17" t="s">
        <v>294</v>
      </c>
      <c r="AT177" s="17" t="s">
        <v>289</v>
      </c>
      <c r="AU177" s="17" t="s">
        <v>251</v>
      </c>
      <c r="AY177" s="17" t="s">
        <v>287</v>
      </c>
      <c r="BE177" s="170">
        <f>IF(N177="základní",J177,0)</f>
        <v>2306160</v>
      </c>
      <c r="BF177" s="170">
        <f>IF(N177="snížená",J177,0)</f>
        <v>0</v>
      </c>
      <c r="BG177" s="170">
        <f>IF(N177="zákl. přenesená",J177,0)</f>
        <v>0</v>
      </c>
      <c r="BH177" s="170">
        <f>IF(N177="sníž. přenesená",J177,0)</f>
        <v>0</v>
      </c>
      <c r="BI177" s="170">
        <f>IF(N177="nulová",J177,0)</f>
        <v>0</v>
      </c>
      <c r="BJ177" s="17" t="s">
        <v>193</v>
      </c>
      <c r="BK177" s="170">
        <f>ROUND(I177*H177,2)</f>
        <v>2306160</v>
      </c>
      <c r="BL177" s="17" t="s">
        <v>294</v>
      </c>
      <c r="BM177" s="17" t="s">
        <v>401</v>
      </c>
    </row>
    <row r="178" spans="2:47" s="1" customFormat="1" ht="27">
      <c r="B178" s="33"/>
      <c r="D178" s="171" t="s">
        <v>296</v>
      </c>
      <c r="F178" s="172" t="s">
        <v>402</v>
      </c>
      <c r="I178" s="132"/>
      <c r="L178" s="33"/>
      <c r="M178" s="63"/>
      <c r="N178" s="34"/>
      <c r="O178" s="34"/>
      <c r="P178" s="34"/>
      <c r="Q178" s="34"/>
      <c r="R178" s="34"/>
      <c r="S178" s="34"/>
      <c r="T178" s="64"/>
      <c r="AT178" s="17" t="s">
        <v>296</v>
      </c>
      <c r="AU178" s="17" t="s">
        <v>251</v>
      </c>
    </row>
    <row r="179" spans="2:47" s="1" customFormat="1" ht="27">
      <c r="B179" s="33"/>
      <c r="D179" s="171" t="s">
        <v>298</v>
      </c>
      <c r="F179" s="173" t="s">
        <v>403</v>
      </c>
      <c r="I179" s="132"/>
      <c r="L179" s="33"/>
      <c r="M179" s="63"/>
      <c r="N179" s="34"/>
      <c r="O179" s="34"/>
      <c r="P179" s="34"/>
      <c r="Q179" s="34"/>
      <c r="R179" s="34"/>
      <c r="S179" s="34"/>
      <c r="T179" s="64"/>
      <c r="AT179" s="17" t="s">
        <v>298</v>
      </c>
      <c r="AU179" s="17" t="s">
        <v>251</v>
      </c>
    </row>
    <row r="180" spans="2:51" s="11" customFormat="1" ht="13.5">
      <c r="B180" s="174"/>
      <c r="D180" s="171" t="s">
        <v>300</v>
      </c>
      <c r="E180" s="175" t="s">
        <v>192</v>
      </c>
      <c r="F180" s="176" t="s">
        <v>310</v>
      </c>
      <c r="H180" s="177" t="s">
        <v>192</v>
      </c>
      <c r="I180" s="178"/>
      <c r="L180" s="174"/>
      <c r="M180" s="179"/>
      <c r="N180" s="180"/>
      <c r="O180" s="180"/>
      <c r="P180" s="180"/>
      <c r="Q180" s="180"/>
      <c r="R180" s="180"/>
      <c r="S180" s="180"/>
      <c r="T180" s="181"/>
      <c r="AT180" s="177" t="s">
        <v>300</v>
      </c>
      <c r="AU180" s="177" t="s">
        <v>251</v>
      </c>
      <c r="AV180" s="11" t="s">
        <v>193</v>
      </c>
      <c r="AW180" s="11" t="s">
        <v>207</v>
      </c>
      <c r="AX180" s="11" t="s">
        <v>243</v>
      </c>
      <c r="AY180" s="177" t="s">
        <v>287</v>
      </c>
    </row>
    <row r="181" spans="2:51" s="12" customFormat="1" ht="13.5">
      <c r="B181" s="182"/>
      <c r="D181" s="171" t="s">
        <v>300</v>
      </c>
      <c r="E181" s="183" t="s">
        <v>192</v>
      </c>
      <c r="F181" s="184" t="s">
        <v>404</v>
      </c>
      <c r="H181" s="185">
        <v>3624</v>
      </c>
      <c r="I181" s="186"/>
      <c r="L181" s="182"/>
      <c r="M181" s="187"/>
      <c r="N181" s="188"/>
      <c r="O181" s="188"/>
      <c r="P181" s="188"/>
      <c r="Q181" s="188"/>
      <c r="R181" s="188"/>
      <c r="S181" s="188"/>
      <c r="T181" s="189"/>
      <c r="AT181" s="183" t="s">
        <v>300</v>
      </c>
      <c r="AU181" s="183" t="s">
        <v>251</v>
      </c>
      <c r="AV181" s="12" t="s">
        <v>251</v>
      </c>
      <c r="AW181" s="12" t="s">
        <v>207</v>
      </c>
      <c r="AX181" s="12" t="s">
        <v>243</v>
      </c>
      <c r="AY181" s="183" t="s">
        <v>287</v>
      </c>
    </row>
    <row r="182" spans="2:51" s="12" customFormat="1" ht="13.5">
      <c r="B182" s="182"/>
      <c r="D182" s="171" t="s">
        <v>300</v>
      </c>
      <c r="E182" s="183" t="s">
        <v>192</v>
      </c>
      <c r="F182" s="184" t="s">
        <v>405</v>
      </c>
      <c r="H182" s="185">
        <v>1662</v>
      </c>
      <c r="I182" s="186"/>
      <c r="L182" s="182"/>
      <c r="M182" s="187"/>
      <c r="N182" s="188"/>
      <c r="O182" s="188"/>
      <c r="P182" s="188"/>
      <c r="Q182" s="188"/>
      <c r="R182" s="188"/>
      <c r="S182" s="188"/>
      <c r="T182" s="189"/>
      <c r="AT182" s="183" t="s">
        <v>300</v>
      </c>
      <c r="AU182" s="183" t="s">
        <v>251</v>
      </c>
      <c r="AV182" s="12" t="s">
        <v>251</v>
      </c>
      <c r="AW182" s="12" t="s">
        <v>207</v>
      </c>
      <c r="AX182" s="12" t="s">
        <v>243</v>
      </c>
      <c r="AY182" s="183" t="s">
        <v>287</v>
      </c>
    </row>
    <row r="183" spans="2:51" s="12" customFormat="1" ht="13.5">
      <c r="B183" s="182"/>
      <c r="D183" s="171" t="s">
        <v>300</v>
      </c>
      <c r="E183" s="183" t="s">
        <v>192</v>
      </c>
      <c r="F183" s="184" t="s">
        <v>406</v>
      </c>
      <c r="H183" s="185">
        <v>1120</v>
      </c>
      <c r="I183" s="186"/>
      <c r="L183" s="182"/>
      <c r="M183" s="187"/>
      <c r="N183" s="188"/>
      <c r="O183" s="188"/>
      <c r="P183" s="188"/>
      <c r="Q183" s="188"/>
      <c r="R183" s="188"/>
      <c r="S183" s="188"/>
      <c r="T183" s="189"/>
      <c r="AT183" s="183" t="s">
        <v>300</v>
      </c>
      <c r="AU183" s="183" t="s">
        <v>251</v>
      </c>
      <c r="AV183" s="12" t="s">
        <v>251</v>
      </c>
      <c r="AW183" s="12" t="s">
        <v>207</v>
      </c>
      <c r="AX183" s="12" t="s">
        <v>243</v>
      </c>
      <c r="AY183" s="183" t="s">
        <v>287</v>
      </c>
    </row>
    <row r="184" spans="2:51" s="13" customFormat="1" ht="13.5">
      <c r="B184" s="194"/>
      <c r="D184" s="171" t="s">
        <v>300</v>
      </c>
      <c r="E184" s="206" t="s">
        <v>192</v>
      </c>
      <c r="F184" s="207" t="s">
        <v>318</v>
      </c>
      <c r="H184" s="208">
        <v>6406</v>
      </c>
      <c r="I184" s="198"/>
      <c r="L184" s="194"/>
      <c r="M184" s="199"/>
      <c r="N184" s="200"/>
      <c r="O184" s="200"/>
      <c r="P184" s="200"/>
      <c r="Q184" s="200"/>
      <c r="R184" s="200"/>
      <c r="S184" s="200"/>
      <c r="T184" s="201"/>
      <c r="AT184" s="202" t="s">
        <v>300</v>
      </c>
      <c r="AU184" s="202" t="s">
        <v>251</v>
      </c>
      <c r="AV184" s="13" t="s">
        <v>294</v>
      </c>
      <c r="AW184" s="13" t="s">
        <v>207</v>
      </c>
      <c r="AX184" s="13" t="s">
        <v>193</v>
      </c>
      <c r="AY184" s="202" t="s">
        <v>287</v>
      </c>
    </row>
    <row r="185" spans="2:63" s="10" customFormat="1" ht="29.25" customHeight="1">
      <c r="B185" s="144"/>
      <c r="D185" s="155" t="s">
        <v>242</v>
      </c>
      <c r="E185" s="156" t="s">
        <v>365</v>
      </c>
      <c r="F185" s="156" t="s">
        <v>407</v>
      </c>
      <c r="I185" s="147"/>
      <c r="J185" s="157">
        <f>BK185</f>
        <v>326757.5</v>
      </c>
      <c r="L185" s="144"/>
      <c r="M185" s="149"/>
      <c r="N185" s="150"/>
      <c r="O185" s="150"/>
      <c r="P185" s="151">
        <f>SUM(P186:P389)</f>
        <v>0</v>
      </c>
      <c r="Q185" s="150"/>
      <c r="R185" s="151">
        <f>SUM(R186:R389)</f>
        <v>3.3295299999999997</v>
      </c>
      <c r="S185" s="150"/>
      <c r="T185" s="152">
        <f>SUM(T186:T389)</f>
        <v>442.0215</v>
      </c>
      <c r="AR185" s="145" t="s">
        <v>193</v>
      </c>
      <c r="AT185" s="153" t="s">
        <v>242</v>
      </c>
      <c r="AU185" s="153" t="s">
        <v>193</v>
      </c>
      <c r="AY185" s="145" t="s">
        <v>287</v>
      </c>
      <c r="BK185" s="154">
        <f>SUM(BK186:BK389)</f>
        <v>326757.5</v>
      </c>
    </row>
    <row r="186" spans="2:65" s="1" customFormat="1" ht="22.5" customHeight="1">
      <c r="B186" s="158"/>
      <c r="C186" s="159" t="s">
        <v>408</v>
      </c>
      <c r="D186" s="159" t="s">
        <v>289</v>
      </c>
      <c r="E186" s="160" t="s">
        <v>409</v>
      </c>
      <c r="F186" s="161" t="s">
        <v>410</v>
      </c>
      <c r="G186" s="162" t="s">
        <v>411</v>
      </c>
      <c r="H186" s="163">
        <v>20</v>
      </c>
      <c r="I186" s="164">
        <v>150</v>
      </c>
      <c r="J186" s="165">
        <f>ROUND(I186*H186,2)</f>
        <v>3000</v>
      </c>
      <c r="K186" s="161" t="s">
        <v>293</v>
      </c>
      <c r="L186" s="33"/>
      <c r="M186" s="166" t="s">
        <v>192</v>
      </c>
      <c r="N186" s="167" t="s">
        <v>214</v>
      </c>
      <c r="O186" s="34"/>
      <c r="P186" s="168">
        <f>O186*H186</f>
        <v>0</v>
      </c>
      <c r="Q186" s="168">
        <v>0</v>
      </c>
      <c r="R186" s="168">
        <f>Q186*H186</f>
        <v>0</v>
      </c>
      <c r="S186" s="168">
        <v>0</v>
      </c>
      <c r="T186" s="169">
        <f>S186*H186</f>
        <v>0</v>
      </c>
      <c r="AR186" s="17" t="s">
        <v>294</v>
      </c>
      <c r="AT186" s="17" t="s">
        <v>289</v>
      </c>
      <c r="AU186" s="17" t="s">
        <v>251</v>
      </c>
      <c r="AY186" s="17" t="s">
        <v>287</v>
      </c>
      <c r="BE186" s="170">
        <f>IF(N186="základní",J186,0)</f>
        <v>3000</v>
      </c>
      <c r="BF186" s="170">
        <f>IF(N186="snížená",J186,0)</f>
        <v>0</v>
      </c>
      <c r="BG186" s="170">
        <f>IF(N186="zákl. přenesená",J186,0)</f>
        <v>0</v>
      </c>
      <c r="BH186" s="170">
        <f>IF(N186="sníž. přenesená",J186,0)</f>
        <v>0</v>
      </c>
      <c r="BI186" s="170">
        <f>IF(N186="nulová",J186,0)</f>
        <v>0</v>
      </c>
      <c r="BJ186" s="17" t="s">
        <v>193</v>
      </c>
      <c r="BK186" s="170">
        <f>ROUND(I186*H186,2)</f>
        <v>3000</v>
      </c>
      <c r="BL186" s="17" t="s">
        <v>294</v>
      </c>
      <c r="BM186" s="17" t="s">
        <v>412</v>
      </c>
    </row>
    <row r="187" spans="2:47" s="1" customFormat="1" ht="27">
      <c r="B187" s="33"/>
      <c r="D187" s="171" t="s">
        <v>296</v>
      </c>
      <c r="F187" s="172" t="s">
        <v>413</v>
      </c>
      <c r="I187" s="132"/>
      <c r="L187" s="33"/>
      <c r="M187" s="63"/>
      <c r="N187" s="34"/>
      <c r="O187" s="34"/>
      <c r="P187" s="34"/>
      <c r="Q187" s="34"/>
      <c r="R187" s="34"/>
      <c r="S187" s="34"/>
      <c r="T187" s="64"/>
      <c r="AT187" s="17" t="s">
        <v>296</v>
      </c>
      <c r="AU187" s="17" t="s">
        <v>251</v>
      </c>
    </row>
    <row r="188" spans="2:47" s="1" customFormat="1" ht="27">
      <c r="B188" s="33"/>
      <c r="D188" s="171" t="s">
        <v>298</v>
      </c>
      <c r="F188" s="173" t="s">
        <v>414</v>
      </c>
      <c r="I188" s="132"/>
      <c r="L188" s="33"/>
      <c r="M188" s="63"/>
      <c r="N188" s="34"/>
      <c r="O188" s="34"/>
      <c r="P188" s="34"/>
      <c r="Q188" s="34"/>
      <c r="R188" s="34"/>
      <c r="S188" s="34"/>
      <c r="T188" s="64"/>
      <c r="AT188" s="17" t="s">
        <v>298</v>
      </c>
      <c r="AU188" s="17" t="s">
        <v>251</v>
      </c>
    </row>
    <row r="189" spans="2:51" s="11" customFormat="1" ht="13.5">
      <c r="B189" s="174"/>
      <c r="D189" s="171" t="s">
        <v>300</v>
      </c>
      <c r="E189" s="175" t="s">
        <v>192</v>
      </c>
      <c r="F189" s="176" t="s">
        <v>415</v>
      </c>
      <c r="H189" s="177" t="s">
        <v>192</v>
      </c>
      <c r="I189" s="178"/>
      <c r="L189" s="174"/>
      <c r="M189" s="179"/>
      <c r="N189" s="180"/>
      <c r="O189" s="180"/>
      <c r="P189" s="180"/>
      <c r="Q189" s="180"/>
      <c r="R189" s="180"/>
      <c r="S189" s="180"/>
      <c r="T189" s="181"/>
      <c r="AT189" s="177" t="s">
        <v>300</v>
      </c>
      <c r="AU189" s="177" t="s">
        <v>251</v>
      </c>
      <c r="AV189" s="11" t="s">
        <v>193</v>
      </c>
      <c r="AW189" s="11" t="s">
        <v>207</v>
      </c>
      <c r="AX189" s="11" t="s">
        <v>243</v>
      </c>
      <c r="AY189" s="177" t="s">
        <v>287</v>
      </c>
    </row>
    <row r="190" spans="2:51" s="11" customFormat="1" ht="13.5">
      <c r="B190" s="174"/>
      <c r="D190" s="171" t="s">
        <v>300</v>
      </c>
      <c r="E190" s="175" t="s">
        <v>192</v>
      </c>
      <c r="F190" s="176" t="s">
        <v>416</v>
      </c>
      <c r="H190" s="177" t="s">
        <v>192</v>
      </c>
      <c r="I190" s="178"/>
      <c r="L190" s="174"/>
      <c r="M190" s="179"/>
      <c r="N190" s="180"/>
      <c r="O190" s="180"/>
      <c r="P190" s="180"/>
      <c r="Q190" s="180"/>
      <c r="R190" s="180"/>
      <c r="S190" s="180"/>
      <c r="T190" s="181"/>
      <c r="AT190" s="177" t="s">
        <v>300</v>
      </c>
      <c r="AU190" s="177" t="s">
        <v>251</v>
      </c>
      <c r="AV190" s="11" t="s">
        <v>193</v>
      </c>
      <c r="AW190" s="11" t="s">
        <v>207</v>
      </c>
      <c r="AX190" s="11" t="s">
        <v>243</v>
      </c>
      <c r="AY190" s="177" t="s">
        <v>287</v>
      </c>
    </row>
    <row r="191" spans="2:51" s="12" customFormat="1" ht="13.5">
      <c r="B191" s="182"/>
      <c r="D191" s="171" t="s">
        <v>300</v>
      </c>
      <c r="E191" s="183" t="s">
        <v>192</v>
      </c>
      <c r="F191" s="184" t="s">
        <v>417</v>
      </c>
      <c r="H191" s="185">
        <v>4</v>
      </c>
      <c r="I191" s="186"/>
      <c r="L191" s="182"/>
      <c r="M191" s="187"/>
      <c r="N191" s="188"/>
      <c r="O191" s="188"/>
      <c r="P191" s="188"/>
      <c r="Q191" s="188"/>
      <c r="R191" s="188"/>
      <c r="S191" s="188"/>
      <c r="T191" s="189"/>
      <c r="AT191" s="183" t="s">
        <v>300</v>
      </c>
      <c r="AU191" s="183" t="s">
        <v>251</v>
      </c>
      <c r="AV191" s="12" t="s">
        <v>251</v>
      </c>
      <c r="AW191" s="12" t="s">
        <v>207</v>
      </c>
      <c r="AX191" s="12" t="s">
        <v>243</v>
      </c>
      <c r="AY191" s="183" t="s">
        <v>287</v>
      </c>
    </row>
    <row r="192" spans="2:51" s="12" customFormat="1" ht="13.5">
      <c r="B192" s="182"/>
      <c r="D192" s="171" t="s">
        <v>300</v>
      </c>
      <c r="E192" s="183" t="s">
        <v>192</v>
      </c>
      <c r="F192" s="184" t="s">
        <v>418</v>
      </c>
      <c r="H192" s="185">
        <v>2</v>
      </c>
      <c r="I192" s="186"/>
      <c r="L192" s="182"/>
      <c r="M192" s="187"/>
      <c r="N192" s="188"/>
      <c r="O192" s="188"/>
      <c r="P192" s="188"/>
      <c r="Q192" s="188"/>
      <c r="R192" s="188"/>
      <c r="S192" s="188"/>
      <c r="T192" s="189"/>
      <c r="AT192" s="183" t="s">
        <v>300</v>
      </c>
      <c r="AU192" s="183" t="s">
        <v>251</v>
      </c>
      <c r="AV192" s="12" t="s">
        <v>251</v>
      </c>
      <c r="AW192" s="12" t="s">
        <v>207</v>
      </c>
      <c r="AX192" s="12" t="s">
        <v>243</v>
      </c>
      <c r="AY192" s="183" t="s">
        <v>287</v>
      </c>
    </row>
    <row r="193" spans="2:51" s="12" customFormat="1" ht="13.5">
      <c r="B193" s="182"/>
      <c r="D193" s="171" t="s">
        <v>300</v>
      </c>
      <c r="E193" s="183" t="s">
        <v>192</v>
      </c>
      <c r="F193" s="184" t="s">
        <v>419</v>
      </c>
      <c r="H193" s="185">
        <v>6</v>
      </c>
      <c r="I193" s="186"/>
      <c r="L193" s="182"/>
      <c r="M193" s="187"/>
      <c r="N193" s="188"/>
      <c r="O193" s="188"/>
      <c r="P193" s="188"/>
      <c r="Q193" s="188"/>
      <c r="R193" s="188"/>
      <c r="S193" s="188"/>
      <c r="T193" s="189"/>
      <c r="AT193" s="183" t="s">
        <v>300</v>
      </c>
      <c r="AU193" s="183" t="s">
        <v>251</v>
      </c>
      <c r="AV193" s="12" t="s">
        <v>251</v>
      </c>
      <c r="AW193" s="12" t="s">
        <v>207</v>
      </c>
      <c r="AX193" s="12" t="s">
        <v>243</v>
      </c>
      <c r="AY193" s="183" t="s">
        <v>287</v>
      </c>
    </row>
    <row r="194" spans="2:51" s="12" customFormat="1" ht="13.5">
      <c r="B194" s="182"/>
      <c r="D194" s="171" t="s">
        <v>300</v>
      </c>
      <c r="E194" s="183" t="s">
        <v>192</v>
      </c>
      <c r="F194" s="184" t="s">
        <v>420</v>
      </c>
      <c r="H194" s="185">
        <v>2</v>
      </c>
      <c r="I194" s="186"/>
      <c r="L194" s="182"/>
      <c r="M194" s="187"/>
      <c r="N194" s="188"/>
      <c r="O194" s="188"/>
      <c r="P194" s="188"/>
      <c r="Q194" s="188"/>
      <c r="R194" s="188"/>
      <c r="S194" s="188"/>
      <c r="T194" s="189"/>
      <c r="AT194" s="183" t="s">
        <v>300</v>
      </c>
      <c r="AU194" s="183" t="s">
        <v>251</v>
      </c>
      <c r="AV194" s="12" t="s">
        <v>251</v>
      </c>
      <c r="AW194" s="12" t="s">
        <v>207</v>
      </c>
      <c r="AX194" s="12" t="s">
        <v>243</v>
      </c>
      <c r="AY194" s="183" t="s">
        <v>287</v>
      </c>
    </row>
    <row r="195" spans="2:51" s="12" customFormat="1" ht="13.5">
      <c r="B195" s="182"/>
      <c r="D195" s="171" t="s">
        <v>300</v>
      </c>
      <c r="E195" s="183" t="s">
        <v>192</v>
      </c>
      <c r="F195" s="184" t="s">
        <v>421</v>
      </c>
      <c r="H195" s="185">
        <v>2</v>
      </c>
      <c r="I195" s="186"/>
      <c r="L195" s="182"/>
      <c r="M195" s="187"/>
      <c r="N195" s="188"/>
      <c r="O195" s="188"/>
      <c r="P195" s="188"/>
      <c r="Q195" s="188"/>
      <c r="R195" s="188"/>
      <c r="S195" s="188"/>
      <c r="T195" s="189"/>
      <c r="AT195" s="183" t="s">
        <v>300</v>
      </c>
      <c r="AU195" s="183" t="s">
        <v>251</v>
      </c>
      <c r="AV195" s="12" t="s">
        <v>251</v>
      </c>
      <c r="AW195" s="12" t="s">
        <v>207</v>
      </c>
      <c r="AX195" s="12" t="s">
        <v>243</v>
      </c>
      <c r="AY195" s="183" t="s">
        <v>287</v>
      </c>
    </row>
    <row r="196" spans="2:51" s="12" customFormat="1" ht="13.5">
      <c r="B196" s="182"/>
      <c r="D196" s="171" t="s">
        <v>300</v>
      </c>
      <c r="E196" s="183" t="s">
        <v>192</v>
      </c>
      <c r="F196" s="184" t="s">
        <v>422</v>
      </c>
      <c r="H196" s="185">
        <v>4</v>
      </c>
      <c r="I196" s="186"/>
      <c r="L196" s="182"/>
      <c r="M196" s="187"/>
      <c r="N196" s="188"/>
      <c r="O196" s="188"/>
      <c r="P196" s="188"/>
      <c r="Q196" s="188"/>
      <c r="R196" s="188"/>
      <c r="S196" s="188"/>
      <c r="T196" s="189"/>
      <c r="AT196" s="183" t="s">
        <v>300</v>
      </c>
      <c r="AU196" s="183" t="s">
        <v>251</v>
      </c>
      <c r="AV196" s="12" t="s">
        <v>251</v>
      </c>
      <c r="AW196" s="12" t="s">
        <v>207</v>
      </c>
      <c r="AX196" s="12" t="s">
        <v>243</v>
      </c>
      <c r="AY196" s="183" t="s">
        <v>287</v>
      </c>
    </row>
    <row r="197" spans="2:51" s="13" customFormat="1" ht="13.5">
      <c r="B197" s="194"/>
      <c r="D197" s="190" t="s">
        <v>300</v>
      </c>
      <c r="E197" s="195" t="s">
        <v>192</v>
      </c>
      <c r="F197" s="196" t="s">
        <v>318</v>
      </c>
      <c r="H197" s="197">
        <v>20</v>
      </c>
      <c r="I197" s="198"/>
      <c r="L197" s="194"/>
      <c r="M197" s="199"/>
      <c r="N197" s="200"/>
      <c r="O197" s="200"/>
      <c r="P197" s="200"/>
      <c r="Q197" s="200"/>
      <c r="R197" s="200"/>
      <c r="S197" s="200"/>
      <c r="T197" s="201"/>
      <c r="AT197" s="202" t="s">
        <v>300</v>
      </c>
      <c r="AU197" s="202" t="s">
        <v>251</v>
      </c>
      <c r="AV197" s="13" t="s">
        <v>294</v>
      </c>
      <c r="AW197" s="13" t="s">
        <v>207</v>
      </c>
      <c r="AX197" s="13" t="s">
        <v>193</v>
      </c>
      <c r="AY197" s="202" t="s">
        <v>287</v>
      </c>
    </row>
    <row r="198" spans="2:65" s="1" customFormat="1" ht="22.5" customHeight="1">
      <c r="B198" s="158"/>
      <c r="C198" s="159" t="s">
        <v>178</v>
      </c>
      <c r="D198" s="159" t="s">
        <v>289</v>
      </c>
      <c r="E198" s="160" t="s">
        <v>423</v>
      </c>
      <c r="F198" s="161" t="s">
        <v>424</v>
      </c>
      <c r="G198" s="162" t="s">
        <v>411</v>
      </c>
      <c r="H198" s="163">
        <v>900</v>
      </c>
      <c r="I198" s="164">
        <v>1</v>
      </c>
      <c r="J198" s="165">
        <f>ROUND(I198*H198,2)</f>
        <v>900</v>
      </c>
      <c r="K198" s="161" t="s">
        <v>293</v>
      </c>
      <c r="L198" s="33"/>
      <c r="M198" s="166" t="s">
        <v>192</v>
      </c>
      <c r="N198" s="167" t="s">
        <v>214</v>
      </c>
      <c r="O198" s="34"/>
      <c r="P198" s="168">
        <f>O198*H198</f>
        <v>0</v>
      </c>
      <c r="Q198" s="168">
        <v>0</v>
      </c>
      <c r="R198" s="168">
        <f>Q198*H198</f>
        <v>0</v>
      </c>
      <c r="S198" s="168">
        <v>0</v>
      </c>
      <c r="T198" s="169">
        <f>S198*H198</f>
        <v>0</v>
      </c>
      <c r="AR198" s="17" t="s">
        <v>294</v>
      </c>
      <c r="AT198" s="17" t="s">
        <v>289</v>
      </c>
      <c r="AU198" s="17" t="s">
        <v>251</v>
      </c>
      <c r="AY198" s="17" t="s">
        <v>287</v>
      </c>
      <c r="BE198" s="170">
        <f>IF(N198="základní",J198,0)</f>
        <v>900</v>
      </c>
      <c r="BF198" s="170">
        <f>IF(N198="snížená",J198,0)</f>
        <v>0</v>
      </c>
      <c r="BG198" s="170">
        <f>IF(N198="zákl. přenesená",J198,0)</f>
        <v>0</v>
      </c>
      <c r="BH198" s="170">
        <f>IF(N198="sníž. přenesená",J198,0)</f>
        <v>0</v>
      </c>
      <c r="BI198" s="170">
        <f>IF(N198="nulová",J198,0)</f>
        <v>0</v>
      </c>
      <c r="BJ198" s="17" t="s">
        <v>193</v>
      </c>
      <c r="BK198" s="170">
        <f>ROUND(I198*H198,2)</f>
        <v>900</v>
      </c>
      <c r="BL198" s="17" t="s">
        <v>294</v>
      </c>
      <c r="BM198" s="17" t="s">
        <v>425</v>
      </c>
    </row>
    <row r="199" spans="2:47" s="1" customFormat="1" ht="27">
      <c r="B199" s="33"/>
      <c r="D199" s="171" t="s">
        <v>296</v>
      </c>
      <c r="F199" s="172" t="s">
        <v>426</v>
      </c>
      <c r="I199" s="132"/>
      <c r="L199" s="33"/>
      <c r="M199" s="63"/>
      <c r="N199" s="34"/>
      <c r="O199" s="34"/>
      <c r="P199" s="34"/>
      <c r="Q199" s="34"/>
      <c r="R199" s="34"/>
      <c r="S199" s="34"/>
      <c r="T199" s="64"/>
      <c r="AT199" s="17" t="s">
        <v>296</v>
      </c>
      <c r="AU199" s="17" t="s">
        <v>251</v>
      </c>
    </row>
    <row r="200" spans="2:47" s="1" customFormat="1" ht="27">
      <c r="B200" s="33"/>
      <c r="D200" s="171" t="s">
        <v>298</v>
      </c>
      <c r="F200" s="173" t="s">
        <v>414</v>
      </c>
      <c r="I200" s="132"/>
      <c r="L200" s="33"/>
      <c r="M200" s="63"/>
      <c r="N200" s="34"/>
      <c r="O200" s="34"/>
      <c r="P200" s="34"/>
      <c r="Q200" s="34"/>
      <c r="R200" s="34"/>
      <c r="S200" s="34"/>
      <c r="T200" s="64"/>
      <c r="AT200" s="17" t="s">
        <v>298</v>
      </c>
      <c r="AU200" s="17" t="s">
        <v>251</v>
      </c>
    </row>
    <row r="201" spans="2:51" s="11" customFormat="1" ht="13.5">
      <c r="B201" s="174"/>
      <c r="D201" s="171" t="s">
        <v>300</v>
      </c>
      <c r="E201" s="175" t="s">
        <v>192</v>
      </c>
      <c r="F201" s="176" t="s">
        <v>427</v>
      </c>
      <c r="H201" s="177" t="s">
        <v>192</v>
      </c>
      <c r="I201" s="178"/>
      <c r="L201" s="174"/>
      <c r="M201" s="179"/>
      <c r="N201" s="180"/>
      <c r="O201" s="180"/>
      <c r="P201" s="180"/>
      <c r="Q201" s="180"/>
      <c r="R201" s="180"/>
      <c r="S201" s="180"/>
      <c r="T201" s="181"/>
      <c r="AT201" s="177" t="s">
        <v>300</v>
      </c>
      <c r="AU201" s="177" t="s">
        <v>251</v>
      </c>
      <c r="AV201" s="11" t="s">
        <v>193</v>
      </c>
      <c r="AW201" s="11" t="s">
        <v>207</v>
      </c>
      <c r="AX201" s="11" t="s">
        <v>243</v>
      </c>
      <c r="AY201" s="177" t="s">
        <v>287</v>
      </c>
    </row>
    <row r="202" spans="2:51" s="12" customFormat="1" ht="13.5">
      <c r="B202" s="182"/>
      <c r="D202" s="190" t="s">
        <v>300</v>
      </c>
      <c r="E202" s="203" t="s">
        <v>192</v>
      </c>
      <c r="F202" s="204" t="s">
        <v>428</v>
      </c>
      <c r="H202" s="205">
        <v>900</v>
      </c>
      <c r="I202" s="186"/>
      <c r="L202" s="182"/>
      <c r="M202" s="187"/>
      <c r="N202" s="188"/>
      <c r="O202" s="188"/>
      <c r="P202" s="188"/>
      <c r="Q202" s="188"/>
      <c r="R202" s="188"/>
      <c r="S202" s="188"/>
      <c r="T202" s="189"/>
      <c r="AT202" s="183" t="s">
        <v>300</v>
      </c>
      <c r="AU202" s="183" t="s">
        <v>251</v>
      </c>
      <c r="AV202" s="12" t="s">
        <v>251</v>
      </c>
      <c r="AW202" s="12" t="s">
        <v>207</v>
      </c>
      <c r="AX202" s="12" t="s">
        <v>193</v>
      </c>
      <c r="AY202" s="183" t="s">
        <v>287</v>
      </c>
    </row>
    <row r="203" spans="2:65" s="1" customFormat="1" ht="22.5" customHeight="1">
      <c r="B203" s="158"/>
      <c r="C203" s="159" t="s">
        <v>429</v>
      </c>
      <c r="D203" s="159" t="s">
        <v>289</v>
      </c>
      <c r="E203" s="160" t="s">
        <v>430</v>
      </c>
      <c r="F203" s="161" t="s">
        <v>431</v>
      </c>
      <c r="G203" s="162" t="s">
        <v>411</v>
      </c>
      <c r="H203" s="163">
        <v>30</v>
      </c>
      <c r="I203" s="164">
        <v>150</v>
      </c>
      <c r="J203" s="165">
        <f>ROUND(I203*H203,2)</f>
        <v>4500</v>
      </c>
      <c r="K203" s="161" t="s">
        <v>293</v>
      </c>
      <c r="L203" s="33"/>
      <c r="M203" s="166" t="s">
        <v>192</v>
      </c>
      <c r="N203" s="167" t="s">
        <v>214</v>
      </c>
      <c r="O203" s="34"/>
      <c r="P203" s="168">
        <f>O203*H203</f>
        <v>0</v>
      </c>
      <c r="Q203" s="168">
        <v>0</v>
      </c>
      <c r="R203" s="168">
        <f>Q203*H203</f>
        <v>0</v>
      </c>
      <c r="S203" s="168">
        <v>0</v>
      </c>
      <c r="T203" s="169">
        <f>S203*H203</f>
        <v>0</v>
      </c>
      <c r="AR203" s="17" t="s">
        <v>294</v>
      </c>
      <c r="AT203" s="17" t="s">
        <v>289</v>
      </c>
      <c r="AU203" s="17" t="s">
        <v>251</v>
      </c>
      <c r="AY203" s="17" t="s">
        <v>287</v>
      </c>
      <c r="BE203" s="170">
        <f>IF(N203="základní",J203,0)</f>
        <v>4500</v>
      </c>
      <c r="BF203" s="170">
        <f>IF(N203="snížená",J203,0)</f>
        <v>0</v>
      </c>
      <c r="BG203" s="170">
        <f>IF(N203="zákl. přenesená",J203,0)</f>
        <v>0</v>
      </c>
      <c r="BH203" s="170">
        <f>IF(N203="sníž. přenesená",J203,0)</f>
        <v>0</v>
      </c>
      <c r="BI203" s="170">
        <f>IF(N203="nulová",J203,0)</f>
        <v>0</v>
      </c>
      <c r="BJ203" s="17" t="s">
        <v>193</v>
      </c>
      <c r="BK203" s="170">
        <f>ROUND(I203*H203,2)</f>
        <v>4500</v>
      </c>
      <c r="BL203" s="17" t="s">
        <v>294</v>
      </c>
      <c r="BM203" s="17" t="s">
        <v>432</v>
      </c>
    </row>
    <row r="204" spans="2:47" s="1" customFormat="1" ht="13.5">
      <c r="B204" s="33"/>
      <c r="D204" s="171" t="s">
        <v>296</v>
      </c>
      <c r="F204" s="172" t="s">
        <v>433</v>
      </c>
      <c r="I204" s="132"/>
      <c r="L204" s="33"/>
      <c r="M204" s="63"/>
      <c r="N204" s="34"/>
      <c r="O204" s="34"/>
      <c r="P204" s="34"/>
      <c r="Q204" s="34"/>
      <c r="R204" s="34"/>
      <c r="S204" s="34"/>
      <c r="T204" s="64"/>
      <c r="AT204" s="17" t="s">
        <v>296</v>
      </c>
      <c r="AU204" s="17" t="s">
        <v>251</v>
      </c>
    </row>
    <row r="205" spans="2:47" s="1" customFormat="1" ht="27">
      <c r="B205" s="33"/>
      <c r="D205" s="171" t="s">
        <v>298</v>
      </c>
      <c r="F205" s="173" t="s">
        <v>434</v>
      </c>
      <c r="I205" s="132"/>
      <c r="L205" s="33"/>
      <c r="M205" s="63"/>
      <c r="N205" s="34"/>
      <c r="O205" s="34"/>
      <c r="P205" s="34"/>
      <c r="Q205" s="34"/>
      <c r="R205" s="34"/>
      <c r="S205" s="34"/>
      <c r="T205" s="64"/>
      <c r="AT205" s="17" t="s">
        <v>298</v>
      </c>
      <c r="AU205" s="17" t="s">
        <v>251</v>
      </c>
    </row>
    <row r="206" spans="2:51" s="11" customFormat="1" ht="13.5">
      <c r="B206" s="174"/>
      <c r="D206" s="171" t="s">
        <v>300</v>
      </c>
      <c r="E206" s="175" t="s">
        <v>192</v>
      </c>
      <c r="F206" s="176" t="s">
        <v>415</v>
      </c>
      <c r="H206" s="177" t="s">
        <v>192</v>
      </c>
      <c r="I206" s="178"/>
      <c r="L206" s="174"/>
      <c r="M206" s="179"/>
      <c r="N206" s="180"/>
      <c r="O206" s="180"/>
      <c r="P206" s="180"/>
      <c r="Q206" s="180"/>
      <c r="R206" s="180"/>
      <c r="S206" s="180"/>
      <c r="T206" s="181"/>
      <c r="AT206" s="177" t="s">
        <v>300</v>
      </c>
      <c r="AU206" s="177" t="s">
        <v>251</v>
      </c>
      <c r="AV206" s="11" t="s">
        <v>193</v>
      </c>
      <c r="AW206" s="11" t="s">
        <v>207</v>
      </c>
      <c r="AX206" s="11" t="s">
        <v>243</v>
      </c>
      <c r="AY206" s="177" t="s">
        <v>287</v>
      </c>
    </row>
    <row r="207" spans="2:51" s="12" customFormat="1" ht="13.5">
      <c r="B207" s="182"/>
      <c r="D207" s="190" t="s">
        <v>300</v>
      </c>
      <c r="E207" s="203" t="s">
        <v>192</v>
      </c>
      <c r="F207" s="204" t="s">
        <v>435</v>
      </c>
      <c r="H207" s="205">
        <v>30</v>
      </c>
      <c r="I207" s="186"/>
      <c r="L207" s="182"/>
      <c r="M207" s="187"/>
      <c r="N207" s="188"/>
      <c r="O207" s="188"/>
      <c r="P207" s="188"/>
      <c r="Q207" s="188"/>
      <c r="R207" s="188"/>
      <c r="S207" s="188"/>
      <c r="T207" s="189"/>
      <c r="AT207" s="183" t="s">
        <v>300</v>
      </c>
      <c r="AU207" s="183" t="s">
        <v>251</v>
      </c>
      <c r="AV207" s="12" t="s">
        <v>251</v>
      </c>
      <c r="AW207" s="12" t="s">
        <v>207</v>
      </c>
      <c r="AX207" s="12" t="s">
        <v>193</v>
      </c>
      <c r="AY207" s="183" t="s">
        <v>287</v>
      </c>
    </row>
    <row r="208" spans="2:65" s="1" customFormat="1" ht="22.5" customHeight="1">
      <c r="B208" s="158"/>
      <c r="C208" s="159" t="s">
        <v>436</v>
      </c>
      <c r="D208" s="159" t="s">
        <v>289</v>
      </c>
      <c r="E208" s="160" t="s">
        <v>437</v>
      </c>
      <c r="F208" s="161" t="s">
        <v>438</v>
      </c>
      <c r="G208" s="162" t="s">
        <v>411</v>
      </c>
      <c r="H208" s="163">
        <v>1350</v>
      </c>
      <c r="I208" s="164">
        <v>1</v>
      </c>
      <c r="J208" s="165">
        <f>ROUND(I208*H208,2)</f>
        <v>1350</v>
      </c>
      <c r="K208" s="161" t="s">
        <v>293</v>
      </c>
      <c r="L208" s="33"/>
      <c r="M208" s="166" t="s">
        <v>192</v>
      </c>
      <c r="N208" s="167" t="s">
        <v>214</v>
      </c>
      <c r="O208" s="34"/>
      <c r="P208" s="168">
        <f>O208*H208</f>
        <v>0</v>
      </c>
      <c r="Q208" s="168">
        <v>0</v>
      </c>
      <c r="R208" s="168">
        <f>Q208*H208</f>
        <v>0</v>
      </c>
      <c r="S208" s="168">
        <v>0</v>
      </c>
      <c r="T208" s="169">
        <f>S208*H208</f>
        <v>0</v>
      </c>
      <c r="AR208" s="17" t="s">
        <v>294</v>
      </c>
      <c r="AT208" s="17" t="s">
        <v>289</v>
      </c>
      <c r="AU208" s="17" t="s">
        <v>251</v>
      </c>
      <c r="AY208" s="17" t="s">
        <v>287</v>
      </c>
      <c r="BE208" s="170">
        <f>IF(N208="základní",J208,0)</f>
        <v>1350</v>
      </c>
      <c r="BF208" s="170">
        <f>IF(N208="snížená",J208,0)</f>
        <v>0</v>
      </c>
      <c r="BG208" s="170">
        <f>IF(N208="zákl. přenesená",J208,0)</f>
        <v>0</v>
      </c>
      <c r="BH208" s="170">
        <f>IF(N208="sníž. přenesená",J208,0)</f>
        <v>0</v>
      </c>
      <c r="BI208" s="170">
        <f>IF(N208="nulová",J208,0)</f>
        <v>0</v>
      </c>
      <c r="BJ208" s="17" t="s">
        <v>193</v>
      </c>
      <c r="BK208" s="170">
        <f>ROUND(I208*H208,2)</f>
        <v>1350</v>
      </c>
      <c r="BL208" s="17" t="s">
        <v>294</v>
      </c>
      <c r="BM208" s="17" t="s">
        <v>439</v>
      </c>
    </row>
    <row r="209" spans="2:47" s="1" customFormat="1" ht="27">
      <c r="B209" s="33"/>
      <c r="D209" s="171" t="s">
        <v>296</v>
      </c>
      <c r="F209" s="172" t="s">
        <v>440</v>
      </c>
      <c r="I209" s="132"/>
      <c r="L209" s="33"/>
      <c r="M209" s="63"/>
      <c r="N209" s="34"/>
      <c r="O209" s="34"/>
      <c r="P209" s="34"/>
      <c r="Q209" s="34"/>
      <c r="R209" s="34"/>
      <c r="S209" s="34"/>
      <c r="T209" s="64"/>
      <c r="AT209" s="17" t="s">
        <v>296</v>
      </c>
      <c r="AU209" s="17" t="s">
        <v>251</v>
      </c>
    </row>
    <row r="210" spans="2:47" s="1" customFormat="1" ht="27">
      <c r="B210" s="33"/>
      <c r="D210" s="171" t="s">
        <v>298</v>
      </c>
      <c r="F210" s="173" t="s">
        <v>434</v>
      </c>
      <c r="I210" s="132"/>
      <c r="L210" s="33"/>
      <c r="M210" s="63"/>
      <c r="N210" s="34"/>
      <c r="O210" s="34"/>
      <c r="P210" s="34"/>
      <c r="Q210" s="34"/>
      <c r="R210" s="34"/>
      <c r="S210" s="34"/>
      <c r="T210" s="64"/>
      <c r="AT210" s="17" t="s">
        <v>298</v>
      </c>
      <c r="AU210" s="17" t="s">
        <v>251</v>
      </c>
    </row>
    <row r="211" spans="2:51" s="11" customFormat="1" ht="13.5">
      <c r="B211" s="174"/>
      <c r="D211" s="171" t="s">
        <v>300</v>
      </c>
      <c r="E211" s="175" t="s">
        <v>192</v>
      </c>
      <c r="F211" s="176" t="s">
        <v>427</v>
      </c>
      <c r="H211" s="177" t="s">
        <v>192</v>
      </c>
      <c r="I211" s="178"/>
      <c r="L211" s="174"/>
      <c r="M211" s="179"/>
      <c r="N211" s="180"/>
      <c r="O211" s="180"/>
      <c r="P211" s="180"/>
      <c r="Q211" s="180"/>
      <c r="R211" s="180"/>
      <c r="S211" s="180"/>
      <c r="T211" s="181"/>
      <c r="AT211" s="177" t="s">
        <v>300</v>
      </c>
      <c r="AU211" s="177" t="s">
        <v>251</v>
      </c>
      <c r="AV211" s="11" t="s">
        <v>193</v>
      </c>
      <c r="AW211" s="11" t="s">
        <v>207</v>
      </c>
      <c r="AX211" s="11" t="s">
        <v>243</v>
      </c>
      <c r="AY211" s="177" t="s">
        <v>287</v>
      </c>
    </row>
    <row r="212" spans="2:51" s="12" customFormat="1" ht="13.5">
      <c r="B212" s="182"/>
      <c r="D212" s="190" t="s">
        <v>300</v>
      </c>
      <c r="E212" s="203" t="s">
        <v>192</v>
      </c>
      <c r="F212" s="204" t="s">
        <v>441</v>
      </c>
      <c r="H212" s="205">
        <v>1350</v>
      </c>
      <c r="I212" s="186"/>
      <c r="L212" s="182"/>
      <c r="M212" s="187"/>
      <c r="N212" s="188"/>
      <c r="O212" s="188"/>
      <c r="P212" s="188"/>
      <c r="Q212" s="188"/>
      <c r="R212" s="188"/>
      <c r="S212" s="188"/>
      <c r="T212" s="189"/>
      <c r="AT212" s="183" t="s">
        <v>300</v>
      </c>
      <c r="AU212" s="183" t="s">
        <v>251</v>
      </c>
      <c r="AV212" s="12" t="s">
        <v>251</v>
      </c>
      <c r="AW212" s="12" t="s">
        <v>207</v>
      </c>
      <c r="AX212" s="12" t="s">
        <v>193</v>
      </c>
      <c r="AY212" s="183" t="s">
        <v>287</v>
      </c>
    </row>
    <row r="213" spans="2:65" s="1" customFormat="1" ht="31.5" customHeight="1">
      <c r="B213" s="158"/>
      <c r="C213" s="159" t="s">
        <v>442</v>
      </c>
      <c r="D213" s="159" t="s">
        <v>289</v>
      </c>
      <c r="E213" s="160" t="s">
        <v>443</v>
      </c>
      <c r="F213" s="161" t="s">
        <v>444</v>
      </c>
      <c r="G213" s="162" t="s">
        <v>368</v>
      </c>
      <c r="H213" s="163">
        <v>1428</v>
      </c>
      <c r="I213" s="164">
        <v>70</v>
      </c>
      <c r="J213" s="165">
        <f>ROUND(I213*H213,2)</f>
        <v>99960</v>
      </c>
      <c r="K213" s="161" t="s">
        <v>293</v>
      </c>
      <c r="L213" s="33"/>
      <c r="M213" s="166" t="s">
        <v>192</v>
      </c>
      <c r="N213" s="167" t="s">
        <v>214</v>
      </c>
      <c r="O213" s="34"/>
      <c r="P213" s="168">
        <f>O213*H213</f>
        <v>0</v>
      </c>
      <c r="Q213" s="168">
        <v>0.00033</v>
      </c>
      <c r="R213" s="168">
        <f>Q213*H213</f>
        <v>0.47124</v>
      </c>
      <c r="S213" s="168">
        <v>0</v>
      </c>
      <c r="T213" s="169">
        <f>S213*H213</f>
        <v>0</v>
      </c>
      <c r="AR213" s="17" t="s">
        <v>294</v>
      </c>
      <c r="AT213" s="17" t="s">
        <v>289</v>
      </c>
      <c r="AU213" s="17" t="s">
        <v>251</v>
      </c>
      <c r="AY213" s="17" t="s">
        <v>287</v>
      </c>
      <c r="BE213" s="170">
        <f>IF(N213="základní",J213,0)</f>
        <v>99960</v>
      </c>
      <c r="BF213" s="170">
        <f>IF(N213="snížená",J213,0)</f>
        <v>0</v>
      </c>
      <c r="BG213" s="170">
        <f>IF(N213="zákl. přenesená",J213,0)</f>
        <v>0</v>
      </c>
      <c r="BH213" s="170">
        <f>IF(N213="sníž. přenesená",J213,0)</f>
        <v>0</v>
      </c>
      <c r="BI213" s="170">
        <f>IF(N213="nulová",J213,0)</f>
        <v>0</v>
      </c>
      <c r="BJ213" s="17" t="s">
        <v>193</v>
      </c>
      <c r="BK213" s="170">
        <f>ROUND(I213*H213,2)</f>
        <v>99960</v>
      </c>
      <c r="BL213" s="17" t="s">
        <v>294</v>
      </c>
      <c r="BM213" s="17" t="s">
        <v>445</v>
      </c>
    </row>
    <row r="214" spans="2:47" s="1" customFormat="1" ht="27">
      <c r="B214" s="33"/>
      <c r="D214" s="171" t="s">
        <v>296</v>
      </c>
      <c r="F214" s="172" t="s">
        <v>446</v>
      </c>
      <c r="I214" s="132"/>
      <c r="L214" s="33"/>
      <c r="M214" s="63"/>
      <c r="N214" s="34"/>
      <c r="O214" s="34"/>
      <c r="P214" s="34"/>
      <c r="Q214" s="34"/>
      <c r="R214" s="34"/>
      <c r="S214" s="34"/>
      <c r="T214" s="64"/>
      <c r="AT214" s="17" t="s">
        <v>296</v>
      </c>
      <c r="AU214" s="17" t="s">
        <v>251</v>
      </c>
    </row>
    <row r="215" spans="2:47" s="1" customFormat="1" ht="108">
      <c r="B215" s="33"/>
      <c r="D215" s="171" t="s">
        <v>298</v>
      </c>
      <c r="F215" s="173" t="s">
        <v>447</v>
      </c>
      <c r="I215" s="132"/>
      <c r="L215" s="33"/>
      <c r="M215" s="63"/>
      <c r="N215" s="34"/>
      <c r="O215" s="34"/>
      <c r="P215" s="34"/>
      <c r="Q215" s="34"/>
      <c r="R215" s="34"/>
      <c r="S215" s="34"/>
      <c r="T215" s="64"/>
      <c r="AT215" s="17" t="s">
        <v>298</v>
      </c>
      <c r="AU215" s="17" t="s">
        <v>251</v>
      </c>
    </row>
    <row r="216" spans="2:51" s="11" customFormat="1" ht="13.5">
      <c r="B216" s="174"/>
      <c r="D216" s="171" t="s">
        <v>300</v>
      </c>
      <c r="E216" s="175" t="s">
        <v>192</v>
      </c>
      <c r="F216" s="176" t="s">
        <v>448</v>
      </c>
      <c r="H216" s="177" t="s">
        <v>192</v>
      </c>
      <c r="I216" s="178"/>
      <c r="L216" s="174"/>
      <c r="M216" s="179"/>
      <c r="N216" s="180"/>
      <c r="O216" s="180"/>
      <c r="P216" s="180"/>
      <c r="Q216" s="180"/>
      <c r="R216" s="180"/>
      <c r="S216" s="180"/>
      <c r="T216" s="181"/>
      <c r="AT216" s="177" t="s">
        <v>300</v>
      </c>
      <c r="AU216" s="177" t="s">
        <v>251</v>
      </c>
      <c r="AV216" s="11" t="s">
        <v>193</v>
      </c>
      <c r="AW216" s="11" t="s">
        <v>207</v>
      </c>
      <c r="AX216" s="11" t="s">
        <v>243</v>
      </c>
      <c r="AY216" s="177" t="s">
        <v>287</v>
      </c>
    </row>
    <row r="217" spans="2:51" s="11" customFormat="1" ht="13.5">
      <c r="B217" s="174"/>
      <c r="D217" s="171" t="s">
        <v>300</v>
      </c>
      <c r="E217" s="175" t="s">
        <v>192</v>
      </c>
      <c r="F217" s="176" t="s">
        <v>449</v>
      </c>
      <c r="H217" s="177" t="s">
        <v>192</v>
      </c>
      <c r="I217" s="178"/>
      <c r="L217" s="174"/>
      <c r="M217" s="179"/>
      <c r="N217" s="180"/>
      <c r="O217" s="180"/>
      <c r="P217" s="180"/>
      <c r="Q217" s="180"/>
      <c r="R217" s="180"/>
      <c r="S217" s="180"/>
      <c r="T217" s="181"/>
      <c r="AT217" s="177" t="s">
        <v>300</v>
      </c>
      <c r="AU217" s="177" t="s">
        <v>251</v>
      </c>
      <c r="AV217" s="11" t="s">
        <v>193</v>
      </c>
      <c r="AW217" s="11" t="s">
        <v>207</v>
      </c>
      <c r="AX217" s="11" t="s">
        <v>243</v>
      </c>
      <c r="AY217" s="177" t="s">
        <v>287</v>
      </c>
    </row>
    <row r="218" spans="2:51" s="12" customFormat="1" ht="13.5">
      <c r="B218" s="182"/>
      <c r="D218" s="171" t="s">
        <v>300</v>
      </c>
      <c r="E218" s="183" t="s">
        <v>192</v>
      </c>
      <c r="F218" s="184" t="s">
        <v>450</v>
      </c>
      <c r="H218" s="185">
        <v>743</v>
      </c>
      <c r="I218" s="186"/>
      <c r="L218" s="182"/>
      <c r="M218" s="187"/>
      <c r="N218" s="188"/>
      <c r="O218" s="188"/>
      <c r="P218" s="188"/>
      <c r="Q218" s="188"/>
      <c r="R218" s="188"/>
      <c r="S218" s="188"/>
      <c r="T218" s="189"/>
      <c r="AT218" s="183" t="s">
        <v>300</v>
      </c>
      <c r="AU218" s="183" t="s">
        <v>251</v>
      </c>
      <c r="AV218" s="12" t="s">
        <v>251</v>
      </c>
      <c r="AW218" s="12" t="s">
        <v>207</v>
      </c>
      <c r="AX218" s="12" t="s">
        <v>243</v>
      </c>
      <c r="AY218" s="183" t="s">
        <v>287</v>
      </c>
    </row>
    <row r="219" spans="2:51" s="12" customFormat="1" ht="13.5">
      <c r="B219" s="182"/>
      <c r="D219" s="171" t="s">
        <v>300</v>
      </c>
      <c r="E219" s="183" t="s">
        <v>192</v>
      </c>
      <c r="F219" s="184" t="s">
        <v>451</v>
      </c>
      <c r="H219" s="185">
        <v>685</v>
      </c>
      <c r="I219" s="186"/>
      <c r="L219" s="182"/>
      <c r="M219" s="187"/>
      <c r="N219" s="188"/>
      <c r="O219" s="188"/>
      <c r="P219" s="188"/>
      <c r="Q219" s="188"/>
      <c r="R219" s="188"/>
      <c r="S219" s="188"/>
      <c r="T219" s="189"/>
      <c r="AT219" s="183" t="s">
        <v>300</v>
      </c>
      <c r="AU219" s="183" t="s">
        <v>251</v>
      </c>
      <c r="AV219" s="12" t="s">
        <v>251</v>
      </c>
      <c r="AW219" s="12" t="s">
        <v>207</v>
      </c>
      <c r="AX219" s="12" t="s">
        <v>243</v>
      </c>
      <c r="AY219" s="183" t="s">
        <v>287</v>
      </c>
    </row>
    <row r="220" spans="2:51" s="13" customFormat="1" ht="13.5">
      <c r="B220" s="194"/>
      <c r="D220" s="190" t="s">
        <v>300</v>
      </c>
      <c r="E220" s="195" t="s">
        <v>192</v>
      </c>
      <c r="F220" s="196" t="s">
        <v>318</v>
      </c>
      <c r="H220" s="197">
        <v>1428</v>
      </c>
      <c r="I220" s="198"/>
      <c r="L220" s="194"/>
      <c r="M220" s="199"/>
      <c r="N220" s="200"/>
      <c r="O220" s="200"/>
      <c r="P220" s="200"/>
      <c r="Q220" s="200"/>
      <c r="R220" s="200"/>
      <c r="S220" s="200"/>
      <c r="T220" s="201"/>
      <c r="AT220" s="202" t="s">
        <v>300</v>
      </c>
      <c r="AU220" s="202" t="s">
        <v>251</v>
      </c>
      <c r="AV220" s="13" t="s">
        <v>294</v>
      </c>
      <c r="AW220" s="13" t="s">
        <v>207</v>
      </c>
      <c r="AX220" s="13" t="s">
        <v>193</v>
      </c>
      <c r="AY220" s="202" t="s">
        <v>287</v>
      </c>
    </row>
    <row r="221" spans="2:65" s="1" customFormat="1" ht="22.5" customHeight="1">
      <c r="B221" s="158"/>
      <c r="C221" s="159" t="s">
        <v>452</v>
      </c>
      <c r="D221" s="159" t="s">
        <v>289</v>
      </c>
      <c r="E221" s="160" t="s">
        <v>453</v>
      </c>
      <c r="F221" s="161" t="s">
        <v>454</v>
      </c>
      <c r="G221" s="162" t="s">
        <v>368</v>
      </c>
      <c r="H221" s="163">
        <v>69</v>
      </c>
      <c r="I221" s="164">
        <v>140</v>
      </c>
      <c r="J221" s="165">
        <f>ROUND(I221*H221,2)</f>
        <v>9660</v>
      </c>
      <c r="K221" s="161" t="s">
        <v>293</v>
      </c>
      <c r="L221" s="33"/>
      <c r="M221" s="166" t="s">
        <v>192</v>
      </c>
      <c r="N221" s="167" t="s">
        <v>214</v>
      </c>
      <c r="O221" s="34"/>
      <c r="P221" s="168">
        <f>O221*H221</f>
        <v>0</v>
      </c>
      <c r="Q221" s="168">
        <v>0.00065</v>
      </c>
      <c r="R221" s="168">
        <f>Q221*H221</f>
        <v>0.04485</v>
      </c>
      <c r="S221" s="168">
        <v>0</v>
      </c>
      <c r="T221" s="169">
        <f>S221*H221</f>
        <v>0</v>
      </c>
      <c r="AR221" s="17" t="s">
        <v>294</v>
      </c>
      <c r="AT221" s="17" t="s">
        <v>289</v>
      </c>
      <c r="AU221" s="17" t="s">
        <v>251</v>
      </c>
      <c r="AY221" s="17" t="s">
        <v>287</v>
      </c>
      <c r="BE221" s="170">
        <f>IF(N221="základní",J221,0)</f>
        <v>9660</v>
      </c>
      <c r="BF221" s="170">
        <f>IF(N221="snížená",J221,0)</f>
        <v>0</v>
      </c>
      <c r="BG221" s="170">
        <f>IF(N221="zákl. přenesená",J221,0)</f>
        <v>0</v>
      </c>
      <c r="BH221" s="170">
        <f>IF(N221="sníž. přenesená",J221,0)</f>
        <v>0</v>
      </c>
      <c r="BI221" s="170">
        <f>IF(N221="nulová",J221,0)</f>
        <v>0</v>
      </c>
      <c r="BJ221" s="17" t="s">
        <v>193</v>
      </c>
      <c r="BK221" s="170">
        <f>ROUND(I221*H221,2)</f>
        <v>9660</v>
      </c>
      <c r="BL221" s="17" t="s">
        <v>294</v>
      </c>
      <c r="BM221" s="17" t="s">
        <v>455</v>
      </c>
    </row>
    <row r="222" spans="2:47" s="1" customFormat="1" ht="13.5">
      <c r="B222" s="33"/>
      <c r="D222" s="171" t="s">
        <v>296</v>
      </c>
      <c r="F222" s="172" t="s">
        <v>456</v>
      </c>
      <c r="I222" s="132"/>
      <c r="L222" s="33"/>
      <c r="M222" s="63"/>
      <c r="N222" s="34"/>
      <c r="O222" s="34"/>
      <c r="P222" s="34"/>
      <c r="Q222" s="34"/>
      <c r="R222" s="34"/>
      <c r="S222" s="34"/>
      <c r="T222" s="64"/>
      <c r="AT222" s="17" t="s">
        <v>296</v>
      </c>
      <c r="AU222" s="17" t="s">
        <v>251</v>
      </c>
    </row>
    <row r="223" spans="2:47" s="1" customFormat="1" ht="108">
      <c r="B223" s="33"/>
      <c r="D223" s="171" t="s">
        <v>298</v>
      </c>
      <c r="F223" s="173" t="s">
        <v>447</v>
      </c>
      <c r="I223" s="132"/>
      <c r="L223" s="33"/>
      <c r="M223" s="63"/>
      <c r="N223" s="34"/>
      <c r="O223" s="34"/>
      <c r="P223" s="34"/>
      <c r="Q223" s="34"/>
      <c r="R223" s="34"/>
      <c r="S223" s="34"/>
      <c r="T223" s="64"/>
      <c r="AT223" s="17" t="s">
        <v>298</v>
      </c>
      <c r="AU223" s="17" t="s">
        <v>251</v>
      </c>
    </row>
    <row r="224" spans="2:51" s="11" customFormat="1" ht="13.5">
      <c r="B224" s="174"/>
      <c r="D224" s="171" t="s">
        <v>300</v>
      </c>
      <c r="E224" s="175" t="s">
        <v>192</v>
      </c>
      <c r="F224" s="176" t="s">
        <v>448</v>
      </c>
      <c r="H224" s="177" t="s">
        <v>192</v>
      </c>
      <c r="I224" s="178"/>
      <c r="L224" s="174"/>
      <c r="M224" s="179"/>
      <c r="N224" s="180"/>
      <c r="O224" s="180"/>
      <c r="P224" s="180"/>
      <c r="Q224" s="180"/>
      <c r="R224" s="180"/>
      <c r="S224" s="180"/>
      <c r="T224" s="181"/>
      <c r="AT224" s="177" t="s">
        <v>300</v>
      </c>
      <c r="AU224" s="177" t="s">
        <v>251</v>
      </c>
      <c r="AV224" s="11" t="s">
        <v>193</v>
      </c>
      <c r="AW224" s="11" t="s">
        <v>207</v>
      </c>
      <c r="AX224" s="11" t="s">
        <v>243</v>
      </c>
      <c r="AY224" s="177" t="s">
        <v>287</v>
      </c>
    </row>
    <row r="225" spans="2:51" s="11" customFormat="1" ht="13.5">
      <c r="B225" s="174"/>
      <c r="D225" s="171" t="s">
        <v>300</v>
      </c>
      <c r="E225" s="175" t="s">
        <v>192</v>
      </c>
      <c r="F225" s="176" t="s">
        <v>457</v>
      </c>
      <c r="H225" s="177" t="s">
        <v>192</v>
      </c>
      <c r="I225" s="178"/>
      <c r="L225" s="174"/>
      <c r="M225" s="179"/>
      <c r="N225" s="180"/>
      <c r="O225" s="180"/>
      <c r="P225" s="180"/>
      <c r="Q225" s="180"/>
      <c r="R225" s="180"/>
      <c r="S225" s="180"/>
      <c r="T225" s="181"/>
      <c r="AT225" s="177" t="s">
        <v>300</v>
      </c>
      <c r="AU225" s="177" t="s">
        <v>251</v>
      </c>
      <c r="AV225" s="11" t="s">
        <v>193</v>
      </c>
      <c r="AW225" s="11" t="s">
        <v>207</v>
      </c>
      <c r="AX225" s="11" t="s">
        <v>243</v>
      </c>
      <c r="AY225" s="177" t="s">
        <v>287</v>
      </c>
    </row>
    <row r="226" spans="2:51" s="12" customFormat="1" ht="13.5">
      <c r="B226" s="182"/>
      <c r="D226" s="171" t="s">
        <v>300</v>
      </c>
      <c r="E226" s="183" t="s">
        <v>192</v>
      </c>
      <c r="F226" s="184" t="s">
        <v>458</v>
      </c>
      <c r="H226" s="185">
        <v>7.5</v>
      </c>
      <c r="I226" s="186"/>
      <c r="L226" s="182"/>
      <c r="M226" s="187"/>
      <c r="N226" s="188"/>
      <c r="O226" s="188"/>
      <c r="P226" s="188"/>
      <c r="Q226" s="188"/>
      <c r="R226" s="188"/>
      <c r="S226" s="188"/>
      <c r="T226" s="189"/>
      <c r="AT226" s="183" t="s">
        <v>300</v>
      </c>
      <c r="AU226" s="183" t="s">
        <v>251</v>
      </c>
      <c r="AV226" s="12" t="s">
        <v>251</v>
      </c>
      <c r="AW226" s="12" t="s">
        <v>207</v>
      </c>
      <c r="AX226" s="12" t="s">
        <v>243</v>
      </c>
      <c r="AY226" s="183" t="s">
        <v>287</v>
      </c>
    </row>
    <row r="227" spans="2:51" s="12" customFormat="1" ht="13.5">
      <c r="B227" s="182"/>
      <c r="D227" s="171" t="s">
        <v>300</v>
      </c>
      <c r="E227" s="183" t="s">
        <v>192</v>
      </c>
      <c r="F227" s="184" t="s">
        <v>459</v>
      </c>
      <c r="H227" s="185">
        <v>13.5</v>
      </c>
      <c r="I227" s="186"/>
      <c r="L227" s="182"/>
      <c r="M227" s="187"/>
      <c r="N227" s="188"/>
      <c r="O227" s="188"/>
      <c r="P227" s="188"/>
      <c r="Q227" s="188"/>
      <c r="R227" s="188"/>
      <c r="S227" s="188"/>
      <c r="T227" s="189"/>
      <c r="AT227" s="183" t="s">
        <v>300</v>
      </c>
      <c r="AU227" s="183" t="s">
        <v>251</v>
      </c>
      <c r="AV227" s="12" t="s">
        <v>251</v>
      </c>
      <c r="AW227" s="12" t="s">
        <v>207</v>
      </c>
      <c r="AX227" s="12" t="s">
        <v>243</v>
      </c>
      <c r="AY227" s="183" t="s">
        <v>287</v>
      </c>
    </row>
    <row r="228" spans="2:51" s="12" customFormat="1" ht="13.5">
      <c r="B228" s="182"/>
      <c r="D228" s="171" t="s">
        <v>300</v>
      </c>
      <c r="E228" s="183" t="s">
        <v>192</v>
      </c>
      <c r="F228" s="184" t="s">
        <v>460</v>
      </c>
      <c r="H228" s="185">
        <v>15</v>
      </c>
      <c r="I228" s="186"/>
      <c r="L228" s="182"/>
      <c r="M228" s="187"/>
      <c r="N228" s="188"/>
      <c r="O228" s="188"/>
      <c r="P228" s="188"/>
      <c r="Q228" s="188"/>
      <c r="R228" s="188"/>
      <c r="S228" s="188"/>
      <c r="T228" s="189"/>
      <c r="AT228" s="183" t="s">
        <v>300</v>
      </c>
      <c r="AU228" s="183" t="s">
        <v>251</v>
      </c>
      <c r="AV228" s="12" t="s">
        <v>251</v>
      </c>
      <c r="AW228" s="12" t="s">
        <v>207</v>
      </c>
      <c r="AX228" s="12" t="s">
        <v>243</v>
      </c>
      <c r="AY228" s="183" t="s">
        <v>287</v>
      </c>
    </row>
    <row r="229" spans="2:51" s="12" customFormat="1" ht="13.5">
      <c r="B229" s="182"/>
      <c r="D229" s="171" t="s">
        <v>300</v>
      </c>
      <c r="E229" s="183" t="s">
        <v>192</v>
      </c>
      <c r="F229" s="184" t="s">
        <v>461</v>
      </c>
      <c r="H229" s="185">
        <v>10.5</v>
      </c>
      <c r="I229" s="186"/>
      <c r="L229" s="182"/>
      <c r="M229" s="187"/>
      <c r="N229" s="188"/>
      <c r="O229" s="188"/>
      <c r="P229" s="188"/>
      <c r="Q229" s="188"/>
      <c r="R229" s="188"/>
      <c r="S229" s="188"/>
      <c r="T229" s="189"/>
      <c r="AT229" s="183" t="s">
        <v>300</v>
      </c>
      <c r="AU229" s="183" t="s">
        <v>251</v>
      </c>
      <c r="AV229" s="12" t="s">
        <v>251</v>
      </c>
      <c r="AW229" s="12" t="s">
        <v>207</v>
      </c>
      <c r="AX229" s="12" t="s">
        <v>243</v>
      </c>
      <c r="AY229" s="183" t="s">
        <v>287</v>
      </c>
    </row>
    <row r="230" spans="2:51" s="12" customFormat="1" ht="13.5">
      <c r="B230" s="182"/>
      <c r="D230" s="171" t="s">
        <v>300</v>
      </c>
      <c r="E230" s="183" t="s">
        <v>192</v>
      </c>
      <c r="F230" s="184" t="s">
        <v>462</v>
      </c>
      <c r="H230" s="185">
        <v>13.5</v>
      </c>
      <c r="I230" s="186"/>
      <c r="L230" s="182"/>
      <c r="M230" s="187"/>
      <c r="N230" s="188"/>
      <c r="O230" s="188"/>
      <c r="P230" s="188"/>
      <c r="Q230" s="188"/>
      <c r="R230" s="188"/>
      <c r="S230" s="188"/>
      <c r="T230" s="189"/>
      <c r="AT230" s="183" t="s">
        <v>300</v>
      </c>
      <c r="AU230" s="183" t="s">
        <v>251</v>
      </c>
      <c r="AV230" s="12" t="s">
        <v>251</v>
      </c>
      <c r="AW230" s="12" t="s">
        <v>207</v>
      </c>
      <c r="AX230" s="12" t="s">
        <v>243</v>
      </c>
      <c r="AY230" s="183" t="s">
        <v>287</v>
      </c>
    </row>
    <row r="231" spans="2:51" s="12" customFormat="1" ht="13.5">
      <c r="B231" s="182"/>
      <c r="D231" s="171" t="s">
        <v>300</v>
      </c>
      <c r="E231" s="183" t="s">
        <v>192</v>
      </c>
      <c r="F231" s="184" t="s">
        <v>463</v>
      </c>
      <c r="H231" s="185">
        <v>9</v>
      </c>
      <c r="I231" s="186"/>
      <c r="L231" s="182"/>
      <c r="M231" s="187"/>
      <c r="N231" s="188"/>
      <c r="O231" s="188"/>
      <c r="P231" s="188"/>
      <c r="Q231" s="188"/>
      <c r="R231" s="188"/>
      <c r="S231" s="188"/>
      <c r="T231" s="189"/>
      <c r="AT231" s="183" t="s">
        <v>300</v>
      </c>
      <c r="AU231" s="183" t="s">
        <v>251</v>
      </c>
      <c r="AV231" s="12" t="s">
        <v>251</v>
      </c>
      <c r="AW231" s="12" t="s">
        <v>207</v>
      </c>
      <c r="AX231" s="12" t="s">
        <v>243</v>
      </c>
      <c r="AY231" s="183" t="s">
        <v>287</v>
      </c>
    </row>
    <row r="232" spans="2:51" s="13" customFormat="1" ht="13.5">
      <c r="B232" s="194"/>
      <c r="D232" s="190" t="s">
        <v>300</v>
      </c>
      <c r="E232" s="195" t="s">
        <v>192</v>
      </c>
      <c r="F232" s="196" t="s">
        <v>318</v>
      </c>
      <c r="H232" s="197">
        <v>69</v>
      </c>
      <c r="I232" s="198"/>
      <c r="L232" s="194"/>
      <c r="M232" s="199"/>
      <c r="N232" s="200"/>
      <c r="O232" s="200"/>
      <c r="P232" s="200"/>
      <c r="Q232" s="200"/>
      <c r="R232" s="200"/>
      <c r="S232" s="200"/>
      <c r="T232" s="201"/>
      <c r="AT232" s="202" t="s">
        <v>300</v>
      </c>
      <c r="AU232" s="202" t="s">
        <v>251</v>
      </c>
      <c r="AV232" s="13" t="s">
        <v>294</v>
      </c>
      <c r="AW232" s="13" t="s">
        <v>207</v>
      </c>
      <c r="AX232" s="13" t="s">
        <v>193</v>
      </c>
      <c r="AY232" s="202" t="s">
        <v>287</v>
      </c>
    </row>
    <row r="233" spans="2:65" s="1" customFormat="1" ht="22.5" customHeight="1">
      <c r="B233" s="158"/>
      <c r="C233" s="159" t="s">
        <v>464</v>
      </c>
      <c r="D233" s="159" t="s">
        <v>289</v>
      </c>
      <c r="E233" s="160" t="s">
        <v>465</v>
      </c>
      <c r="F233" s="161" t="s">
        <v>466</v>
      </c>
      <c r="G233" s="162" t="s">
        <v>368</v>
      </c>
      <c r="H233" s="163">
        <v>1939.5</v>
      </c>
      <c r="I233" s="164">
        <v>5</v>
      </c>
      <c r="J233" s="165">
        <f>ROUND(I233*H233,2)</f>
        <v>9697.5</v>
      </c>
      <c r="K233" s="161" t="s">
        <v>293</v>
      </c>
      <c r="L233" s="33"/>
      <c r="M233" s="166" t="s">
        <v>192</v>
      </c>
      <c r="N233" s="167" t="s">
        <v>214</v>
      </c>
      <c r="O233" s="34"/>
      <c r="P233" s="168">
        <f>O233*H233</f>
        <v>0</v>
      </c>
      <c r="Q233" s="168">
        <v>0</v>
      </c>
      <c r="R233" s="168">
        <f>Q233*H233</f>
        <v>0</v>
      </c>
      <c r="S233" s="168">
        <v>0</v>
      </c>
      <c r="T233" s="169">
        <f>S233*H233</f>
        <v>0</v>
      </c>
      <c r="AR233" s="17" t="s">
        <v>294</v>
      </c>
      <c r="AT233" s="17" t="s">
        <v>289</v>
      </c>
      <c r="AU233" s="17" t="s">
        <v>251</v>
      </c>
      <c r="AY233" s="17" t="s">
        <v>287</v>
      </c>
      <c r="BE233" s="170">
        <f>IF(N233="základní",J233,0)</f>
        <v>9697.5</v>
      </c>
      <c r="BF233" s="170">
        <f>IF(N233="snížená",J233,0)</f>
        <v>0</v>
      </c>
      <c r="BG233" s="170">
        <f>IF(N233="zákl. přenesená",J233,0)</f>
        <v>0</v>
      </c>
      <c r="BH233" s="170">
        <f>IF(N233="sníž. přenesená",J233,0)</f>
        <v>0</v>
      </c>
      <c r="BI233" s="170">
        <f>IF(N233="nulová",J233,0)</f>
        <v>0</v>
      </c>
      <c r="BJ233" s="17" t="s">
        <v>193</v>
      </c>
      <c r="BK233" s="170">
        <f>ROUND(I233*H233,2)</f>
        <v>9697.5</v>
      </c>
      <c r="BL233" s="17" t="s">
        <v>294</v>
      </c>
      <c r="BM233" s="17" t="s">
        <v>467</v>
      </c>
    </row>
    <row r="234" spans="2:47" s="1" customFormat="1" ht="27">
      <c r="B234" s="33"/>
      <c r="D234" s="171" t="s">
        <v>296</v>
      </c>
      <c r="F234" s="172" t="s">
        <v>468</v>
      </c>
      <c r="I234" s="132"/>
      <c r="L234" s="33"/>
      <c r="M234" s="63"/>
      <c r="N234" s="34"/>
      <c r="O234" s="34"/>
      <c r="P234" s="34"/>
      <c r="Q234" s="34"/>
      <c r="R234" s="34"/>
      <c r="S234" s="34"/>
      <c r="T234" s="64"/>
      <c r="AT234" s="17" t="s">
        <v>296</v>
      </c>
      <c r="AU234" s="17" t="s">
        <v>251</v>
      </c>
    </row>
    <row r="235" spans="2:47" s="1" customFormat="1" ht="40.5">
      <c r="B235" s="33"/>
      <c r="D235" s="171" t="s">
        <v>298</v>
      </c>
      <c r="F235" s="173" t="s">
        <v>469</v>
      </c>
      <c r="I235" s="132"/>
      <c r="L235" s="33"/>
      <c r="M235" s="63"/>
      <c r="N235" s="34"/>
      <c r="O235" s="34"/>
      <c r="P235" s="34"/>
      <c r="Q235" s="34"/>
      <c r="R235" s="34"/>
      <c r="S235" s="34"/>
      <c r="T235" s="64"/>
      <c r="AT235" s="17" t="s">
        <v>298</v>
      </c>
      <c r="AU235" s="17" t="s">
        <v>251</v>
      </c>
    </row>
    <row r="236" spans="2:51" s="11" customFormat="1" ht="13.5">
      <c r="B236" s="174"/>
      <c r="D236" s="171" t="s">
        <v>300</v>
      </c>
      <c r="E236" s="175" t="s">
        <v>192</v>
      </c>
      <c r="F236" s="176" t="s">
        <v>448</v>
      </c>
      <c r="H236" s="177" t="s">
        <v>192</v>
      </c>
      <c r="I236" s="178"/>
      <c r="L236" s="174"/>
      <c r="M236" s="179"/>
      <c r="N236" s="180"/>
      <c r="O236" s="180"/>
      <c r="P236" s="180"/>
      <c r="Q236" s="180"/>
      <c r="R236" s="180"/>
      <c r="S236" s="180"/>
      <c r="T236" s="181"/>
      <c r="AT236" s="177" t="s">
        <v>300</v>
      </c>
      <c r="AU236" s="177" t="s">
        <v>251</v>
      </c>
      <c r="AV236" s="11" t="s">
        <v>193</v>
      </c>
      <c r="AW236" s="11" t="s">
        <v>207</v>
      </c>
      <c r="AX236" s="11" t="s">
        <v>243</v>
      </c>
      <c r="AY236" s="177" t="s">
        <v>287</v>
      </c>
    </row>
    <row r="237" spans="2:51" s="11" customFormat="1" ht="13.5">
      <c r="B237" s="174"/>
      <c r="D237" s="171" t="s">
        <v>300</v>
      </c>
      <c r="E237" s="175" t="s">
        <v>192</v>
      </c>
      <c r="F237" s="176" t="s">
        <v>470</v>
      </c>
      <c r="H237" s="177" t="s">
        <v>192</v>
      </c>
      <c r="I237" s="178"/>
      <c r="L237" s="174"/>
      <c r="M237" s="179"/>
      <c r="N237" s="180"/>
      <c r="O237" s="180"/>
      <c r="P237" s="180"/>
      <c r="Q237" s="180"/>
      <c r="R237" s="180"/>
      <c r="S237" s="180"/>
      <c r="T237" s="181"/>
      <c r="AT237" s="177" t="s">
        <v>300</v>
      </c>
      <c r="AU237" s="177" t="s">
        <v>251</v>
      </c>
      <c r="AV237" s="11" t="s">
        <v>193</v>
      </c>
      <c r="AW237" s="11" t="s">
        <v>207</v>
      </c>
      <c r="AX237" s="11" t="s">
        <v>243</v>
      </c>
      <c r="AY237" s="177" t="s">
        <v>287</v>
      </c>
    </row>
    <row r="238" spans="2:51" s="12" customFormat="1" ht="13.5">
      <c r="B238" s="182"/>
      <c r="D238" s="171" t="s">
        <v>300</v>
      </c>
      <c r="E238" s="183" t="s">
        <v>192</v>
      </c>
      <c r="F238" s="184" t="s">
        <v>471</v>
      </c>
      <c r="H238" s="185">
        <v>12</v>
      </c>
      <c r="I238" s="186"/>
      <c r="L238" s="182"/>
      <c r="M238" s="187"/>
      <c r="N238" s="188"/>
      <c r="O238" s="188"/>
      <c r="P238" s="188"/>
      <c r="Q238" s="188"/>
      <c r="R238" s="188"/>
      <c r="S238" s="188"/>
      <c r="T238" s="189"/>
      <c r="AT238" s="183" t="s">
        <v>300</v>
      </c>
      <c r="AU238" s="183" t="s">
        <v>251</v>
      </c>
      <c r="AV238" s="12" t="s">
        <v>251</v>
      </c>
      <c r="AW238" s="12" t="s">
        <v>207</v>
      </c>
      <c r="AX238" s="12" t="s">
        <v>243</v>
      </c>
      <c r="AY238" s="183" t="s">
        <v>287</v>
      </c>
    </row>
    <row r="239" spans="2:51" s="12" customFormat="1" ht="13.5">
      <c r="B239" s="182"/>
      <c r="D239" s="171" t="s">
        <v>300</v>
      </c>
      <c r="E239" s="183" t="s">
        <v>192</v>
      </c>
      <c r="F239" s="184" t="s">
        <v>472</v>
      </c>
      <c r="H239" s="185">
        <v>15</v>
      </c>
      <c r="I239" s="186"/>
      <c r="L239" s="182"/>
      <c r="M239" s="187"/>
      <c r="N239" s="188"/>
      <c r="O239" s="188"/>
      <c r="P239" s="188"/>
      <c r="Q239" s="188"/>
      <c r="R239" s="188"/>
      <c r="S239" s="188"/>
      <c r="T239" s="189"/>
      <c r="AT239" s="183" t="s">
        <v>300</v>
      </c>
      <c r="AU239" s="183" t="s">
        <v>251</v>
      </c>
      <c r="AV239" s="12" t="s">
        <v>251</v>
      </c>
      <c r="AW239" s="12" t="s">
        <v>207</v>
      </c>
      <c r="AX239" s="12" t="s">
        <v>243</v>
      </c>
      <c r="AY239" s="183" t="s">
        <v>287</v>
      </c>
    </row>
    <row r="240" spans="2:51" s="12" customFormat="1" ht="13.5">
      <c r="B240" s="182"/>
      <c r="D240" s="171" t="s">
        <v>300</v>
      </c>
      <c r="E240" s="183" t="s">
        <v>192</v>
      </c>
      <c r="F240" s="184" t="s">
        <v>473</v>
      </c>
      <c r="H240" s="185">
        <v>31.5</v>
      </c>
      <c r="I240" s="186"/>
      <c r="L240" s="182"/>
      <c r="M240" s="187"/>
      <c r="N240" s="188"/>
      <c r="O240" s="188"/>
      <c r="P240" s="188"/>
      <c r="Q240" s="188"/>
      <c r="R240" s="188"/>
      <c r="S240" s="188"/>
      <c r="T240" s="189"/>
      <c r="AT240" s="183" t="s">
        <v>300</v>
      </c>
      <c r="AU240" s="183" t="s">
        <v>251</v>
      </c>
      <c r="AV240" s="12" t="s">
        <v>251</v>
      </c>
      <c r="AW240" s="12" t="s">
        <v>207</v>
      </c>
      <c r="AX240" s="12" t="s">
        <v>243</v>
      </c>
      <c r="AY240" s="183" t="s">
        <v>287</v>
      </c>
    </row>
    <row r="241" spans="2:51" s="12" customFormat="1" ht="13.5">
      <c r="B241" s="182"/>
      <c r="D241" s="171" t="s">
        <v>300</v>
      </c>
      <c r="E241" s="183" t="s">
        <v>192</v>
      </c>
      <c r="F241" s="184" t="s">
        <v>474</v>
      </c>
      <c r="H241" s="185">
        <v>16.5</v>
      </c>
      <c r="I241" s="186"/>
      <c r="L241" s="182"/>
      <c r="M241" s="187"/>
      <c r="N241" s="188"/>
      <c r="O241" s="188"/>
      <c r="P241" s="188"/>
      <c r="Q241" s="188"/>
      <c r="R241" s="188"/>
      <c r="S241" s="188"/>
      <c r="T241" s="189"/>
      <c r="AT241" s="183" t="s">
        <v>300</v>
      </c>
      <c r="AU241" s="183" t="s">
        <v>251</v>
      </c>
      <c r="AV241" s="12" t="s">
        <v>251</v>
      </c>
      <c r="AW241" s="12" t="s">
        <v>207</v>
      </c>
      <c r="AX241" s="12" t="s">
        <v>243</v>
      </c>
      <c r="AY241" s="183" t="s">
        <v>287</v>
      </c>
    </row>
    <row r="242" spans="2:51" s="12" customFormat="1" ht="13.5">
      <c r="B242" s="182"/>
      <c r="D242" s="171" t="s">
        <v>300</v>
      </c>
      <c r="E242" s="183" t="s">
        <v>192</v>
      </c>
      <c r="F242" s="184" t="s">
        <v>475</v>
      </c>
      <c r="H242" s="185">
        <v>28.5</v>
      </c>
      <c r="I242" s="186"/>
      <c r="L242" s="182"/>
      <c r="M242" s="187"/>
      <c r="N242" s="188"/>
      <c r="O242" s="188"/>
      <c r="P242" s="188"/>
      <c r="Q242" s="188"/>
      <c r="R242" s="188"/>
      <c r="S242" s="188"/>
      <c r="T242" s="189"/>
      <c r="AT242" s="183" t="s">
        <v>300</v>
      </c>
      <c r="AU242" s="183" t="s">
        <v>251</v>
      </c>
      <c r="AV242" s="12" t="s">
        <v>251</v>
      </c>
      <c r="AW242" s="12" t="s">
        <v>207</v>
      </c>
      <c r="AX242" s="12" t="s">
        <v>243</v>
      </c>
      <c r="AY242" s="183" t="s">
        <v>287</v>
      </c>
    </row>
    <row r="243" spans="2:51" s="12" customFormat="1" ht="13.5">
      <c r="B243" s="182"/>
      <c r="D243" s="171" t="s">
        <v>300</v>
      </c>
      <c r="E243" s="183" t="s">
        <v>192</v>
      </c>
      <c r="F243" s="184" t="s">
        <v>476</v>
      </c>
      <c r="H243" s="185">
        <v>12</v>
      </c>
      <c r="I243" s="186"/>
      <c r="L243" s="182"/>
      <c r="M243" s="187"/>
      <c r="N243" s="188"/>
      <c r="O243" s="188"/>
      <c r="P243" s="188"/>
      <c r="Q243" s="188"/>
      <c r="R243" s="188"/>
      <c r="S243" s="188"/>
      <c r="T243" s="189"/>
      <c r="AT243" s="183" t="s">
        <v>300</v>
      </c>
      <c r="AU243" s="183" t="s">
        <v>251</v>
      </c>
      <c r="AV243" s="12" t="s">
        <v>251</v>
      </c>
      <c r="AW243" s="12" t="s">
        <v>207</v>
      </c>
      <c r="AX243" s="12" t="s">
        <v>243</v>
      </c>
      <c r="AY243" s="183" t="s">
        <v>287</v>
      </c>
    </row>
    <row r="244" spans="2:51" s="12" customFormat="1" ht="13.5">
      <c r="B244" s="182"/>
      <c r="D244" s="171" t="s">
        <v>300</v>
      </c>
      <c r="E244" s="183" t="s">
        <v>192</v>
      </c>
      <c r="F244" s="184" t="s">
        <v>192</v>
      </c>
      <c r="H244" s="185">
        <v>0</v>
      </c>
      <c r="I244" s="186"/>
      <c r="L244" s="182"/>
      <c r="M244" s="187"/>
      <c r="N244" s="188"/>
      <c r="O244" s="188"/>
      <c r="P244" s="188"/>
      <c r="Q244" s="188"/>
      <c r="R244" s="188"/>
      <c r="S244" s="188"/>
      <c r="T244" s="189"/>
      <c r="AT244" s="183" t="s">
        <v>300</v>
      </c>
      <c r="AU244" s="183" t="s">
        <v>251</v>
      </c>
      <c r="AV244" s="12" t="s">
        <v>251</v>
      </c>
      <c r="AW244" s="12" t="s">
        <v>207</v>
      </c>
      <c r="AX244" s="12" t="s">
        <v>243</v>
      </c>
      <c r="AY244" s="183" t="s">
        <v>287</v>
      </c>
    </row>
    <row r="245" spans="2:51" s="11" customFormat="1" ht="13.5">
      <c r="B245" s="174"/>
      <c r="D245" s="171" t="s">
        <v>300</v>
      </c>
      <c r="E245" s="175" t="s">
        <v>192</v>
      </c>
      <c r="F245" s="176" t="s">
        <v>477</v>
      </c>
      <c r="H245" s="177" t="s">
        <v>192</v>
      </c>
      <c r="I245" s="178"/>
      <c r="L245" s="174"/>
      <c r="M245" s="179"/>
      <c r="N245" s="180"/>
      <c r="O245" s="180"/>
      <c r="P245" s="180"/>
      <c r="Q245" s="180"/>
      <c r="R245" s="180"/>
      <c r="S245" s="180"/>
      <c r="T245" s="181"/>
      <c r="AT245" s="177" t="s">
        <v>300</v>
      </c>
      <c r="AU245" s="177" t="s">
        <v>251</v>
      </c>
      <c r="AV245" s="11" t="s">
        <v>193</v>
      </c>
      <c r="AW245" s="11" t="s">
        <v>207</v>
      </c>
      <c r="AX245" s="11" t="s">
        <v>243</v>
      </c>
      <c r="AY245" s="177" t="s">
        <v>287</v>
      </c>
    </row>
    <row r="246" spans="2:51" s="12" customFormat="1" ht="13.5">
      <c r="B246" s="182"/>
      <c r="D246" s="171" t="s">
        <v>300</v>
      </c>
      <c r="E246" s="183" t="s">
        <v>192</v>
      </c>
      <c r="F246" s="184" t="s">
        <v>450</v>
      </c>
      <c r="H246" s="185">
        <v>743</v>
      </c>
      <c r="I246" s="186"/>
      <c r="L246" s="182"/>
      <c r="M246" s="187"/>
      <c r="N246" s="188"/>
      <c r="O246" s="188"/>
      <c r="P246" s="188"/>
      <c r="Q246" s="188"/>
      <c r="R246" s="188"/>
      <c r="S246" s="188"/>
      <c r="T246" s="189"/>
      <c r="AT246" s="183" t="s">
        <v>300</v>
      </c>
      <c r="AU246" s="183" t="s">
        <v>251</v>
      </c>
      <c r="AV246" s="12" t="s">
        <v>251</v>
      </c>
      <c r="AW246" s="12" t="s">
        <v>207</v>
      </c>
      <c r="AX246" s="12" t="s">
        <v>243</v>
      </c>
      <c r="AY246" s="183" t="s">
        <v>287</v>
      </c>
    </row>
    <row r="247" spans="2:51" s="12" customFormat="1" ht="13.5">
      <c r="B247" s="182"/>
      <c r="D247" s="171" t="s">
        <v>300</v>
      </c>
      <c r="E247" s="183" t="s">
        <v>192</v>
      </c>
      <c r="F247" s="184" t="s">
        <v>451</v>
      </c>
      <c r="H247" s="185">
        <v>685</v>
      </c>
      <c r="I247" s="186"/>
      <c r="L247" s="182"/>
      <c r="M247" s="187"/>
      <c r="N247" s="188"/>
      <c r="O247" s="188"/>
      <c r="P247" s="188"/>
      <c r="Q247" s="188"/>
      <c r="R247" s="188"/>
      <c r="S247" s="188"/>
      <c r="T247" s="189"/>
      <c r="AT247" s="183" t="s">
        <v>300</v>
      </c>
      <c r="AU247" s="183" t="s">
        <v>251</v>
      </c>
      <c r="AV247" s="12" t="s">
        <v>251</v>
      </c>
      <c r="AW247" s="12" t="s">
        <v>207</v>
      </c>
      <c r="AX247" s="12" t="s">
        <v>243</v>
      </c>
      <c r="AY247" s="183" t="s">
        <v>287</v>
      </c>
    </row>
    <row r="248" spans="2:51" s="12" customFormat="1" ht="13.5">
      <c r="B248" s="182"/>
      <c r="D248" s="171" t="s">
        <v>300</v>
      </c>
      <c r="E248" s="183" t="s">
        <v>192</v>
      </c>
      <c r="F248" s="184" t="s">
        <v>478</v>
      </c>
      <c r="H248" s="185">
        <v>198</v>
      </c>
      <c r="I248" s="186"/>
      <c r="L248" s="182"/>
      <c r="M248" s="187"/>
      <c r="N248" s="188"/>
      <c r="O248" s="188"/>
      <c r="P248" s="188"/>
      <c r="Q248" s="188"/>
      <c r="R248" s="188"/>
      <c r="S248" s="188"/>
      <c r="T248" s="189"/>
      <c r="AT248" s="183" t="s">
        <v>300</v>
      </c>
      <c r="AU248" s="183" t="s">
        <v>251</v>
      </c>
      <c r="AV248" s="12" t="s">
        <v>251</v>
      </c>
      <c r="AW248" s="12" t="s">
        <v>207</v>
      </c>
      <c r="AX248" s="12" t="s">
        <v>243</v>
      </c>
      <c r="AY248" s="183" t="s">
        <v>287</v>
      </c>
    </row>
    <row r="249" spans="2:51" s="12" customFormat="1" ht="13.5">
      <c r="B249" s="182"/>
      <c r="D249" s="171" t="s">
        <v>300</v>
      </c>
      <c r="E249" s="183" t="s">
        <v>192</v>
      </c>
      <c r="F249" s="184" t="s">
        <v>479</v>
      </c>
      <c r="H249" s="185">
        <v>198</v>
      </c>
      <c r="I249" s="186"/>
      <c r="L249" s="182"/>
      <c r="M249" s="187"/>
      <c r="N249" s="188"/>
      <c r="O249" s="188"/>
      <c r="P249" s="188"/>
      <c r="Q249" s="188"/>
      <c r="R249" s="188"/>
      <c r="S249" s="188"/>
      <c r="T249" s="189"/>
      <c r="AT249" s="183" t="s">
        <v>300</v>
      </c>
      <c r="AU249" s="183" t="s">
        <v>251</v>
      </c>
      <c r="AV249" s="12" t="s">
        <v>251</v>
      </c>
      <c r="AW249" s="12" t="s">
        <v>207</v>
      </c>
      <c r="AX249" s="12" t="s">
        <v>243</v>
      </c>
      <c r="AY249" s="183" t="s">
        <v>287</v>
      </c>
    </row>
    <row r="250" spans="2:51" s="13" customFormat="1" ht="13.5">
      <c r="B250" s="194"/>
      <c r="D250" s="190" t="s">
        <v>300</v>
      </c>
      <c r="E250" s="195" t="s">
        <v>192</v>
      </c>
      <c r="F250" s="196" t="s">
        <v>318</v>
      </c>
      <c r="H250" s="197">
        <v>1939.5</v>
      </c>
      <c r="I250" s="198"/>
      <c r="L250" s="194"/>
      <c r="M250" s="199"/>
      <c r="N250" s="200"/>
      <c r="O250" s="200"/>
      <c r="P250" s="200"/>
      <c r="Q250" s="200"/>
      <c r="R250" s="200"/>
      <c r="S250" s="200"/>
      <c r="T250" s="201"/>
      <c r="AT250" s="202" t="s">
        <v>300</v>
      </c>
      <c r="AU250" s="202" t="s">
        <v>251</v>
      </c>
      <c r="AV250" s="13" t="s">
        <v>294</v>
      </c>
      <c r="AW250" s="13" t="s">
        <v>207</v>
      </c>
      <c r="AX250" s="13" t="s">
        <v>193</v>
      </c>
      <c r="AY250" s="202" t="s">
        <v>287</v>
      </c>
    </row>
    <row r="251" spans="2:65" s="1" customFormat="1" ht="31.5" customHeight="1">
      <c r="B251" s="158"/>
      <c r="C251" s="159" t="s">
        <v>177</v>
      </c>
      <c r="D251" s="159" t="s">
        <v>289</v>
      </c>
      <c r="E251" s="160" t="s">
        <v>480</v>
      </c>
      <c r="F251" s="161" t="s">
        <v>481</v>
      </c>
      <c r="G251" s="162" t="s">
        <v>368</v>
      </c>
      <c r="H251" s="163">
        <v>148</v>
      </c>
      <c r="I251" s="164">
        <v>50</v>
      </c>
      <c r="J251" s="165">
        <f>ROUND(I251*H251,2)</f>
        <v>7400</v>
      </c>
      <c r="K251" s="161" t="s">
        <v>293</v>
      </c>
      <c r="L251" s="33"/>
      <c r="M251" s="166" t="s">
        <v>192</v>
      </c>
      <c r="N251" s="167" t="s">
        <v>214</v>
      </c>
      <c r="O251" s="34"/>
      <c r="P251" s="168">
        <f>O251*H251</f>
        <v>0</v>
      </c>
      <c r="Q251" s="168">
        <v>0</v>
      </c>
      <c r="R251" s="168">
        <f>Q251*H251</f>
        <v>0</v>
      </c>
      <c r="S251" s="168">
        <v>0</v>
      </c>
      <c r="T251" s="169">
        <f>S251*H251</f>
        <v>0</v>
      </c>
      <c r="AR251" s="17" t="s">
        <v>294</v>
      </c>
      <c r="AT251" s="17" t="s">
        <v>289</v>
      </c>
      <c r="AU251" s="17" t="s">
        <v>251</v>
      </c>
      <c r="AY251" s="17" t="s">
        <v>287</v>
      </c>
      <c r="BE251" s="170">
        <f>IF(N251="základní",J251,0)</f>
        <v>7400</v>
      </c>
      <c r="BF251" s="170">
        <f>IF(N251="snížená",J251,0)</f>
        <v>0</v>
      </c>
      <c r="BG251" s="170">
        <f>IF(N251="zákl. přenesená",J251,0)</f>
        <v>0</v>
      </c>
      <c r="BH251" s="170">
        <f>IF(N251="sníž. přenesená",J251,0)</f>
        <v>0</v>
      </c>
      <c r="BI251" s="170">
        <f>IF(N251="nulová",J251,0)</f>
        <v>0</v>
      </c>
      <c r="BJ251" s="17" t="s">
        <v>193</v>
      </c>
      <c r="BK251" s="170">
        <f>ROUND(I251*H251,2)</f>
        <v>7400</v>
      </c>
      <c r="BL251" s="17" t="s">
        <v>294</v>
      </c>
      <c r="BM251" s="17" t="s">
        <v>482</v>
      </c>
    </row>
    <row r="252" spans="2:47" s="1" customFormat="1" ht="27">
      <c r="B252" s="33"/>
      <c r="D252" s="171" t="s">
        <v>296</v>
      </c>
      <c r="F252" s="172" t="s">
        <v>483</v>
      </c>
      <c r="I252" s="132"/>
      <c r="L252" s="33"/>
      <c r="M252" s="63"/>
      <c r="N252" s="34"/>
      <c r="O252" s="34"/>
      <c r="P252" s="34"/>
      <c r="Q252" s="34"/>
      <c r="R252" s="34"/>
      <c r="S252" s="34"/>
      <c r="T252" s="64"/>
      <c r="AT252" s="17" t="s">
        <v>296</v>
      </c>
      <c r="AU252" s="17" t="s">
        <v>251</v>
      </c>
    </row>
    <row r="253" spans="2:47" s="1" customFormat="1" ht="27">
      <c r="B253" s="33"/>
      <c r="D253" s="171" t="s">
        <v>298</v>
      </c>
      <c r="F253" s="173" t="s">
        <v>484</v>
      </c>
      <c r="I253" s="132"/>
      <c r="L253" s="33"/>
      <c r="M253" s="63"/>
      <c r="N253" s="34"/>
      <c r="O253" s="34"/>
      <c r="P253" s="34"/>
      <c r="Q253" s="34"/>
      <c r="R253" s="34"/>
      <c r="S253" s="34"/>
      <c r="T253" s="64"/>
      <c r="AT253" s="17" t="s">
        <v>298</v>
      </c>
      <c r="AU253" s="17" t="s">
        <v>251</v>
      </c>
    </row>
    <row r="254" spans="2:51" s="11" customFormat="1" ht="13.5">
      <c r="B254" s="174"/>
      <c r="D254" s="171" t="s">
        <v>300</v>
      </c>
      <c r="E254" s="175" t="s">
        <v>192</v>
      </c>
      <c r="F254" s="176" t="s">
        <v>485</v>
      </c>
      <c r="H254" s="177" t="s">
        <v>192</v>
      </c>
      <c r="I254" s="178"/>
      <c r="L254" s="174"/>
      <c r="M254" s="179"/>
      <c r="N254" s="180"/>
      <c r="O254" s="180"/>
      <c r="P254" s="180"/>
      <c r="Q254" s="180"/>
      <c r="R254" s="180"/>
      <c r="S254" s="180"/>
      <c r="T254" s="181"/>
      <c r="AT254" s="177" t="s">
        <v>300</v>
      </c>
      <c r="AU254" s="177" t="s">
        <v>251</v>
      </c>
      <c r="AV254" s="11" t="s">
        <v>193</v>
      </c>
      <c r="AW254" s="11" t="s">
        <v>207</v>
      </c>
      <c r="AX254" s="11" t="s">
        <v>243</v>
      </c>
      <c r="AY254" s="177" t="s">
        <v>287</v>
      </c>
    </row>
    <row r="255" spans="2:51" s="11" customFormat="1" ht="13.5">
      <c r="B255" s="174"/>
      <c r="D255" s="171" t="s">
        <v>300</v>
      </c>
      <c r="E255" s="175" t="s">
        <v>192</v>
      </c>
      <c r="F255" s="176" t="s">
        <v>310</v>
      </c>
      <c r="H255" s="177" t="s">
        <v>192</v>
      </c>
      <c r="I255" s="178"/>
      <c r="L255" s="174"/>
      <c r="M255" s="179"/>
      <c r="N255" s="180"/>
      <c r="O255" s="180"/>
      <c r="P255" s="180"/>
      <c r="Q255" s="180"/>
      <c r="R255" s="180"/>
      <c r="S255" s="180"/>
      <c r="T255" s="181"/>
      <c r="AT255" s="177" t="s">
        <v>300</v>
      </c>
      <c r="AU255" s="177" t="s">
        <v>251</v>
      </c>
      <c r="AV255" s="11" t="s">
        <v>193</v>
      </c>
      <c r="AW255" s="11" t="s">
        <v>207</v>
      </c>
      <c r="AX255" s="11" t="s">
        <v>243</v>
      </c>
      <c r="AY255" s="177" t="s">
        <v>287</v>
      </c>
    </row>
    <row r="256" spans="2:51" s="12" customFormat="1" ht="13.5">
      <c r="B256" s="182"/>
      <c r="D256" s="171" t="s">
        <v>300</v>
      </c>
      <c r="E256" s="183" t="s">
        <v>192</v>
      </c>
      <c r="F256" s="184" t="s">
        <v>486</v>
      </c>
      <c r="H256" s="185">
        <v>18.5</v>
      </c>
      <c r="I256" s="186"/>
      <c r="L256" s="182"/>
      <c r="M256" s="187"/>
      <c r="N256" s="188"/>
      <c r="O256" s="188"/>
      <c r="P256" s="188"/>
      <c r="Q256" s="188"/>
      <c r="R256" s="188"/>
      <c r="S256" s="188"/>
      <c r="T256" s="189"/>
      <c r="AT256" s="183" t="s">
        <v>300</v>
      </c>
      <c r="AU256" s="183" t="s">
        <v>251</v>
      </c>
      <c r="AV256" s="12" t="s">
        <v>251</v>
      </c>
      <c r="AW256" s="12" t="s">
        <v>207</v>
      </c>
      <c r="AX256" s="12" t="s">
        <v>243</v>
      </c>
      <c r="AY256" s="183" t="s">
        <v>287</v>
      </c>
    </row>
    <row r="257" spans="2:51" s="12" customFormat="1" ht="13.5">
      <c r="B257" s="182"/>
      <c r="D257" s="171" t="s">
        <v>300</v>
      </c>
      <c r="E257" s="183" t="s">
        <v>192</v>
      </c>
      <c r="F257" s="184" t="s">
        <v>487</v>
      </c>
      <c r="H257" s="185">
        <v>6</v>
      </c>
      <c r="I257" s="186"/>
      <c r="L257" s="182"/>
      <c r="M257" s="187"/>
      <c r="N257" s="188"/>
      <c r="O257" s="188"/>
      <c r="P257" s="188"/>
      <c r="Q257" s="188"/>
      <c r="R257" s="188"/>
      <c r="S257" s="188"/>
      <c r="T257" s="189"/>
      <c r="AT257" s="183" t="s">
        <v>300</v>
      </c>
      <c r="AU257" s="183" t="s">
        <v>251</v>
      </c>
      <c r="AV257" s="12" t="s">
        <v>251</v>
      </c>
      <c r="AW257" s="12" t="s">
        <v>207</v>
      </c>
      <c r="AX257" s="12" t="s">
        <v>243</v>
      </c>
      <c r="AY257" s="183" t="s">
        <v>287</v>
      </c>
    </row>
    <row r="258" spans="2:51" s="12" customFormat="1" ht="13.5">
      <c r="B258" s="182"/>
      <c r="D258" s="171" t="s">
        <v>300</v>
      </c>
      <c r="E258" s="183" t="s">
        <v>192</v>
      </c>
      <c r="F258" s="184" t="s">
        <v>488</v>
      </c>
      <c r="H258" s="185">
        <v>5.5</v>
      </c>
      <c r="I258" s="186"/>
      <c r="L258" s="182"/>
      <c r="M258" s="187"/>
      <c r="N258" s="188"/>
      <c r="O258" s="188"/>
      <c r="P258" s="188"/>
      <c r="Q258" s="188"/>
      <c r="R258" s="188"/>
      <c r="S258" s="188"/>
      <c r="T258" s="189"/>
      <c r="AT258" s="183" t="s">
        <v>300</v>
      </c>
      <c r="AU258" s="183" t="s">
        <v>251</v>
      </c>
      <c r="AV258" s="12" t="s">
        <v>251</v>
      </c>
      <c r="AW258" s="12" t="s">
        <v>207</v>
      </c>
      <c r="AX258" s="12" t="s">
        <v>243</v>
      </c>
      <c r="AY258" s="183" t="s">
        <v>287</v>
      </c>
    </row>
    <row r="259" spans="2:51" s="12" customFormat="1" ht="13.5">
      <c r="B259" s="182"/>
      <c r="D259" s="171" t="s">
        <v>300</v>
      </c>
      <c r="E259" s="183" t="s">
        <v>192</v>
      </c>
      <c r="F259" s="184" t="s">
        <v>489</v>
      </c>
      <c r="H259" s="185">
        <v>5.5</v>
      </c>
      <c r="I259" s="186"/>
      <c r="L259" s="182"/>
      <c r="M259" s="187"/>
      <c r="N259" s="188"/>
      <c r="O259" s="188"/>
      <c r="P259" s="188"/>
      <c r="Q259" s="188"/>
      <c r="R259" s="188"/>
      <c r="S259" s="188"/>
      <c r="T259" s="189"/>
      <c r="AT259" s="183" t="s">
        <v>300</v>
      </c>
      <c r="AU259" s="183" t="s">
        <v>251</v>
      </c>
      <c r="AV259" s="12" t="s">
        <v>251</v>
      </c>
      <c r="AW259" s="12" t="s">
        <v>207</v>
      </c>
      <c r="AX259" s="12" t="s">
        <v>243</v>
      </c>
      <c r="AY259" s="183" t="s">
        <v>287</v>
      </c>
    </row>
    <row r="260" spans="2:51" s="12" customFormat="1" ht="13.5">
      <c r="B260" s="182"/>
      <c r="D260" s="171" t="s">
        <v>300</v>
      </c>
      <c r="E260" s="183" t="s">
        <v>192</v>
      </c>
      <c r="F260" s="184" t="s">
        <v>192</v>
      </c>
      <c r="H260" s="185">
        <v>0</v>
      </c>
      <c r="I260" s="186"/>
      <c r="L260" s="182"/>
      <c r="M260" s="187"/>
      <c r="N260" s="188"/>
      <c r="O260" s="188"/>
      <c r="P260" s="188"/>
      <c r="Q260" s="188"/>
      <c r="R260" s="188"/>
      <c r="S260" s="188"/>
      <c r="T260" s="189"/>
      <c r="AT260" s="183" t="s">
        <v>300</v>
      </c>
      <c r="AU260" s="183" t="s">
        <v>251</v>
      </c>
      <c r="AV260" s="12" t="s">
        <v>251</v>
      </c>
      <c r="AW260" s="12" t="s">
        <v>207</v>
      </c>
      <c r="AX260" s="12" t="s">
        <v>243</v>
      </c>
      <c r="AY260" s="183" t="s">
        <v>287</v>
      </c>
    </row>
    <row r="261" spans="2:51" s="11" customFormat="1" ht="13.5">
      <c r="B261" s="174"/>
      <c r="D261" s="171" t="s">
        <v>300</v>
      </c>
      <c r="E261" s="175" t="s">
        <v>192</v>
      </c>
      <c r="F261" s="176" t="s">
        <v>490</v>
      </c>
      <c r="H261" s="177" t="s">
        <v>192</v>
      </c>
      <c r="I261" s="178"/>
      <c r="L261" s="174"/>
      <c r="M261" s="179"/>
      <c r="N261" s="180"/>
      <c r="O261" s="180"/>
      <c r="P261" s="180"/>
      <c r="Q261" s="180"/>
      <c r="R261" s="180"/>
      <c r="S261" s="180"/>
      <c r="T261" s="181"/>
      <c r="AT261" s="177" t="s">
        <v>300</v>
      </c>
      <c r="AU261" s="177" t="s">
        <v>251</v>
      </c>
      <c r="AV261" s="11" t="s">
        <v>193</v>
      </c>
      <c r="AW261" s="11" t="s">
        <v>207</v>
      </c>
      <c r="AX261" s="11" t="s">
        <v>243</v>
      </c>
      <c r="AY261" s="177" t="s">
        <v>287</v>
      </c>
    </row>
    <row r="262" spans="2:51" s="12" customFormat="1" ht="13.5">
      <c r="B262" s="182"/>
      <c r="D262" s="171" t="s">
        <v>300</v>
      </c>
      <c r="E262" s="183" t="s">
        <v>192</v>
      </c>
      <c r="F262" s="184" t="s">
        <v>471</v>
      </c>
      <c r="H262" s="185">
        <v>12</v>
      </c>
      <c r="I262" s="186"/>
      <c r="L262" s="182"/>
      <c r="M262" s="187"/>
      <c r="N262" s="188"/>
      <c r="O262" s="188"/>
      <c r="P262" s="188"/>
      <c r="Q262" s="188"/>
      <c r="R262" s="188"/>
      <c r="S262" s="188"/>
      <c r="T262" s="189"/>
      <c r="AT262" s="183" t="s">
        <v>300</v>
      </c>
      <c r="AU262" s="183" t="s">
        <v>251</v>
      </c>
      <c r="AV262" s="12" t="s">
        <v>251</v>
      </c>
      <c r="AW262" s="12" t="s">
        <v>207</v>
      </c>
      <c r="AX262" s="12" t="s">
        <v>243</v>
      </c>
      <c r="AY262" s="183" t="s">
        <v>287</v>
      </c>
    </row>
    <row r="263" spans="2:51" s="12" customFormat="1" ht="13.5">
      <c r="B263" s="182"/>
      <c r="D263" s="171" t="s">
        <v>300</v>
      </c>
      <c r="E263" s="183" t="s">
        <v>192</v>
      </c>
      <c r="F263" s="184" t="s">
        <v>491</v>
      </c>
      <c r="H263" s="185">
        <v>8.5</v>
      </c>
      <c r="I263" s="186"/>
      <c r="L263" s="182"/>
      <c r="M263" s="187"/>
      <c r="N263" s="188"/>
      <c r="O263" s="188"/>
      <c r="P263" s="188"/>
      <c r="Q263" s="188"/>
      <c r="R263" s="188"/>
      <c r="S263" s="188"/>
      <c r="T263" s="189"/>
      <c r="AT263" s="183" t="s">
        <v>300</v>
      </c>
      <c r="AU263" s="183" t="s">
        <v>251</v>
      </c>
      <c r="AV263" s="12" t="s">
        <v>251</v>
      </c>
      <c r="AW263" s="12" t="s">
        <v>207</v>
      </c>
      <c r="AX263" s="12" t="s">
        <v>243</v>
      </c>
      <c r="AY263" s="183" t="s">
        <v>287</v>
      </c>
    </row>
    <row r="264" spans="2:51" s="12" customFormat="1" ht="13.5">
      <c r="B264" s="182"/>
      <c r="D264" s="171" t="s">
        <v>300</v>
      </c>
      <c r="E264" s="183" t="s">
        <v>192</v>
      </c>
      <c r="F264" s="184" t="s">
        <v>492</v>
      </c>
      <c r="H264" s="185">
        <v>23.5</v>
      </c>
      <c r="I264" s="186"/>
      <c r="L264" s="182"/>
      <c r="M264" s="187"/>
      <c r="N264" s="188"/>
      <c r="O264" s="188"/>
      <c r="P264" s="188"/>
      <c r="Q264" s="188"/>
      <c r="R264" s="188"/>
      <c r="S264" s="188"/>
      <c r="T264" s="189"/>
      <c r="AT264" s="183" t="s">
        <v>300</v>
      </c>
      <c r="AU264" s="183" t="s">
        <v>251</v>
      </c>
      <c r="AV264" s="12" t="s">
        <v>251</v>
      </c>
      <c r="AW264" s="12" t="s">
        <v>207</v>
      </c>
      <c r="AX264" s="12" t="s">
        <v>243</v>
      </c>
      <c r="AY264" s="183" t="s">
        <v>287</v>
      </c>
    </row>
    <row r="265" spans="2:51" s="12" customFormat="1" ht="13.5">
      <c r="B265" s="182"/>
      <c r="D265" s="171" t="s">
        <v>300</v>
      </c>
      <c r="E265" s="183" t="s">
        <v>192</v>
      </c>
      <c r="F265" s="184" t="s">
        <v>493</v>
      </c>
      <c r="H265" s="185">
        <v>12</v>
      </c>
      <c r="I265" s="186"/>
      <c r="L265" s="182"/>
      <c r="M265" s="187"/>
      <c r="N265" s="188"/>
      <c r="O265" s="188"/>
      <c r="P265" s="188"/>
      <c r="Q265" s="188"/>
      <c r="R265" s="188"/>
      <c r="S265" s="188"/>
      <c r="T265" s="189"/>
      <c r="AT265" s="183" t="s">
        <v>300</v>
      </c>
      <c r="AU265" s="183" t="s">
        <v>251</v>
      </c>
      <c r="AV265" s="12" t="s">
        <v>251</v>
      </c>
      <c r="AW265" s="12" t="s">
        <v>207</v>
      </c>
      <c r="AX265" s="12" t="s">
        <v>243</v>
      </c>
      <c r="AY265" s="183" t="s">
        <v>287</v>
      </c>
    </row>
    <row r="266" spans="2:51" s="12" customFormat="1" ht="13.5">
      <c r="B266" s="182"/>
      <c r="D266" s="171" t="s">
        <v>300</v>
      </c>
      <c r="E266" s="183" t="s">
        <v>192</v>
      </c>
      <c r="F266" s="184" t="s">
        <v>494</v>
      </c>
      <c r="H266" s="185">
        <v>23.5</v>
      </c>
      <c r="I266" s="186"/>
      <c r="L266" s="182"/>
      <c r="M266" s="187"/>
      <c r="N266" s="188"/>
      <c r="O266" s="188"/>
      <c r="P266" s="188"/>
      <c r="Q266" s="188"/>
      <c r="R266" s="188"/>
      <c r="S266" s="188"/>
      <c r="T266" s="189"/>
      <c r="AT266" s="183" t="s">
        <v>300</v>
      </c>
      <c r="AU266" s="183" t="s">
        <v>251</v>
      </c>
      <c r="AV266" s="12" t="s">
        <v>251</v>
      </c>
      <c r="AW266" s="12" t="s">
        <v>207</v>
      </c>
      <c r="AX266" s="12" t="s">
        <v>243</v>
      </c>
      <c r="AY266" s="183" t="s">
        <v>287</v>
      </c>
    </row>
    <row r="267" spans="2:51" s="12" customFormat="1" ht="13.5">
      <c r="B267" s="182"/>
      <c r="D267" s="171" t="s">
        <v>300</v>
      </c>
      <c r="E267" s="183" t="s">
        <v>192</v>
      </c>
      <c r="F267" s="184" t="s">
        <v>495</v>
      </c>
      <c r="H267" s="185">
        <v>10</v>
      </c>
      <c r="I267" s="186"/>
      <c r="L267" s="182"/>
      <c r="M267" s="187"/>
      <c r="N267" s="188"/>
      <c r="O267" s="188"/>
      <c r="P267" s="188"/>
      <c r="Q267" s="188"/>
      <c r="R267" s="188"/>
      <c r="S267" s="188"/>
      <c r="T267" s="189"/>
      <c r="AT267" s="183" t="s">
        <v>300</v>
      </c>
      <c r="AU267" s="183" t="s">
        <v>251</v>
      </c>
      <c r="AV267" s="12" t="s">
        <v>251</v>
      </c>
      <c r="AW267" s="12" t="s">
        <v>207</v>
      </c>
      <c r="AX267" s="12" t="s">
        <v>243</v>
      </c>
      <c r="AY267" s="183" t="s">
        <v>287</v>
      </c>
    </row>
    <row r="268" spans="2:51" s="12" customFormat="1" ht="13.5">
      <c r="B268" s="182"/>
      <c r="D268" s="171" t="s">
        <v>300</v>
      </c>
      <c r="E268" s="183" t="s">
        <v>192</v>
      </c>
      <c r="F268" s="184" t="s">
        <v>496</v>
      </c>
      <c r="H268" s="185">
        <v>15.5</v>
      </c>
      <c r="I268" s="186"/>
      <c r="L268" s="182"/>
      <c r="M268" s="187"/>
      <c r="N268" s="188"/>
      <c r="O268" s="188"/>
      <c r="P268" s="188"/>
      <c r="Q268" s="188"/>
      <c r="R268" s="188"/>
      <c r="S268" s="188"/>
      <c r="T268" s="189"/>
      <c r="AT268" s="183" t="s">
        <v>300</v>
      </c>
      <c r="AU268" s="183" t="s">
        <v>251</v>
      </c>
      <c r="AV268" s="12" t="s">
        <v>251</v>
      </c>
      <c r="AW268" s="12" t="s">
        <v>207</v>
      </c>
      <c r="AX268" s="12" t="s">
        <v>243</v>
      </c>
      <c r="AY268" s="183" t="s">
        <v>287</v>
      </c>
    </row>
    <row r="269" spans="2:51" s="12" customFormat="1" ht="13.5">
      <c r="B269" s="182"/>
      <c r="D269" s="171" t="s">
        <v>300</v>
      </c>
      <c r="E269" s="183" t="s">
        <v>192</v>
      </c>
      <c r="F269" s="184" t="s">
        <v>497</v>
      </c>
      <c r="H269" s="185">
        <v>7.5</v>
      </c>
      <c r="I269" s="186"/>
      <c r="L269" s="182"/>
      <c r="M269" s="187"/>
      <c r="N269" s="188"/>
      <c r="O269" s="188"/>
      <c r="P269" s="188"/>
      <c r="Q269" s="188"/>
      <c r="R269" s="188"/>
      <c r="S269" s="188"/>
      <c r="T269" s="189"/>
      <c r="AT269" s="183" t="s">
        <v>300</v>
      </c>
      <c r="AU269" s="183" t="s">
        <v>251</v>
      </c>
      <c r="AV269" s="12" t="s">
        <v>251</v>
      </c>
      <c r="AW269" s="12" t="s">
        <v>207</v>
      </c>
      <c r="AX269" s="12" t="s">
        <v>243</v>
      </c>
      <c r="AY269" s="183" t="s">
        <v>287</v>
      </c>
    </row>
    <row r="270" spans="2:51" s="13" customFormat="1" ht="13.5">
      <c r="B270" s="194"/>
      <c r="D270" s="190" t="s">
        <v>300</v>
      </c>
      <c r="E270" s="195" t="s">
        <v>192</v>
      </c>
      <c r="F270" s="196" t="s">
        <v>318</v>
      </c>
      <c r="H270" s="197">
        <v>148</v>
      </c>
      <c r="I270" s="198"/>
      <c r="L270" s="194"/>
      <c r="M270" s="199"/>
      <c r="N270" s="200"/>
      <c r="O270" s="200"/>
      <c r="P270" s="200"/>
      <c r="Q270" s="200"/>
      <c r="R270" s="200"/>
      <c r="S270" s="200"/>
      <c r="T270" s="201"/>
      <c r="AT270" s="202" t="s">
        <v>300</v>
      </c>
      <c r="AU270" s="202" t="s">
        <v>251</v>
      </c>
      <c r="AV270" s="13" t="s">
        <v>294</v>
      </c>
      <c r="AW270" s="13" t="s">
        <v>207</v>
      </c>
      <c r="AX270" s="13" t="s">
        <v>193</v>
      </c>
      <c r="AY270" s="202" t="s">
        <v>287</v>
      </c>
    </row>
    <row r="271" spans="2:65" s="1" customFormat="1" ht="22.5" customHeight="1">
      <c r="B271" s="158"/>
      <c r="C271" s="159" t="s">
        <v>498</v>
      </c>
      <c r="D271" s="159" t="s">
        <v>289</v>
      </c>
      <c r="E271" s="160" t="s">
        <v>499</v>
      </c>
      <c r="F271" s="161" t="s">
        <v>500</v>
      </c>
      <c r="G271" s="162" t="s">
        <v>368</v>
      </c>
      <c r="H271" s="163">
        <v>148</v>
      </c>
      <c r="I271" s="164">
        <v>75</v>
      </c>
      <c r="J271" s="165">
        <f>ROUND(I271*H271,2)</f>
        <v>11100</v>
      </c>
      <c r="K271" s="161" t="s">
        <v>293</v>
      </c>
      <c r="L271" s="33"/>
      <c r="M271" s="166" t="s">
        <v>192</v>
      </c>
      <c r="N271" s="167" t="s">
        <v>214</v>
      </c>
      <c r="O271" s="34"/>
      <c r="P271" s="168">
        <f>O271*H271</f>
        <v>0</v>
      </c>
      <c r="Q271" s="168">
        <v>0.00028</v>
      </c>
      <c r="R271" s="168">
        <f>Q271*H271</f>
        <v>0.04144</v>
      </c>
      <c r="S271" s="168">
        <v>0</v>
      </c>
      <c r="T271" s="169">
        <f>S271*H271</f>
        <v>0</v>
      </c>
      <c r="AR271" s="17" t="s">
        <v>294</v>
      </c>
      <c r="AT271" s="17" t="s">
        <v>289</v>
      </c>
      <c r="AU271" s="17" t="s">
        <v>251</v>
      </c>
      <c r="AY271" s="17" t="s">
        <v>287</v>
      </c>
      <c r="BE271" s="170">
        <f>IF(N271="základní",J271,0)</f>
        <v>11100</v>
      </c>
      <c r="BF271" s="170">
        <f>IF(N271="snížená",J271,0)</f>
        <v>0</v>
      </c>
      <c r="BG271" s="170">
        <f>IF(N271="zákl. přenesená",J271,0)</f>
        <v>0</v>
      </c>
      <c r="BH271" s="170">
        <f>IF(N271="sníž. přenesená",J271,0)</f>
        <v>0</v>
      </c>
      <c r="BI271" s="170">
        <f>IF(N271="nulová",J271,0)</f>
        <v>0</v>
      </c>
      <c r="BJ271" s="17" t="s">
        <v>193</v>
      </c>
      <c r="BK271" s="170">
        <f>ROUND(I271*H271,2)</f>
        <v>11100</v>
      </c>
      <c r="BL271" s="17" t="s">
        <v>294</v>
      </c>
      <c r="BM271" s="17" t="s">
        <v>501</v>
      </c>
    </row>
    <row r="272" spans="2:47" s="1" customFormat="1" ht="27">
      <c r="B272" s="33"/>
      <c r="D272" s="171" t="s">
        <v>296</v>
      </c>
      <c r="F272" s="172" t="s">
        <v>502</v>
      </c>
      <c r="I272" s="132"/>
      <c r="L272" s="33"/>
      <c r="M272" s="63"/>
      <c r="N272" s="34"/>
      <c r="O272" s="34"/>
      <c r="P272" s="34"/>
      <c r="Q272" s="34"/>
      <c r="R272" s="34"/>
      <c r="S272" s="34"/>
      <c r="T272" s="64"/>
      <c r="AT272" s="17" t="s">
        <v>296</v>
      </c>
      <c r="AU272" s="17" t="s">
        <v>251</v>
      </c>
    </row>
    <row r="273" spans="2:47" s="1" customFormat="1" ht="40.5">
      <c r="B273" s="33"/>
      <c r="D273" s="171" t="s">
        <v>298</v>
      </c>
      <c r="F273" s="173" t="s">
        <v>503</v>
      </c>
      <c r="I273" s="132"/>
      <c r="L273" s="33"/>
      <c r="M273" s="63"/>
      <c r="N273" s="34"/>
      <c r="O273" s="34"/>
      <c r="P273" s="34"/>
      <c r="Q273" s="34"/>
      <c r="R273" s="34"/>
      <c r="S273" s="34"/>
      <c r="T273" s="64"/>
      <c r="AT273" s="17" t="s">
        <v>298</v>
      </c>
      <c r="AU273" s="17" t="s">
        <v>251</v>
      </c>
    </row>
    <row r="274" spans="2:51" s="11" customFormat="1" ht="13.5">
      <c r="B274" s="174"/>
      <c r="D274" s="171" t="s">
        <v>300</v>
      </c>
      <c r="E274" s="175" t="s">
        <v>192</v>
      </c>
      <c r="F274" s="176" t="s">
        <v>485</v>
      </c>
      <c r="H274" s="177" t="s">
        <v>192</v>
      </c>
      <c r="I274" s="178"/>
      <c r="L274" s="174"/>
      <c r="M274" s="179"/>
      <c r="N274" s="180"/>
      <c r="O274" s="180"/>
      <c r="P274" s="180"/>
      <c r="Q274" s="180"/>
      <c r="R274" s="180"/>
      <c r="S274" s="180"/>
      <c r="T274" s="181"/>
      <c r="AT274" s="177" t="s">
        <v>300</v>
      </c>
      <c r="AU274" s="177" t="s">
        <v>251</v>
      </c>
      <c r="AV274" s="11" t="s">
        <v>193</v>
      </c>
      <c r="AW274" s="11" t="s">
        <v>207</v>
      </c>
      <c r="AX274" s="11" t="s">
        <v>243</v>
      </c>
      <c r="AY274" s="177" t="s">
        <v>287</v>
      </c>
    </row>
    <row r="275" spans="2:51" s="11" customFormat="1" ht="13.5">
      <c r="B275" s="174"/>
      <c r="D275" s="171" t="s">
        <v>300</v>
      </c>
      <c r="E275" s="175" t="s">
        <v>192</v>
      </c>
      <c r="F275" s="176" t="s">
        <v>310</v>
      </c>
      <c r="H275" s="177" t="s">
        <v>192</v>
      </c>
      <c r="I275" s="178"/>
      <c r="L275" s="174"/>
      <c r="M275" s="179"/>
      <c r="N275" s="180"/>
      <c r="O275" s="180"/>
      <c r="P275" s="180"/>
      <c r="Q275" s="180"/>
      <c r="R275" s="180"/>
      <c r="S275" s="180"/>
      <c r="T275" s="181"/>
      <c r="AT275" s="177" t="s">
        <v>300</v>
      </c>
      <c r="AU275" s="177" t="s">
        <v>251</v>
      </c>
      <c r="AV275" s="11" t="s">
        <v>193</v>
      </c>
      <c r="AW275" s="11" t="s">
        <v>207</v>
      </c>
      <c r="AX275" s="11" t="s">
        <v>243</v>
      </c>
      <c r="AY275" s="177" t="s">
        <v>287</v>
      </c>
    </row>
    <row r="276" spans="2:51" s="12" customFormat="1" ht="13.5">
      <c r="B276" s="182"/>
      <c r="D276" s="171" t="s">
        <v>300</v>
      </c>
      <c r="E276" s="183" t="s">
        <v>192</v>
      </c>
      <c r="F276" s="184" t="s">
        <v>486</v>
      </c>
      <c r="H276" s="185">
        <v>18.5</v>
      </c>
      <c r="I276" s="186"/>
      <c r="L276" s="182"/>
      <c r="M276" s="187"/>
      <c r="N276" s="188"/>
      <c r="O276" s="188"/>
      <c r="P276" s="188"/>
      <c r="Q276" s="188"/>
      <c r="R276" s="188"/>
      <c r="S276" s="188"/>
      <c r="T276" s="189"/>
      <c r="AT276" s="183" t="s">
        <v>300</v>
      </c>
      <c r="AU276" s="183" t="s">
        <v>251</v>
      </c>
      <c r="AV276" s="12" t="s">
        <v>251</v>
      </c>
      <c r="AW276" s="12" t="s">
        <v>207</v>
      </c>
      <c r="AX276" s="12" t="s">
        <v>243</v>
      </c>
      <c r="AY276" s="183" t="s">
        <v>287</v>
      </c>
    </row>
    <row r="277" spans="2:51" s="12" customFormat="1" ht="13.5">
      <c r="B277" s="182"/>
      <c r="D277" s="171" t="s">
        <v>300</v>
      </c>
      <c r="E277" s="183" t="s">
        <v>192</v>
      </c>
      <c r="F277" s="184" t="s">
        <v>487</v>
      </c>
      <c r="H277" s="185">
        <v>6</v>
      </c>
      <c r="I277" s="186"/>
      <c r="L277" s="182"/>
      <c r="M277" s="187"/>
      <c r="N277" s="188"/>
      <c r="O277" s="188"/>
      <c r="P277" s="188"/>
      <c r="Q277" s="188"/>
      <c r="R277" s="188"/>
      <c r="S277" s="188"/>
      <c r="T277" s="189"/>
      <c r="AT277" s="183" t="s">
        <v>300</v>
      </c>
      <c r="AU277" s="183" t="s">
        <v>251</v>
      </c>
      <c r="AV277" s="12" t="s">
        <v>251</v>
      </c>
      <c r="AW277" s="12" t="s">
        <v>207</v>
      </c>
      <c r="AX277" s="12" t="s">
        <v>243</v>
      </c>
      <c r="AY277" s="183" t="s">
        <v>287</v>
      </c>
    </row>
    <row r="278" spans="2:51" s="12" customFormat="1" ht="13.5">
      <c r="B278" s="182"/>
      <c r="D278" s="171" t="s">
        <v>300</v>
      </c>
      <c r="E278" s="183" t="s">
        <v>192</v>
      </c>
      <c r="F278" s="184" t="s">
        <v>488</v>
      </c>
      <c r="H278" s="185">
        <v>5.5</v>
      </c>
      <c r="I278" s="186"/>
      <c r="L278" s="182"/>
      <c r="M278" s="187"/>
      <c r="N278" s="188"/>
      <c r="O278" s="188"/>
      <c r="P278" s="188"/>
      <c r="Q278" s="188"/>
      <c r="R278" s="188"/>
      <c r="S278" s="188"/>
      <c r="T278" s="189"/>
      <c r="AT278" s="183" t="s">
        <v>300</v>
      </c>
      <c r="AU278" s="183" t="s">
        <v>251</v>
      </c>
      <c r="AV278" s="12" t="s">
        <v>251</v>
      </c>
      <c r="AW278" s="12" t="s">
        <v>207</v>
      </c>
      <c r="AX278" s="12" t="s">
        <v>243</v>
      </c>
      <c r="AY278" s="183" t="s">
        <v>287</v>
      </c>
    </row>
    <row r="279" spans="2:51" s="12" customFormat="1" ht="13.5">
      <c r="B279" s="182"/>
      <c r="D279" s="171" t="s">
        <v>300</v>
      </c>
      <c r="E279" s="183" t="s">
        <v>192</v>
      </c>
      <c r="F279" s="184" t="s">
        <v>489</v>
      </c>
      <c r="H279" s="185">
        <v>5.5</v>
      </c>
      <c r="I279" s="186"/>
      <c r="L279" s="182"/>
      <c r="M279" s="187"/>
      <c r="N279" s="188"/>
      <c r="O279" s="188"/>
      <c r="P279" s="188"/>
      <c r="Q279" s="188"/>
      <c r="R279" s="188"/>
      <c r="S279" s="188"/>
      <c r="T279" s="189"/>
      <c r="AT279" s="183" t="s">
        <v>300</v>
      </c>
      <c r="AU279" s="183" t="s">
        <v>251</v>
      </c>
      <c r="AV279" s="12" t="s">
        <v>251</v>
      </c>
      <c r="AW279" s="12" t="s">
        <v>207</v>
      </c>
      <c r="AX279" s="12" t="s">
        <v>243</v>
      </c>
      <c r="AY279" s="183" t="s">
        <v>287</v>
      </c>
    </row>
    <row r="280" spans="2:51" s="12" customFormat="1" ht="13.5">
      <c r="B280" s="182"/>
      <c r="D280" s="171" t="s">
        <v>300</v>
      </c>
      <c r="E280" s="183" t="s">
        <v>192</v>
      </c>
      <c r="F280" s="184" t="s">
        <v>192</v>
      </c>
      <c r="H280" s="185">
        <v>0</v>
      </c>
      <c r="I280" s="186"/>
      <c r="L280" s="182"/>
      <c r="M280" s="187"/>
      <c r="N280" s="188"/>
      <c r="O280" s="188"/>
      <c r="P280" s="188"/>
      <c r="Q280" s="188"/>
      <c r="R280" s="188"/>
      <c r="S280" s="188"/>
      <c r="T280" s="189"/>
      <c r="AT280" s="183" t="s">
        <v>300</v>
      </c>
      <c r="AU280" s="183" t="s">
        <v>251</v>
      </c>
      <c r="AV280" s="12" t="s">
        <v>251</v>
      </c>
      <c r="AW280" s="12" t="s">
        <v>207</v>
      </c>
      <c r="AX280" s="12" t="s">
        <v>243</v>
      </c>
      <c r="AY280" s="183" t="s">
        <v>287</v>
      </c>
    </row>
    <row r="281" spans="2:51" s="11" customFormat="1" ht="13.5">
      <c r="B281" s="174"/>
      <c r="D281" s="171" t="s">
        <v>300</v>
      </c>
      <c r="E281" s="175" t="s">
        <v>192</v>
      </c>
      <c r="F281" s="176" t="s">
        <v>490</v>
      </c>
      <c r="H281" s="177" t="s">
        <v>192</v>
      </c>
      <c r="I281" s="178"/>
      <c r="L281" s="174"/>
      <c r="M281" s="179"/>
      <c r="N281" s="180"/>
      <c r="O281" s="180"/>
      <c r="P281" s="180"/>
      <c r="Q281" s="180"/>
      <c r="R281" s="180"/>
      <c r="S281" s="180"/>
      <c r="T281" s="181"/>
      <c r="AT281" s="177" t="s">
        <v>300</v>
      </c>
      <c r="AU281" s="177" t="s">
        <v>251</v>
      </c>
      <c r="AV281" s="11" t="s">
        <v>193</v>
      </c>
      <c r="AW281" s="11" t="s">
        <v>207</v>
      </c>
      <c r="AX281" s="11" t="s">
        <v>243</v>
      </c>
      <c r="AY281" s="177" t="s">
        <v>287</v>
      </c>
    </row>
    <row r="282" spans="2:51" s="12" customFormat="1" ht="13.5">
      <c r="B282" s="182"/>
      <c r="D282" s="171" t="s">
        <v>300</v>
      </c>
      <c r="E282" s="183" t="s">
        <v>192</v>
      </c>
      <c r="F282" s="184" t="s">
        <v>471</v>
      </c>
      <c r="H282" s="185">
        <v>12</v>
      </c>
      <c r="I282" s="186"/>
      <c r="L282" s="182"/>
      <c r="M282" s="187"/>
      <c r="N282" s="188"/>
      <c r="O282" s="188"/>
      <c r="P282" s="188"/>
      <c r="Q282" s="188"/>
      <c r="R282" s="188"/>
      <c r="S282" s="188"/>
      <c r="T282" s="189"/>
      <c r="AT282" s="183" t="s">
        <v>300</v>
      </c>
      <c r="AU282" s="183" t="s">
        <v>251</v>
      </c>
      <c r="AV282" s="12" t="s">
        <v>251</v>
      </c>
      <c r="AW282" s="12" t="s">
        <v>207</v>
      </c>
      <c r="AX282" s="12" t="s">
        <v>243</v>
      </c>
      <c r="AY282" s="183" t="s">
        <v>287</v>
      </c>
    </row>
    <row r="283" spans="2:51" s="12" customFormat="1" ht="13.5">
      <c r="B283" s="182"/>
      <c r="D283" s="171" t="s">
        <v>300</v>
      </c>
      <c r="E283" s="183" t="s">
        <v>192</v>
      </c>
      <c r="F283" s="184" t="s">
        <v>491</v>
      </c>
      <c r="H283" s="185">
        <v>8.5</v>
      </c>
      <c r="I283" s="186"/>
      <c r="L283" s="182"/>
      <c r="M283" s="187"/>
      <c r="N283" s="188"/>
      <c r="O283" s="188"/>
      <c r="P283" s="188"/>
      <c r="Q283" s="188"/>
      <c r="R283" s="188"/>
      <c r="S283" s="188"/>
      <c r="T283" s="189"/>
      <c r="AT283" s="183" t="s">
        <v>300</v>
      </c>
      <c r="AU283" s="183" t="s">
        <v>251</v>
      </c>
      <c r="AV283" s="12" t="s">
        <v>251</v>
      </c>
      <c r="AW283" s="12" t="s">
        <v>207</v>
      </c>
      <c r="AX283" s="12" t="s">
        <v>243</v>
      </c>
      <c r="AY283" s="183" t="s">
        <v>287</v>
      </c>
    </row>
    <row r="284" spans="2:51" s="12" customFormat="1" ht="13.5">
      <c r="B284" s="182"/>
      <c r="D284" s="171" t="s">
        <v>300</v>
      </c>
      <c r="E284" s="183" t="s">
        <v>192</v>
      </c>
      <c r="F284" s="184" t="s">
        <v>492</v>
      </c>
      <c r="H284" s="185">
        <v>23.5</v>
      </c>
      <c r="I284" s="186"/>
      <c r="L284" s="182"/>
      <c r="M284" s="187"/>
      <c r="N284" s="188"/>
      <c r="O284" s="188"/>
      <c r="P284" s="188"/>
      <c r="Q284" s="188"/>
      <c r="R284" s="188"/>
      <c r="S284" s="188"/>
      <c r="T284" s="189"/>
      <c r="AT284" s="183" t="s">
        <v>300</v>
      </c>
      <c r="AU284" s="183" t="s">
        <v>251</v>
      </c>
      <c r="AV284" s="12" t="s">
        <v>251</v>
      </c>
      <c r="AW284" s="12" t="s">
        <v>207</v>
      </c>
      <c r="AX284" s="12" t="s">
        <v>243</v>
      </c>
      <c r="AY284" s="183" t="s">
        <v>287</v>
      </c>
    </row>
    <row r="285" spans="2:51" s="12" customFormat="1" ht="13.5">
      <c r="B285" s="182"/>
      <c r="D285" s="171" t="s">
        <v>300</v>
      </c>
      <c r="E285" s="183" t="s">
        <v>192</v>
      </c>
      <c r="F285" s="184" t="s">
        <v>493</v>
      </c>
      <c r="H285" s="185">
        <v>12</v>
      </c>
      <c r="I285" s="186"/>
      <c r="L285" s="182"/>
      <c r="M285" s="187"/>
      <c r="N285" s="188"/>
      <c r="O285" s="188"/>
      <c r="P285" s="188"/>
      <c r="Q285" s="188"/>
      <c r="R285" s="188"/>
      <c r="S285" s="188"/>
      <c r="T285" s="189"/>
      <c r="AT285" s="183" t="s">
        <v>300</v>
      </c>
      <c r="AU285" s="183" t="s">
        <v>251</v>
      </c>
      <c r="AV285" s="12" t="s">
        <v>251</v>
      </c>
      <c r="AW285" s="12" t="s">
        <v>207</v>
      </c>
      <c r="AX285" s="12" t="s">
        <v>243</v>
      </c>
      <c r="AY285" s="183" t="s">
        <v>287</v>
      </c>
    </row>
    <row r="286" spans="2:51" s="12" customFormat="1" ht="13.5">
      <c r="B286" s="182"/>
      <c r="D286" s="171" t="s">
        <v>300</v>
      </c>
      <c r="E286" s="183" t="s">
        <v>192</v>
      </c>
      <c r="F286" s="184" t="s">
        <v>494</v>
      </c>
      <c r="H286" s="185">
        <v>23.5</v>
      </c>
      <c r="I286" s="186"/>
      <c r="L286" s="182"/>
      <c r="M286" s="187"/>
      <c r="N286" s="188"/>
      <c r="O286" s="188"/>
      <c r="P286" s="188"/>
      <c r="Q286" s="188"/>
      <c r="R286" s="188"/>
      <c r="S286" s="188"/>
      <c r="T286" s="189"/>
      <c r="AT286" s="183" t="s">
        <v>300</v>
      </c>
      <c r="AU286" s="183" t="s">
        <v>251</v>
      </c>
      <c r="AV286" s="12" t="s">
        <v>251</v>
      </c>
      <c r="AW286" s="12" t="s">
        <v>207</v>
      </c>
      <c r="AX286" s="12" t="s">
        <v>243</v>
      </c>
      <c r="AY286" s="183" t="s">
        <v>287</v>
      </c>
    </row>
    <row r="287" spans="2:51" s="12" customFormat="1" ht="13.5">
      <c r="B287" s="182"/>
      <c r="D287" s="171" t="s">
        <v>300</v>
      </c>
      <c r="E287" s="183" t="s">
        <v>192</v>
      </c>
      <c r="F287" s="184" t="s">
        <v>495</v>
      </c>
      <c r="H287" s="185">
        <v>10</v>
      </c>
      <c r="I287" s="186"/>
      <c r="L287" s="182"/>
      <c r="M287" s="187"/>
      <c r="N287" s="188"/>
      <c r="O287" s="188"/>
      <c r="P287" s="188"/>
      <c r="Q287" s="188"/>
      <c r="R287" s="188"/>
      <c r="S287" s="188"/>
      <c r="T287" s="189"/>
      <c r="AT287" s="183" t="s">
        <v>300</v>
      </c>
      <c r="AU287" s="183" t="s">
        <v>251</v>
      </c>
      <c r="AV287" s="12" t="s">
        <v>251</v>
      </c>
      <c r="AW287" s="12" t="s">
        <v>207</v>
      </c>
      <c r="AX287" s="12" t="s">
        <v>243</v>
      </c>
      <c r="AY287" s="183" t="s">
        <v>287</v>
      </c>
    </row>
    <row r="288" spans="2:51" s="12" customFormat="1" ht="13.5">
      <c r="B288" s="182"/>
      <c r="D288" s="171" t="s">
        <v>300</v>
      </c>
      <c r="E288" s="183" t="s">
        <v>192</v>
      </c>
      <c r="F288" s="184" t="s">
        <v>496</v>
      </c>
      <c r="H288" s="185">
        <v>15.5</v>
      </c>
      <c r="I288" s="186"/>
      <c r="L288" s="182"/>
      <c r="M288" s="187"/>
      <c r="N288" s="188"/>
      <c r="O288" s="188"/>
      <c r="P288" s="188"/>
      <c r="Q288" s="188"/>
      <c r="R288" s="188"/>
      <c r="S288" s="188"/>
      <c r="T288" s="189"/>
      <c r="AT288" s="183" t="s">
        <v>300</v>
      </c>
      <c r="AU288" s="183" t="s">
        <v>251</v>
      </c>
      <c r="AV288" s="12" t="s">
        <v>251</v>
      </c>
      <c r="AW288" s="12" t="s">
        <v>207</v>
      </c>
      <c r="AX288" s="12" t="s">
        <v>243</v>
      </c>
      <c r="AY288" s="183" t="s">
        <v>287</v>
      </c>
    </row>
    <row r="289" spans="2:51" s="12" customFormat="1" ht="13.5">
      <c r="B289" s="182"/>
      <c r="D289" s="171" t="s">
        <v>300</v>
      </c>
      <c r="E289" s="183" t="s">
        <v>192</v>
      </c>
      <c r="F289" s="184" t="s">
        <v>497</v>
      </c>
      <c r="H289" s="185">
        <v>7.5</v>
      </c>
      <c r="I289" s="186"/>
      <c r="L289" s="182"/>
      <c r="M289" s="187"/>
      <c r="N289" s="188"/>
      <c r="O289" s="188"/>
      <c r="P289" s="188"/>
      <c r="Q289" s="188"/>
      <c r="R289" s="188"/>
      <c r="S289" s="188"/>
      <c r="T289" s="189"/>
      <c r="AT289" s="183" t="s">
        <v>300</v>
      </c>
      <c r="AU289" s="183" t="s">
        <v>251</v>
      </c>
      <c r="AV289" s="12" t="s">
        <v>251</v>
      </c>
      <c r="AW289" s="12" t="s">
        <v>207</v>
      </c>
      <c r="AX289" s="12" t="s">
        <v>243</v>
      </c>
      <c r="AY289" s="183" t="s">
        <v>287</v>
      </c>
    </row>
    <row r="290" spans="2:51" s="13" customFormat="1" ht="13.5">
      <c r="B290" s="194"/>
      <c r="D290" s="190" t="s">
        <v>300</v>
      </c>
      <c r="E290" s="195" t="s">
        <v>192</v>
      </c>
      <c r="F290" s="196" t="s">
        <v>318</v>
      </c>
      <c r="H290" s="197">
        <v>148</v>
      </c>
      <c r="I290" s="198"/>
      <c r="L290" s="194"/>
      <c r="M290" s="199"/>
      <c r="N290" s="200"/>
      <c r="O290" s="200"/>
      <c r="P290" s="200"/>
      <c r="Q290" s="200"/>
      <c r="R290" s="200"/>
      <c r="S290" s="200"/>
      <c r="T290" s="201"/>
      <c r="AT290" s="202" t="s">
        <v>300</v>
      </c>
      <c r="AU290" s="202" t="s">
        <v>251</v>
      </c>
      <c r="AV290" s="13" t="s">
        <v>294</v>
      </c>
      <c r="AW290" s="13" t="s">
        <v>207</v>
      </c>
      <c r="AX290" s="13" t="s">
        <v>193</v>
      </c>
      <c r="AY290" s="202" t="s">
        <v>287</v>
      </c>
    </row>
    <row r="291" spans="2:65" s="1" customFormat="1" ht="31.5" customHeight="1">
      <c r="B291" s="158"/>
      <c r="C291" s="159" t="s">
        <v>504</v>
      </c>
      <c r="D291" s="159" t="s">
        <v>289</v>
      </c>
      <c r="E291" s="160" t="s">
        <v>505</v>
      </c>
      <c r="F291" s="161" t="s">
        <v>506</v>
      </c>
      <c r="G291" s="162" t="s">
        <v>292</v>
      </c>
      <c r="H291" s="163">
        <v>1400</v>
      </c>
      <c r="I291" s="164">
        <v>5</v>
      </c>
      <c r="J291" s="165">
        <f>ROUND(I291*H291,2)</f>
        <v>7000</v>
      </c>
      <c r="K291" s="161" t="s">
        <v>293</v>
      </c>
      <c r="L291" s="33"/>
      <c r="M291" s="166" t="s">
        <v>192</v>
      </c>
      <c r="N291" s="167" t="s">
        <v>214</v>
      </c>
      <c r="O291" s="34"/>
      <c r="P291" s="168">
        <f>O291*H291</f>
        <v>0</v>
      </c>
      <c r="Q291" s="168">
        <v>0.00198</v>
      </c>
      <c r="R291" s="168">
        <f>Q291*H291</f>
        <v>2.772</v>
      </c>
      <c r="S291" s="168">
        <v>0</v>
      </c>
      <c r="T291" s="169">
        <f>S291*H291</f>
        <v>0</v>
      </c>
      <c r="AR291" s="17" t="s">
        <v>294</v>
      </c>
      <c r="AT291" s="17" t="s">
        <v>289</v>
      </c>
      <c r="AU291" s="17" t="s">
        <v>251</v>
      </c>
      <c r="AY291" s="17" t="s">
        <v>287</v>
      </c>
      <c r="BE291" s="170">
        <f>IF(N291="základní",J291,0)</f>
        <v>7000</v>
      </c>
      <c r="BF291" s="170">
        <f>IF(N291="snížená",J291,0)</f>
        <v>0</v>
      </c>
      <c r="BG291" s="170">
        <f>IF(N291="zákl. přenesená",J291,0)</f>
        <v>0</v>
      </c>
      <c r="BH291" s="170">
        <f>IF(N291="sníž. přenesená",J291,0)</f>
        <v>0</v>
      </c>
      <c r="BI291" s="170">
        <f>IF(N291="nulová",J291,0)</f>
        <v>0</v>
      </c>
      <c r="BJ291" s="17" t="s">
        <v>193</v>
      </c>
      <c r="BK291" s="170">
        <f>ROUND(I291*H291,2)</f>
        <v>7000</v>
      </c>
      <c r="BL291" s="17" t="s">
        <v>294</v>
      </c>
      <c r="BM291" s="17" t="s">
        <v>507</v>
      </c>
    </row>
    <row r="292" spans="2:47" s="1" customFormat="1" ht="27">
      <c r="B292" s="33"/>
      <c r="D292" s="171" t="s">
        <v>296</v>
      </c>
      <c r="F292" s="172" t="s">
        <v>508</v>
      </c>
      <c r="I292" s="132"/>
      <c r="L292" s="33"/>
      <c r="M292" s="63"/>
      <c r="N292" s="34"/>
      <c r="O292" s="34"/>
      <c r="P292" s="34"/>
      <c r="Q292" s="34"/>
      <c r="R292" s="34"/>
      <c r="S292" s="34"/>
      <c r="T292" s="64"/>
      <c r="AT292" s="17" t="s">
        <v>296</v>
      </c>
      <c r="AU292" s="17" t="s">
        <v>251</v>
      </c>
    </row>
    <row r="293" spans="2:47" s="1" customFormat="1" ht="94.5">
      <c r="B293" s="33"/>
      <c r="D293" s="171" t="s">
        <v>298</v>
      </c>
      <c r="F293" s="173" t="s">
        <v>509</v>
      </c>
      <c r="I293" s="132"/>
      <c r="L293" s="33"/>
      <c r="M293" s="63"/>
      <c r="N293" s="34"/>
      <c r="O293" s="34"/>
      <c r="P293" s="34"/>
      <c r="Q293" s="34"/>
      <c r="R293" s="34"/>
      <c r="S293" s="34"/>
      <c r="T293" s="64"/>
      <c r="AT293" s="17" t="s">
        <v>298</v>
      </c>
      <c r="AU293" s="17" t="s">
        <v>251</v>
      </c>
    </row>
    <row r="294" spans="2:51" s="11" customFormat="1" ht="13.5">
      <c r="B294" s="174"/>
      <c r="D294" s="171" t="s">
        <v>300</v>
      </c>
      <c r="E294" s="175" t="s">
        <v>192</v>
      </c>
      <c r="F294" s="176" t="s">
        <v>301</v>
      </c>
      <c r="H294" s="177" t="s">
        <v>192</v>
      </c>
      <c r="I294" s="178"/>
      <c r="L294" s="174"/>
      <c r="M294" s="179"/>
      <c r="N294" s="180"/>
      <c r="O294" s="180"/>
      <c r="P294" s="180"/>
      <c r="Q294" s="180"/>
      <c r="R294" s="180"/>
      <c r="S294" s="180"/>
      <c r="T294" s="181"/>
      <c r="AT294" s="177" t="s">
        <v>300</v>
      </c>
      <c r="AU294" s="177" t="s">
        <v>251</v>
      </c>
      <c r="AV294" s="11" t="s">
        <v>193</v>
      </c>
      <c r="AW294" s="11" t="s">
        <v>207</v>
      </c>
      <c r="AX294" s="11" t="s">
        <v>243</v>
      </c>
      <c r="AY294" s="177" t="s">
        <v>287</v>
      </c>
    </row>
    <row r="295" spans="2:51" s="12" customFormat="1" ht="13.5">
      <c r="B295" s="182"/>
      <c r="D295" s="171" t="s">
        <v>300</v>
      </c>
      <c r="E295" s="183" t="s">
        <v>192</v>
      </c>
      <c r="F295" s="184" t="s">
        <v>380</v>
      </c>
      <c r="H295" s="185">
        <v>1050</v>
      </c>
      <c r="I295" s="186"/>
      <c r="L295" s="182"/>
      <c r="M295" s="187"/>
      <c r="N295" s="188"/>
      <c r="O295" s="188"/>
      <c r="P295" s="188"/>
      <c r="Q295" s="188"/>
      <c r="R295" s="188"/>
      <c r="S295" s="188"/>
      <c r="T295" s="189"/>
      <c r="AT295" s="183" t="s">
        <v>300</v>
      </c>
      <c r="AU295" s="183" t="s">
        <v>251</v>
      </c>
      <c r="AV295" s="12" t="s">
        <v>251</v>
      </c>
      <c r="AW295" s="12" t="s">
        <v>207</v>
      </c>
      <c r="AX295" s="12" t="s">
        <v>243</v>
      </c>
      <c r="AY295" s="183" t="s">
        <v>287</v>
      </c>
    </row>
    <row r="296" spans="2:51" s="11" customFormat="1" ht="13.5">
      <c r="B296" s="174"/>
      <c r="D296" s="171" t="s">
        <v>300</v>
      </c>
      <c r="E296" s="175" t="s">
        <v>192</v>
      </c>
      <c r="F296" s="176" t="s">
        <v>303</v>
      </c>
      <c r="H296" s="177" t="s">
        <v>192</v>
      </c>
      <c r="I296" s="178"/>
      <c r="L296" s="174"/>
      <c r="M296" s="179"/>
      <c r="N296" s="180"/>
      <c r="O296" s="180"/>
      <c r="P296" s="180"/>
      <c r="Q296" s="180"/>
      <c r="R296" s="180"/>
      <c r="S296" s="180"/>
      <c r="T296" s="181"/>
      <c r="AT296" s="177" t="s">
        <v>300</v>
      </c>
      <c r="AU296" s="177" t="s">
        <v>251</v>
      </c>
      <c r="AV296" s="11" t="s">
        <v>193</v>
      </c>
      <c r="AW296" s="11" t="s">
        <v>207</v>
      </c>
      <c r="AX296" s="11" t="s">
        <v>243</v>
      </c>
      <c r="AY296" s="177" t="s">
        <v>287</v>
      </c>
    </row>
    <row r="297" spans="2:51" s="12" customFormat="1" ht="13.5">
      <c r="B297" s="182"/>
      <c r="D297" s="171" t="s">
        <v>300</v>
      </c>
      <c r="E297" s="183" t="s">
        <v>192</v>
      </c>
      <c r="F297" s="184" t="s">
        <v>192</v>
      </c>
      <c r="H297" s="185">
        <v>0</v>
      </c>
      <c r="I297" s="186"/>
      <c r="L297" s="182"/>
      <c r="M297" s="187"/>
      <c r="N297" s="188"/>
      <c r="O297" s="188"/>
      <c r="P297" s="188"/>
      <c r="Q297" s="188"/>
      <c r="R297" s="188"/>
      <c r="S297" s="188"/>
      <c r="T297" s="189"/>
      <c r="AT297" s="183" t="s">
        <v>300</v>
      </c>
      <c r="AU297" s="183" t="s">
        <v>251</v>
      </c>
      <c r="AV297" s="12" t="s">
        <v>251</v>
      </c>
      <c r="AW297" s="12" t="s">
        <v>207</v>
      </c>
      <c r="AX297" s="12" t="s">
        <v>243</v>
      </c>
      <c r="AY297" s="183" t="s">
        <v>287</v>
      </c>
    </row>
    <row r="298" spans="2:51" s="11" customFormat="1" ht="13.5">
      <c r="B298" s="174"/>
      <c r="D298" s="171" t="s">
        <v>300</v>
      </c>
      <c r="E298" s="175" t="s">
        <v>192</v>
      </c>
      <c r="F298" s="176" t="s">
        <v>381</v>
      </c>
      <c r="H298" s="177" t="s">
        <v>192</v>
      </c>
      <c r="I298" s="178"/>
      <c r="L298" s="174"/>
      <c r="M298" s="179"/>
      <c r="N298" s="180"/>
      <c r="O298" s="180"/>
      <c r="P298" s="180"/>
      <c r="Q298" s="180"/>
      <c r="R298" s="180"/>
      <c r="S298" s="180"/>
      <c r="T298" s="181"/>
      <c r="AT298" s="177" t="s">
        <v>300</v>
      </c>
      <c r="AU298" s="177" t="s">
        <v>251</v>
      </c>
      <c r="AV298" s="11" t="s">
        <v>193</v>
      </c>
      <c r="AW298" s="11" t="s">
        <v>207</v>
      </c>
      <c r="AX298" s="11" t="s">
        <v>243</v>
      </c>
      <c r="AY298" s="177" t="s">
        <v>287</v>
      </c>
    </row>
    <row r="299" spans="2:51" s="12" customFormat="1" ht="13.5">
      <c r="B299" s="182"/>
      <c r="D299" s="171" t="s">
        <v>300</v>
      </c>
      <c r="E299" s="183" t="s">
        <v>192</v>
      </c>
      <c r="F299" s="184" t="s">
        <v>382</v>
      </c>
      <c r="H299" s="185">
        <v>350</v>
      </c>
      <c r="I299" s="186"/>
      <c r="L299" s="182"/>
      <c r="M299" s="187"/>
      <c r="N299" s="188"/>
      <c r="O299" s="188"/>
      <c r="P299" s="188"/>
      <c r="Q299" s="188"/>
      <c r="R299" s="188"/>
      <c r="S299" s="188"/>
      <c r="T299" s="189"/>
      <c r="AT299" s="183" t="s">
        <v>300</v>
      </c>
      <c r="AU299" s="183" t="s">
        <v>251</v>
      </c>
      <c r="AV299" s="12" t="s">
        <v>251</v>
      </c>
      <c r="AW299" s="12" t="s">
        <v>207</v>
      </c>
      <c r="AX299" s="12" t="s">
        <v>243</v>
      </c>
      <c r="AY299" s="183" t="s">
        <v>287</v>
      </c>
    </row>
    <row r="300" spans="2:51" s="11" customFormat="1" ht="13.5">
      <c r="B300" s="174"/>
      <c r="D300" s="171" t="s">
        <v>300</v>
      </c>
      <c r="E300" s="175" t="s">
        <v>192</v>
      </c>
      <c r="F300" s="176" t="s">
        <v>303</v>
      </c>
      <c r="H300" s="177" t="s">
        <v>192</v>
      </c>
      <c r="I300" s="178"/>
      <c r="L300" s="174"/>
      <c r="M300" s="179"/>
      <c r="N300" s="180"/>
      <c r="O300" s="180"/>
      <c r="P300" s="180"/>
      <c r="Q300" s="180"/>
      <c r="R300" s="180"/>
      <c r="S300" s="180"/>
      <c r="T300" s="181"/>
      <c r="AT300" s="177" t="s">
        <v>300</v>
      </c>
      <c r="AU300" s="177" t="s">
        <v>251</v>
      </c>
      <c r="AV300" s="11" t="s">
        <v>193</v>
      </c>
      <c r="AW300" s="11" t="s">
        <v>207</v>
      </c>
      <c r="AX300" s="11" t="s">
        <v>243</v>
      </c>
      <c r="AY300" s="177" t="s">
        <v>287</v>
      </c>
    </row>
    <row r="301" spans="2:51" s="13" customFormat="1" ht="13.5">
      <c r="B301" s="194"/>
      <c r="D301" s="190" t="s">
        <v>300</v>
      </c>
      <c r="E301" s="195" t="s">
        <v>192</v>
      </c>
      <c r="F301" s="196" t="s">
        <v>318</v>
      </c>
      <c r="H301" s="197">
        <v>1400</v>
      </c>
      <c r="I301" s="198"/>
      <c r="L301" s="194"/>
      <c r="M301" s="199"/>
      <c r="N301" s="200"/>
      <c r="O301" s="200"/>
      <c r="P301" s="200"/>
      <c r="Q301" s="200"/>
      <c r="R301" s="200"/>
      <c r="S301" s="200"/>
      <c r="T301" s="201"/>
      <c r="AT301" s="202" t="s">
        <v>300</v>
      </c>
      <c r="AU301" s="202" t="s">
        <v>251</v>
      </c>
      <c r="AV301" s="13" t="s">
        <v>294</v>
      </c>
      <c r="AW301" s="13" t="s">
        <v>207</v>
      </c>
      <c r="AX301" s="13" t="s">
        <v>193</v>
      </c>
      <c r="AY301" s="202" t="s">
        <v>287</v>
      </c>
    </row>
    <row r="302" spans="2:65" s="1" customFormat="1" ht="22.5" customHeight="1">
      <c r="B302" s="158"/>
      <c r="C302" s="159" t="s">
        <v>510</v>
      </c>
      <c r="D302" s="159" t="s">
        <v>289</v>
      </c>
      <c r="E302" s="160" t="s">
        <v>511</v>
      </c>
      <c r="F302" s="161" t="s">
        <v>512</v>
      </c>
      <c r="G302" s="162" t="s">
        <v>368</v>
      </c>
      <c r="H302" s="163">
        <v>154</v>
      </c>
      <c r="I302" s="164">
        <v>50</v>
      </c>
      <c r="J302" s="165">
        <f>ROUND(I302*H302,2)</f>
        <v>7700</v>
      </c>
      <c r="K302" s="161" t="s">
        <v>293</v>
      </c>
      <c r="L302" s="33"/>
      <c r="M302" s="166" t="s">
        <v>192</v>
      </c>
      <c r="N302" s="167" t="s">
        <v>214</v>
      </c>
      <c r="O302" s="34"/>
      <c r="P302" s="168">
        <f>O302*H302</f>
        <v>0</v>
      </c>
      <c r="Q302" s="168">
        <v>0</v>
      </c>
      <c r="R302" s="168">
        <f>Q302*H302</f>
        <v>0</v>
      </c>
      <c r="S302" s="168">
        <v>0</v>
      </c>
      <c r="T302" s="169">
        <f>S302*H302</f>
        <v>0</v>
      </c>
      <c r="AR302" s="17" t="s">
        <v>294</v>
      </c>
      <c r="AT302" s="17" t="s">
        <v>289</v>
      </c>
      <c r="AU302" s="17" t="s">
        <v>251</v>
      </c>
      <c r="AY302" s="17" t="s">
        <v>287</v>
      </c>
      <c r="BE302" s="170">
        <f>IF(N302="základní",J302,0)</f>
        <v>7700</v>
      </c>
      <c r="BF302" s="170">
        <f>IF(N302="snížená",J302,0)</f>
        <v>0</v>
      </c>
      <c r="BG302" s="170">
        <f>IF(N302="zákl. přenesená",J302,0)</f>
        <v>0</v>
      </c>
      <c r="BH302" s="170">
        <f>IF(N302="sníž. přenesená",J302,0)</f>
        <v>0</v>
      </c>
      <c r="BI302" s="170">
        <f>IF(N302="nulová",J302,0)</f>
        <v>0</v>
      </c>
      <c r="BJ302" s="17" t="s">
        <v>193</v>
      </c>
      <c r="BK302" s="170">
        <f>ROUND(I302*H302,2)</f>
        <v>7700</v>
      </c>
      <c r="BL302" s="17" t="s">
        <v>294</v>
      </c>
      <c r="BM302" s="17" t="s">
        <v>513</v>
      </c>
    </row>
    <row r="303" spans="2:47" s="1" customFormat="1" ht="27">
      <c r="B303" s="33"/>
      <c r="D303" s="171" t="s">
        <v>296</v>
      </c>
      <c r="F303" s="172" t="s">
        <v>514</v>
      </c>
      <c r="I303" s="132"/>
      <c r="L303" s="33"/>
      <c r="M303" s="63"/>
      <c r="N303" s="34"/>
      <c r="O303" s="34"/>
      <c r="P303" s="34"/>
      <c r="Q303" s="34"/>
      <c r="R303" s="34"/>
      <c r="S303" s="34"/>
      <c r="T303" s="64"/>
      <c r="AT303" s="17" t="s">
        <v>296</v>
      </c>
      <c r="AU303" s="17" t="s">
        <v>251</v>
      </c>
    </row>
    <row r="304" spans="2:47" s="1" customFormat="1" ht="67.5">
      <c r="B304" s="33"/>
      <c r="D304" s="171" t="s">
        <v>298</v>
      </c>
      <c r="F304" s="173" t="s">
        <v>515</v>
      </c>
      <c r="I304" s="132"/>
      <c r="L304" s="33"/>
      <c r="M304" s="63"/>
      <c r="N304" s="34"/>
      <c r="O304" s="34"/>
      <c r="P304" s="34"/>
      <c r="Q304" s="34"/>
      <c r="R304" s="34"/>
      <c r="S304" s="34"/>
      <c r="T304" s="64"/>
      <c r="AT304" s="17" t="s">
        <v>298</v>
      </c>
      <c r="AU304" s="17" t="s">
        <v>251</v>
      </c>
    </row>
    <row r="305" spans="2:51" s="11" customFormat="1" ht="13.5">
      <c r="B305" s="174"/>
      <c r="D305" s="171" t="s">
        <v>300</v>
      </c>
      <c r="E305" s="175" t="s">
        <v>192</v>
      </c>
      <c r="F305" s="176" t="s">
        <v>516</v>
      </c>
      <c r="H305" s="177" t="s">
        <v>192</v>
      </c>
      <c r="I305" s="178"/>
      <c r="L305" s="174"/>
      <c r="M305" s="179"/>
      <c r="N305" s="180"/>
      <c r="O305" s="180"/>
      <c r="P305" s="180"/>
      <c r="Q305" s="180"/>
      <c r="R305" s="180"/>
      <c r="S305" s="180"/>
      <c r="T305" s="181"/>
      <c r="AT305" s="177" t="s">
        <v>300</v>
      </c>
      <c r="AU305" s="177" t="s">
        <v>251</v>
      </c>
      <c r="AV305" s="11" t="s">
        <v>193</v>
      </c>
      <c r="AW305" s="11" t="s">
        <v>207</v>
      </c>
      <c r="AX305" s="11" t="s">
        <v>243</v>
      </c>
      <c r="AY305" s="177" t="s">
        <v>287</v>
      </c>
    </row>
    <row r="306" spans="2:51" s="11" customFormat="1" ht="13.5">
      <c r="B306" s="174"/>
      <c r="D306" s="171" t="s">
        <v>300</v>
      </c>
      <c r="E306" s="175" t="s">
        <v>192</v>
      </c>
      <c r="F306" s="176" t="s">
        <v>310</v>
      </c>
      <c r="H306" s="177" t="s">
        <v>192</v>
      </c>
      <c r="I306" s="178"/>
      <c r="L306" s="174"/>
      <c r="M306" s="179"/>
      <c r="N306" s="180"/>
      <c r="O306" s="180"/>
      <c r="P306" s="180"/>
      <c r="Q306" s="180"/>
      <c r="R306" s="180"/>
      <c r="S306" s="180"/>
      <c r="T306" s="181"/>
      <c r="AT306" s="177" t="s">
        <v>300</v>
      </c>
      <c r="AU306" s="177" t="s">
        <v>251</v>
      </c>
      <c r="AV306" s="11" t="s">
        <v>193</v>
      </c>
      <c r="AW306" s="11" t="s">
        <v>207</v>
      </c>
      <c r="AX306" s="11" t="s">
        <v>243</v>
      </c>
      <c r="AY306" s="177" t="s">
        <v>287</v>
      </c>
    </row>
    <row r="307" spans="2:51" s="12" customFormat="1" ht="13.5">
      <c r="B307" s="182"/>
      <c r="D307" s="171" t="s">
        <v>300</v>
      </c>
      <c r="E307" s="183" t="s">
        <v>192</v>
      </c>
      <c r="F307" s="184" t="s">
        <v>486</v>
      </c>
      <c r="H307" s="185">
        <v>18.5</v>
      </c>
      <c r="I307" s="186"/>
      <c r="L307" s="182"/>
      <c r="M307" s="187"/>
      <c r="N307" s="188"/>
      <c r="O307" s="188"/>
      <c r="P307" s="188"/>
      <c r="Q307" s="188"/>
      <c r="R307" s="188"/>
      <c r="S307" s="188"/>
      <c r="T307" s="189"/>
      <c r="AT307" s="183" t="s">
        <v>300</v>
      </c>
      <c r="AU307" s="183" t="s">
        <v>251</v>
      </c>
      <c r="AV307" s="12" t="s">
        <v>251</v>
      </c>
      <c r="AW307" s="12" t="s">
        <v>207</v>
      </c>
      <c r="AX307" s="12" t="s">
        <v>243</v>
      </c>
      <c r="AY307" s="183" t="s">
        <v>287</v>
      </c>
    </row>
    <row r="308" spans="2:51" s="12" customFormat="1" ht="13.5">
      <c r="B308" s="182"/>
      <c r="D308" s="171" t="s">
        <v>300</v>
      </c>
      <c r="E308" s="183" t="s">
        <v>192</v>
      </c>
      <c r="F308" s="184" t="s">
        <v>517</v>
      </c>
      <c r="H308" s="185">
        <v>6</v>
      </c>
      <c r="I308" s="186"/>
      <c r="L308" s="182"/>
      <c r="M308" s="187"/>
      <c r="N308" s="188"/>
      <c r="O308" s="188"/>
      <c r="P308" s="188"/>
      <c r="Q308" s="188"/>
      <c r="R308" s="188"/>
      <c r="S308" s="188"/>
      <c r="T308" s="189"/>
      <c r="AT308" s="183" t="s">
        <v>300</v>
      </c>
      <c r="AU308" s="183" t="s">
        <v>251</v>
      </c>
      <c r="AV308" s="12" t="s">
        <v>251</v>
      </c>
      <c r="AW308" s="12" t="s">
        <v>207</v>
      </c>
      <c r="AX308" s="12" t="s">
        <v>243</v>
      </c>
      <c r="AY308" s="183" t="s">
        <v>287</v>
      </c>
    </row>
    <row r="309" spans="2:51" s="12" customFormat="1" ht="13.5">
      <c r="B309" s="182"/>
      <c r="D309" s="171" t="s">
        <v>300</v>
      </c>
      <c r="E309" s="183" t="s">
        <v>192</v>
      </c>
      <c r="F309" s="184" t="s">
        <v>487</v>
      </c>
      <c r="H309" s="185">
        <v>6</v>
      </c>
      <c r="I309" s="186"/>
      <c r="L309" s="182"/>
      <c r="M309" s="187"/>
      <c r="N309" s="188"/>
      <c r="O309" s="188"/>
      <c r="P309" s="188"/>
      <c r="Q309" s="188"/>
      <c r="R309" s="188"/>
      <c r="S309" s="188"/>
      <c r="T309" s="189"/>
      <c r="AT309" s="183" t="s">
        <v>300</v>
      </c>
      <c r="AU309" s="183" t="s">
        <v>251</v>
      </c>
      <c r="AV309" s="12" t="s">
        <v>251</v>
      </c>
      <c r="AW309" s="12" t="s">
        <v>207</v>
      </c>
      <c r="AX309" s="12" t="s">
        <v>243</v>
      </c>
      <c r="AY309" s="183" t="s">
        <v>287</v>
      </c>
    </row>
    <row r="310" spans="2:51" s="12" customFormat="1" ht="13.5">
      <c r="B310" s="182"/>
      <c r="D310" s="171" t="s">
        <v>300</v>
      </c>
      <c r="E310" s="183" t="s">
        <v>192</v>
      </c>
      <c r="F310" s="184" t="s">
        <v>488</v>
      </c>
      <c r="H310" s="185">
        <v>5.5</v>
      </c>
      <c r="I310" s="186"/>
      <c r="L310" s="182"/>
      <c r="M310" s="187"/>
      <c r="N310" s="188"/>
      <c r="O310" s="188"/>
      <c r="P310" s="188"/>
      <c r="Q310" s="188"/>
      <c r="R310" s="188"/>
      <c r="S310" s="188"/>
      <c r="T310" s="189"/>
      <c r="AT310" s="183" t="s">
        <v>300</v>
      </c>
      <c r="AU310" s="183" t="s">
        <v>251</v>
      </c>
      <c r="AV310" s="12" t="s">
        <v>251</v>
      </c>
      <c r="AW310" s="12" t="s">
        <v>207</v>
      </c>
      <c r="AX310" s="12" t="s">
        <v>243</v>
      </c>
      <c r="AY310" s="183" t="s">
        <v>287</v>
      </c>
    </row>
    <row r="311" spans="2:51" s="12" customFormat="1" ht="13.5">
      <c r="B311" s="182"/>
      <c r="D311" s="171" t="s">
        <v>300</v>
      </c>
      <c r="E311" s="183" t="s">
        <v>192</v>
      </c>
      <c r="F311" s="184" t="s">
        <v>489</v>
      </c>
      <c r="H311" s="185">
        <v>5.5</v>
      </c>
      <c r="I311" s="186"/>
      <c r="L311" s="182"/>
      <c r="M311" s="187"/>
      <c r="N311" s="188"/>
      <c r="O311" s="188"/>
      <c r="P311" s="188"/>
      <c r="Q311" s="188"/>
      <c r="R311" s="188"/>
      <c r="S311" s="188"/>
      <c r="T311" s="189"/>
      <c r="AT311" s="183" t="s">
        <v>300</v>
      </c>
      <c r="AU311" s="183" t="s">
        <v>251</v>
      </c>
      <c r="AV311" s="12" t="s">
        <v>251</v>
      </c>
      <c r="AW311" s="12" t="s">
        <v>207</v>
      </c>
      <c r="AX311" s="12" t="s">
        <v>243</v>
      </c>
      <c r="AY311" s="183" t="s">
        <v>287</v>
      </c>
    </row>
    <row r="312" spans="2:51" s="12" customFormat="1" ht="13.5">
      <c r="B312" s="182"/>
      <c r="D312" s="171" t="s">
        <v>300</v>
      </c>
      <c r="E312" s="183" t="s">
        <v>192</v>
      </c>
      <c r="F312" s="184" t="s">
        <v>192</v>
      </c>
      <c r="H312" s="185">
        <v>0</v>
      </c>
      <c r="I312" s="186"/>
      <c r="L312" s="182"/>
      <c r="M312" s="187"/>
      <c r="N312" s="188"/>
      <c r="O312" s="188"/>
      <c r="P312" s="188"/>
      <c r="Q312" s="188"/>
      <c r="R312" s="188"/>
      <c r="S312" s="188"/>
      <c r="T312" s="189"/>
      <c r="AT312" s="183" t="s">
        <v>300</v>
      </c>
      <c r="AU312" s="183" t="s">
        <v>251</v>
      </c>
      <c r="AV312" s="12" t="s">
        <v>251</v>
      </c>
      <c r="AW312" s="12" t="s">
        <v>207</v>
      </c>
      <c r="AX312" s="12" t="s">
        <v>243</v>
      </c>
      <c r="AY312" s="183" t="s">
        <v>287</v>
      </c>
    </row>
    <row r="313" spans="2:51" s="11" customFormat="1" ht="13.5">
      <c r="B313" s="174"/>
      <c r="D313" s="171" t="s">
        <v>300</v>
      </c>
      <c r="E313" s="175" t="s">
        <v>192</v>
      </c>
      <c r="F313" s="176" t="s">
        <v>490</v>
      </c>
      <c r="H313" s="177" t="s">
        <v>192</v>
      </c>
      <c r="I313" s="178"/>
      <c r="L313" s="174"/>
      <c r="M313" s="179"/>
      <c r="N313" s="180"/>
      <c r="O313" s="180"/>
      <c r="P313" s="180"/>
      <c r="Q313" s="180"/>
      <c r="R313" s="180"/>
      <c r="S313" s="180"/>
      <c r="T313" s="181"/>
      <c r="AT313" s="177" t="s">
        <v>300</v>
      </c>
      <c r="AU313" s="177" t="s">
        <v>251</v>
      </c>
      <c r="AV313" s="11" t="s">
        <v>193</v>
      </c>
      <c r="AW313" s="11" t="s">
        <v>207</v>
      </c>
      <c r="AX313" s="11" t="s">
        <v>243</v>
      </c>
      <c r="AY313" s="177" t="s">
        <v>287</v>
      </c>
    </row>
    <row r="314" spans="2:51" s="12" customFormat="1" ht="13.5">
      <c r="B314" s="182"/>
      <c r="D314" s="171" t="s">
        <v>300</v>
      </c>
      <c r="E314" s="183" t="s">
        <v>192</v>
      </c>
      <c r="F314" s="184" t="s">
        <v>471</v>
      </c>
      <c r="H314" s="185">
        <v>12</v>
      </c>
      <c r="I314" s="186"/>
      <c r="L314" s="182"/>
      <c r="M314" s="187"/>
      <c r="N314" s="188"/>
      <c r="O314" s="188"/>
      <c r="P314" s="188"/>
      <c r="Q314" s="188"/>
      <c r="R314" s="188"/>
      <c r="S314" s="188"/>
      <c r="T314" s="189"/>
      <c r="AT314" s="183" t="s">
        <v>300</v>
      </c>
      <c r="AU314" s="183" t="s">
        <v>251</v>
      </c>
      <c r="AV314" s="12" t="s">
        <v>251</v>
      </c>
      <c r="AW314" s="12" t="s">
        <v>207</v>
      </c>
      <c r="AX314" s="12" t="s">
        <v>243</v>
      </c>
      <c r="AY314" s="183" t="s">
        <v>287</v>
      </c>
    </row>
    <row r="315" spans="2:51" s="12" customFormat="1" ht="13.5">
      <c r="B315" s="182"/>
      <c r="D315" s="171" t="s">
        <v>300</v>
      </c>
      <c r="E315" s="183" t="s">
        <v>192</v>
      </c>
      <c r="F315" s="184" t="s">
        <v>491</v>
      </c>
      <c r="H315" s="185">
        <v>8.5</v>
      </c>
      <c r="I315" s="186"/>
      <c r="L315" s="182"/>
      <c r="M315" s="187"/>
      <c r="N315" s="188"/>
      <c r="O315" s="188"/>
      <c r="P315" s="188"/>
      <c r="Q315" s="188"/>
      <c r="R315" s="188"/>
      <c r="S315" s="188"/>
      <c r="T315" s="189"/>
      <c r="AT315" s="183" t="s">
        <v>300</v>
      </c>
      <c r="AU315" s="183" t="s">
        <v>251</v>
      </c>
      <c r="AV315" s="12" t="s">
        <v>251</v>
      </c>
      <c r="AW315" s="12" t="s">
        <v>207</v>
      </c>
      <c r="AX315" s="12" t="s">
        <v>243</v>
      </c>
      <c r="AY315" s="183" t="s">
        <v>287</v>
      </c>
    </row>
    <row r="316" spans="2:51" s="12" customFormat="1" ht="13.5">
      <c r="B316" s="182"/>
      <c r="D316" s="171" t="s">
        <v>300</v>
      </c>
      <c r="E316" s="183" t="s">
        <v>192</v>
      </c>
      <c r="F316" s="184" t="s">
        <v>492</v>
      </c>
      <c r="H316" s="185">
        <v>23.5</v>
      </c>
      <c r="I316" s="186"/>
      <c r="L316" s="182"/>
      <c r="M316" s="187"/>
      <c r="N316" s="188"/>
      <c r="O316" s="188"/>
      <c r="P316" s="188"/>
      <c r="Q316" s="188"/>
      <c r="R316" s="188"/>
      <c r="S316" s="188"/>
      <c r="T316" s="189"/>
      <c r="AT316" s="183" t="s">
        <v>300</v>
      </c>
      <c r="AU316" s="183" t="s">
        <v>251</v>
      </c>
      <c r="AV316" s="12" t="s">
        <v>251</v>
      </c>
      <c r="AW316" s="12" t="s">
        <v>207</v>
      </c>
      <c r="AX316" s="12" t="s">
        <v>243</v>
      </c>
      <c r="AY316" s="183" t="s">
        <v>287</v>
      </c>
    </row>
    <row r="317" spans="2:51" s="12" customFormat="1" ht="13.5">
      <c r="B317" s="182"/>
      <c r="D317" s="171" t="s">
        <v>300</v>
      </c>
      <c r="E317" s="183" t="s">
        <v>192</v>
      </c>
      <c r="F317" s="184" t="s">
        <v>493</v>
      </c>
      <c r="H317" s="185">
        <v>12</v>
      </c>
      <c r="I317" s="186"/>
      <c r="L317" s="182"/>
      <c r="M317" s="187"/>
      <c r="N317" s="188"/>
      <c r="O317" s="188"/>
      <c r="P317" s="188"/>
      <c r="Q317" s="188"/>
      <c r="R317" s="188"/>
      <c r="S317" s="188"/>
      <c r="T317" s="189"/>
      <c r="AT317" s="183" t="s">
        <v>300</v>
      </c>
      <c r="AU317" s="183" t="s">
        <v>251</v>
      </c>
      <c r="AV317" s="12" t="s">
        <v>251</v>
      </c>
      <c r="AW317" s="12" t="s">
        <v>207</v>
      </c>
      <c r="AX317" s="12" t="s">
        <v>243</v>
      </c>
      <c r="AY317" s="183" t="s">
        <v>287</v>
      </c>
    </row>
    <row r="318" spans="2:51" s="12" customFormat="1" ht="13.5">
      <c r="B318" s="182"/>
      <c r="D318" s="171" t="s">
        <v>300</v>
      </c>
      <c r="E318" s="183" t="s">
        <v>192</v>
      </c>
      <c r="F318" s="184" t="s">
        <v>494</v>
      </c>
      <c r="H318" s="185">
        <v>23.5</v>
      </c>
      <c r="I318" s="186"/>
      <c r="L318" s="182"/>
      <c r="M318" s="187"/>
      <c r="N318" s="188"/>
      <c r="O318" s="188"/>
      <c r="P318" s="188"/>
      <c r="Q318" s="188"/>
      <c r="R318" s="188"/>
      <c r="S318" s="188"/>
      <c r="T318" s="189"/>
      <c r="AT318" s="183" t="s">
        <v>300</v>
      </c>
      <c r="AU318" s="183" t="s">
        <v>251</v>
      </c>
      <c r="AV318" s="12" t="s">
        <v>251</v>
      </c>
      <c r="AW318" s="12" t="s">
        <v>207</v>
      </c>
      <c r="AX318" s="12" t="s">
        <v>243</v>
      </c>
      <c r="AY318" s="183" t="s">
        <v>287</v>
      </c>
    </row>
    <row r="319" spans="2:51" s="12" customFormat="1" ht="13.5">
      <c r="B319" s="182"/>
      <c r="D319" s="171" t="s">
        <v>300</v>
      </c>
      <c r="E319" s="183" t="s">
        <v>192</v>
      </c>
      <c r="F319" s="184" t="s">
        <v>495</v>
      </c>
      <c r="H319" s="185">
        <v>10</v>
      </c>
      <c r="I319" s="186"/>
      <c r="L319" s="182"/>
      <c r="M319" s="187"/>
      <c r="N319" s="188"/>
      <c r="O319" s="188"/>
      <c r="P319" s="188"/>
      <c r="Q319" s="188"/>
      <c r="R319" s="188"/>
      <c r="S319" s="188"/>
      <c r="T319" s="189"/>
      <c r="AT319" s="183" t="s">
        <v>300</v>
      </c>
      <c r="AU319" s="183" t="s">
        <v>251</v>
      </c>
      <c r="AV319" s="12" t="s">
        <v>251</v>
      </c>
      <c r="AW319" s="12" t="s">
        <v>207</v>
      </c>
      <c r="AX319" s="12" t="s">
        <v>243</v>
      </c>
      <c r="AY319" s="183" t="s">
        <v>287</v>
      </c>
    </row>
    <row r="320" spans="2:51" s="12" customFormat="1" ht="13.5">
      <c r="B320" s="182"/>
      <c r="D320" s="171" t="s">
        <v>300</v>
      </c>
      <c r="E320" s="183" t="s">
        <v>192</v>
      </c>
      <c r="F320" s="184" t="s">
        <v>496</v>
      </c>
      <c r="H320" s="185">
        <v>15.5</v>
      </c>
      <c r="I320" s="186"/>
      <c r="L320" s="182"/>
      <c r="M320" s="187"/>
      <c r="N320" s="188"/>
      <c r="O320" s="188"/>
      <c r="P320" s="188"/>
      <c r="Q320" s="188"/>
      <c r="R320" s="188"/>
      <c r="S320" s="188"/>
      <c r="T320" s="189"/>
      <c r="AT320" s="183" t="s">
        <v>300</v>
      </c>
      <c r="AU320" s="183" t="s">
        <v>251</v>
      </c>
      <c r="AV320" s="12" t="s">
        <v>251</v>
      </c>
      <c r="AW320" s="12" t="s">
        <v>207</v>
      </c>
      <c r="AX320" s="12" t="s">
        <v>243</v>
      </c>
      <c r="AY320" s="183" t="s">
        <v>287</v>
      </c>
    </row>
    <row r="321" spans="2:51" s="12" customFormat="1" ht="13.5">
      <c r="B321" s="182"/>
      <c r="D321" s="171" t="s">
        <v>300</v>
      </c>
      <c r="E321" s="183" t="s">
        <v>192</v>
      </c>
      <c r="F321" s="184" t="s">
        <v>497</v>
      </c>
      <c r="H321" s="185">
        <v>7.5</v>
      </c>
      <c r="I321" s="186"/>
      <c r="L321" s="182"/>
      <c r="M321" s="187"/>
      <c r="N321" s="188"/>
      <c r="O321" s="188"/>
      <c r="P321" s="188"/>
      <c r="Q321" s="188"/>
      <c r="R321" s="188"/>
      <c r="S321" s="188"/>
      <c r="T321" s="189"/>
      <c r="AT321" s="183" t="s">
        <v>300</v>
      </c>
      <c r="AU321" s="183" t="s">
        <v>251</v>
      </c>
      <c r="AV321" s="12" t="s">
        <v>251</v>
      </c>
      <c r="AW321" s="12" t="s">
        <v>207</v>
      </c>
      <c r="AX321" s="12" t="s">
        <v>243</v>
      </c>
      <c r="AY321" s="183" t="s">
        <v>287</v>
      </c>
    </row>
    <row r="322" spans="2:51" s="13" customFormat="1" ht="13.5">
      <c r="B322" s="194"/>
      <c r="D322" s="190" t="s">
        <v>300</v>
      </c>
      <c r="E322" s="195" t="s">
        <v>192</v>
      </c>
      <c r="F322" s="196" t="s">
        <v>318</v>
      </c>
      <c r="H322" s="197">
        <v>154</v>
      </c>
      <c r="I322" s="198"/>
      <c r="L322" s="194"/>
      <c r="M322" s="199"/>
      <c r="N322" s="200"/>
      <c r="O322" s="200"/>
      <c r="P322" s="200"/>
      <c r="Q322" s="200"/>
      <c r="R322" s="200"/>
      <c r="S322" s="200"/>
      <c r="T322" s="201"/>
      <c r="AT322" s="202" t="s">
        <v>300</v>
      </c>
      <c r="AU322" s="202" t="s">
        <v>251</v>
      </c>
      <c r="AV322" s="13" t="s">
        <v>294</v>
      </c>
      <c r="AW322" s="13" t="s">
        <v>207</v>
      </c>
      <c r="AX322" s="13" t="s">
        <v>193</v>
      </c>
      <c r="AY322" s="202" t="s">
        <v>287</v>
      </c>
    </row>
    <row r="323" spans="2:65" s="1" customFormat="1" ht="22.5" customHeight="1">
      <c r="B323" s="158"/>
      <c r="C323" s="159" t="s">
        <v>518</v>
      </c>
      <c r="D323" s="159" t="s">
        <v>289</v>
      </c>
      <c r="E323" s="160" t="s">
        <v>519</v>
      </c>
      <c r="F323" s="161" t="s">
        <v>520</v>
      </c>
      <c r="G323" s="162" t="s">
        <v>368</v>
      </c>
      <c r="H323" s="163">
        <v>504</v>
      </c>
      <c r="I323" s="164">
        <v>50</v>
      </c>
      <c r="J323" s="165">
        <f>ROUND(I323*H323,2)</f>
        <v>25200</v>
      </c>
      <c r="K323" s="161" t="s">
        <v>293</v>
      </c>
      <c r="L323" s="33"/>
      <c r="M323" s="166" t="s">
        <v>192</v>
      </c>
      <c r="N323" s="167" t="s">
        <v>214</v>
      </c>
      <c r="O323" s="34"/>
      <c r="P323" s="168">
        <f>O323*H323</f>
        <v>0</v>
      </c>
      <c r="Q323" s="168">
        <v>0</v>
      </c>
      <c r="R323" s="168">
        <f>Q323*H323</f>
        <v>0</v>
      </c>
      <c r="S323" s="168">
        <v>0</v>
      </c>
      <c r="T323" s="169">
        <f>S323*H323</f>
        <v>0</v>
      </c>
      <c r="AR323" s="17" t="s">
        <v>294</v>
      </c>
      <c r="AT323" s="17" t="s">
        <v>289</v>
      </c>
      <c r="AU323" s="17" t="s">
        <v>251</v>
      </c>
      <c r="AY323" s="17" t="s">
        <v>287</v>
      </c>
      <c r="BE323" s="170">
        <f>IF(N323="základní",J323,0)</f>
        <v>25200</v>
      </c>
      <c r="BF323" s="170">
        <f>IF(N323="snížená",J323,0)</f>
        <v>0</v>
      </c>
      <c r="BG323" s="170">
        <f>IF(N323="zákl. přenesená",J323,0)</f>
        <v>0</v>
      </c>
      <c r="BH323" s="170">
        <f>IF(N323="sníž. přenesená",J323,0)</f>
        <v>0</v>
      </c>
      <c r="BI323" s="170">
        <f>IF(N323="nulová",J323,0)</f>
        <v>0</v>
      </c>
      <c r="BJ323" s="17" t="s">
        <v>193</v>
      </c>
      <c r="BK323" s="170">
        <f>ROUND(I323*H323,2)</f>
        <v>25200</v>
      </c>
      <c r="BL323" s="17" t="s">
        <v>294</v>
      </c>
      <c r="BM323" s="17" t="s">
        <v>521</v>
      </c>
    </row>
    <row r="324" spans="2:47" s="1" customFormat="1" ht="13.5">
      <c r="B324" s="33"/>
      <c r="D324" s="171" t="s">
        <v>296</v>
      </c>
      <c r="F324" s="172" t="s">
        <v>522</v>
      </c>
      <c r="I324" s="132"/>
      <c r="L324" s="33"/>
      <c r="M324" s="63"/>
      <c r="N324" s="34"/>
      <c r="O324" s="34"/>
      <c r="P324" s="34"/>
      <c r="Q324" s="34"/>
      <c r="R324" s="34"/>
      <c r="S324" s="34"/>
      <c r="T324" s="64"/>
      <c r="AT324" s="17" t="s">
        <v>296</v>
      </c>
      <c r="AU324" s="17" t="s">
        <v>251</v>
      </c>
    </row>
    <row r="325" spans="2:47" s="1" customFormat="1" ht="27">
      <c r="B325" s="33"/>
      <c r="D325" s="171" t="s">
        <v>298</v>
      </c>
      <c r="F325" s="173" t="s">
        <v>523</v>
      </c>
      <c r="I325" s="132"/>
      <c r="L325" s="33"/>
      <c r="M325" s="63"/>
      <c r="N325" s="34"/>
      <c r="O325" s="34"/>
      <c r="P325" s="34"/>
      <c r="Q325" s="34"/>
      <c r="R325" s="34"/>
      <c r="S325" s="34"/>
      <c r="T325" s="64"/>
      <c r="AT325" s="17" t="s">
        <v>298</v>
      </c>
      <c r="AU325" s="17" t="s">
        <v>251</v>
      </c>
    </row>
    <row r="326" spans="2:51" s="11" customFormat="1" ht="13.5">
      <c r="B326" s="174"/>
      <c r="D326" s="171" t="s">
        <v>300</v>
      </c>
      <c r="E326" s="175" t="s">
        <v>192</v>
      </c>
      <c r="F326" s="176" t="s">
        <v>524</v>
      </c>
      <c r="H326" s="177" t="s">
        <v>192</v>
      </c>
      <c r="I326" s="178"/>
      <c r="L326" s="174"/>
      <c r="M326" s="179"/>
      <c r="N326" s="180"/>
      <c r="O326" s="180"/>
      <c r="P326" s="180"/>
      <c r="Q326" s="180"/>
      <c r="R326" s="180"/>
      <c r="S326" s="180"/>
      <c r="T326" s="181"/>
      <c r="AT326" s="177" t="s">
        <v>300</v>
      </c>
      <c r="AU326" s="177" t="s">
        <v>251</v>
      </c>
      <c r="AV326" s="11" t="s">
        <v>193</v>
      </c>
      <c r="AW326" s="11" t="s">
        <v>207</v>
      </c>
      <c r="AX326" s="11" t="s">
        <v>243</v>
      </c>
      <c r="AY326" s="177" t="s">
        <v>287</v>
      </c>
    </row>
    <row r="327" spans="2:51" s="11" customFormat="1" ht="13.5">
      <c r="B327" s="174"/>
      <c r="D327" s="171" t="s">
        <v>300</v>
      </c>
      <c r="E327" s="175" t="s">
        <v>192</v>
      </c>
      <c r="F327" s="176" t="s">
        <v>310</v>
      </c>
      <c r="H327" s="177" t="s">
        <v>192</v>
      </c>
      <c r="I327" s="178"/>
      <c r="L327" s="174"/>
      <c r="M327" s="179"/>
      <c r="N327" s="180"/>
      <c r="O327" s="180"/>
      <c r="P327" s="180"/>
      <c r="Q327" s="180"/>
      <c r="R327" s="180"/>
      <c r="S327" s="180"/>
      <c r="T327" s="181"/>
      <c r="AT327" s="177" t="s">
        <v>300</v>
      </c>
      <c r="AU327" s="177" t="s">
        <v>251</v>
      </c>
      <c r="AV327" s="11" t="s">
        <v>193</v>
      </c>
      <c r="AW327" s="11" t="s">
        <v>207</v>
      </c>
      <c r="AX327" s="11" t="s">
        <v>243</v>
      </c>
      <c r="AY327" s="177" t="s">
        <v>287</v>
      </c>
    </row>
    <row r="328" spans="2:51" s="12" customFormat="1" ht="13.5">
      <c r="B328" s="182"/>
      <c r="D328" s="171" t="s">
        <v>300</v>
      </c>
      <c r="E328" s="183" t="s">
        <v>192</v>
      </c>
      <c r="F328" s="184" t="s">
        <v>486</v>
      </c>
      <c r="H328" s="185">
        <v>18.5</v>
      </c>
      <c r="I328" s="186"/>
      <c r="L328" s="182"/>
      <c r="M328" s="187"/>
      <c r="N328" s="188"/>
      <c r="O328" s="188"/>
      <c r="P328" s="188"/>
      <c r="Q328" s="188"/>
      <c r="R328" s="188"/>
      <c r="S328" s="188"/>
      <c r="T328" s="189"/>
      <c r="AT328" s="183" t="s">
        <v>300</v>
      </c>
      <c r="AU328" s="183" t="s">
        <v>251</v>
      </c>
      <c r="AV328" s="12" t="s">
        <v>251</v>
      </c>
      <c r="AW328" s="12" t="s">
        <v>207</v>
      </c>
      <c r="AX328" s="12" t="s">
        <v>243</v>
      </c>
      <c r="AY328" s="183" t="s">
        <v>287</v>
      </c>
    </row>
    <row r="329" spans="2:51" s="12" customFormat="1" ht="13.5">
      <c r="B329" s="182"/>
      <c r="D329" s="171" t="s">
        <v>300</v>
      </c>
      <c r="E329" s="183" t="s">
        <v>192</v>
      </c>
      <c r="F329" s="184" t="s">
        <v>517</v>
      </c>
      <c r="H329" s="185">
        <v>6</v>
      </c>
      <c r="I329" s="186"/>
      <c r="L329" s="182"/>
      <c r="M329" s="187"/>
      <c r="N329" s="188"/>
      <c r="O329" s="188"/>
      <c r="P329" s="188"/>
      <c r="Q329" s="188"/>
      <c r="R329" s="188"/>
      <c r="S329" s="188"/>
      <c r="T329" s="189"/>
      <c r="AT329" s="183" t="s">
        <v>300</v>
      </c>
      <c r="AU329" s="183" t="s">
        <v>251</v>
      </c>
      <c r="AV329" s="12" t="s">
        <v>251</v>
      </c>
      <c r="AW329" s="12" t="s">
        <v>207</v>
      </c>
      <c r="AX329" s="12" t="s">
        <v>243</v>
      </c>
      <c r="AY329" s="183" t="s">
        <v>287</v>
      </c>
    </row>
    <row r="330" spans="2:51" s="12" customFormat="1" ht="13.5">
      <c r="B330" s="182"/>
      <c r="D330" s="171" t="s">
        <v>300</v>
      </c>
      <c r="E330" s="183" t="s">
        <v>192</v>
      </c>
      <c r="F330" s="184" t="s">
        <v>487</v>
      </c>
      <c r="H330" s="185">
        <v>6</v>
      </c>
      <c r="I330" s="186"/>
      <c r="L330" s="182"/>
      <c r="M330" s="187"/>
      <c r="N330" s="188"/>
      <c r="O330" s="188"/>
      <c r="P330" s="188"/>
      <c r="Q330" s="188"/>
      <c r="R330" s="188"/>
      <c r="S330" s="188"/>
      <c r="T330" s="189"/>
      <c r="AT330" s="183" t="s">
        <v>300</v>
      </c>
      <c r="AU330" s="183" t="s">
        <v>251</v>
      </c>
      <c r="AV330" s="12" t="s">
        <v>251</v>
      </c>
      <c r="AW330" s="12" t="s">
        <v>207</v>
      </c>
      <c r="AX330" s="12" t="s">
        <v>243</v>
      </c>
      <c r="AY330" s="183" t="s">
        <v>287</v>
      </c>
    </row>
    <row r="331" spans="2:51" s="12" customFormat="1" ht="13.5">
      <c r="B331" s="182"/>
      <c r="D331" s="171" t="s">
        <v>300</v>
      </c>
      <c r="E331" s="183" t="s">
        <v>192</v>
      </c>
      <c r="F331" s="184" t="s">
        <v>488</v>
      </c>
      <c r="H331" s="185">
        <v>5.5</v>
      </c>
      <c r="I331" s="186"/>
      <c r="L331" s="182"/>
      <c r="M331" s="187"/>
      <c r="N331" s="188"/>
      <c r="O331" s="188"/>
      <c r="P331" s="188"/>
      <c r="Q331" s="188"/>
      <c r="R331" s="188"/>
      <c r="S331" s="188"/>
      <c r="T331" s="189"/>
      <c r="AT331" s="183" t="s">
        <v>300</v>
      </c>
      <c r="AU331" s="183" t="s">
        <v>251</v>
      </c>
      <c r="AV331" s="12" t="s">
        <v>251</v>
      </c>
      <c r="AW331" s="12" t="s">
        <v>207</v>
      </c>
      <c r="AX331" s="12" t="s">
        <v>243</v>
      </c>
      <c r="AY331" s="183" t="s">
        <v>287</v>
      </c>
    </row>
    <row r="332" spans="2:51" s="12" customFormat="1" ht="13.5">
      <c r="B332" s="182"/>
      <c r="D332" s="171" t="s">
        <v>300</v>
      </c>
      <c r="E332" s="183" t="s">
        <v>192</v>
      </c>
      <c r="F332" s="184" t="s">
        <v>489</v>
      </c>
      <c r="H332" s="185">
        <v>5.5</v>
      </c>
      <c r="I332" s="186"/>
      <c r="L332" s="182"/>
      <c r="M332" s="187"/>
      <c r="N332" s="188"/>
      <c r="O332" s="188"/>
      <c r="P332" s="188"/>
      <c r="Q332" s="188"/>
      <c r="R332" s="188"/>
      <c r="S332" s="188"/>
      <c r="T332" s="189"/>
      <c r="AT332" s="183" t="s">
        <v>300</v>
      </c>
      <c r="AU332" s="183" t="s">
        <v>251</v>
      </c>
      <c r="AV332" s="12" t="s">
        <v>251</v>
      </c>
      <c r="AW332" s="12" t="s">
        <v>207</v>
      </c>
      <c r="AX332" s="12" t="s">
        <v>243</v>
      </c>
      <c r="AY332" s="183" t="s">
        <v>287</v>
      </c>
    </row>
    <row r="333" spans="2:51" s="12" customFormat="1" ht="13.5">
      <c r="B333" s="182"/>
      <c r="D333" s="171" t="s">
        <v>300</v>
      </c>
      <c r="E333" s="183" t="s">
        <v>192</v>
      </c>
      <c r="F333" s="184" t="s">
        <v>192</v>
      </c>
      <c r="H333" s="185">
        <v>0</v>
      </c>
      <c r="I333" s="186"/>
      <c r="L333" s="182"/>
      <c r="M333" s="187"/>
      <c r="N333" s="188"/>
      <c r="O333" s="188"/>
      <c r="P333" s="188"/>
      <c r="Q333" s="188"/>
      <c r="R333" s="188"/>
      <c r="S333" s="188"/>
      <c r="T333" s="189"/>
      <c r="AT333" s="183" t="s">
        <v>300</v>
      </c>
      <c r="AU333" s="183" t="s">
        <v>251</v>
      </c>
      <c r="AV333" s="12" t="s">
        <v>251</v>
      </c>
      <c r="AW333" s="12" t="s">
        <v>207</v>
      </c>
      <c r="AX333" s="12" t="s">
        <v>243</v>
      </c>
      <c r="AY333" s="183" t="s">
        <v>287</v>
      </c>
    </row>
    <row r="334" spans="2:51" s="11" customFormat="1" ht="13.5">
      <c r="B334" s="174"/>
      <c r="D334" s="171" t="s">
        <v>300</v>
      </c>
      <c r="E334" s="175" t="s">
        <v>192</v>
      </c>
      <c r="F334" s="176" t="s">
        <v>490</v>
      </c>
      <c r="H334" s="177" t="s">
        <v>192</v>
      </c>
      <c r="I334" s="178"/>
      <c r="L334" s="174"/>
      <c r="M334" s="179"/>
      <c r="N334" s="180"/>
      <c r="O334" s="180"/>
      <c r="P334" s="180"/>
      <c r="Q334" s="180"/>
      <c r="R334" s="180"/>
      <c r="S334" s="180"/>
      <c r="T334" s="181"/>
      <c r="AT334" s="177" t="s">
        <v>300</v>
      </c>
      <c r="AU334" s="177" t="s">
        <v>251</v>
      </c>
      <c r="AV334" s="11" t="s">
        <v>193</v>
      </c>
      <c r="AW334" s="11" t="s">
        <v>207</v>
      </c>
      <c r="AX334" s="11" t="s">
        <v>243</v>
      </c>
      <c r="AY334" s="177" t="s">
        <v>287</v>
      </c>
    </row>
    <row r="335" spans="2:51" s="12" customFormat="1" ht="13.5">
      <c r="B335" s="182"/>
      <c r="D335" s="171" t="s">
        <v>300</v>
      </c>
      <c r="E335" s="183" t="s">
        <v>192</v>
      </c>
      <c r="F335" s="184" t="s">
        <v>471</v>
      </c>
      <c r="H335" s="185">
        <v>12</v>
      </c>
      <c r="I335" s="186"/>
      <c r="L335" s="182"/>
      <c r="M335" s="187"/>
      <c r="N335" s="188"/>
      <c r="O335" s="188"/>
      <c r="P335" s="188"/>
      <c r="Q335" s="188"/>
      <c r="R335" s="188"/>
      <c r="S335" s="188"/>
      <c r="T335" s="189"/>
      <c r="AT335" s="183" t="s">
        <v>300</v>
      </c>
      <c r="AU335" s="183" t="s">
        <v>251</v>
      </c>
      <c r="AV335" s="12" t="s">
        <v>251</v>
      </c>
      <c r="AW335" s="12" t="s">
        <v>207</v>
      </c>
      <c r="AX335" s="12" t="s">
        <v>243</v>
      </c>
      <c r="AY335" s="183" t="s">
        <v>287</v>
      </c>
    </row>
    <row r="336" spans="2:51" s="12" customFormat="1" ht="13.5">
      <c r="B336" s="182"/>
      <c r="D336" s="171" t="s">
        <v>300</v>
      </c>
      <c r="E336" s="183" t="s">
        <v>192</v>
      </c>
      <c r="F336" s="184" t="s">
        <v>491</v>
      </c>
      <c r="H336" s="185">
        <v>8.5</v>
      </c>
      <c r="I336" s="186"/>
      <c r="L336" s="182"/>
      <c r="M336" s="187"/>
      <c r="N336" s="188"/>
      <c r="O336" s="188"/>
      <c r="P336" s="188"/>
      <c r="Q336" s="188"/>
      <c r="R336" s="188"/>
      <c r="S336" s="188"/>
      <c r="T336" s="189"/>
      <c r="AT336" s="183" t="s">
        <v>300</v>
      </c>
      <c r="AU336" s="183" t="s">
        <v>251</v>
      </c>
      <c r="AV336" s="12" t="s">
        <v>251</v>
      </c>
      <c r="AW336" s="12" t="s">
        <v>207</v>
      </c>
      <c r="AX336" s="12" t="s">
        <v>243</v>
      </c>
      <c r="AY336" s="183" t="s">
        <v>287</v>
      </c>
    </row>
    <row r="337" spans="2:51" s="12" customFormat="1" ht="13.5">
      <c r="B337" s="182"/>
      <c r="D337" s="171" t="s">
        <v>300</v>
      </c>
      <c r="E337" s="183" t="s">
        <v>192</v>
      </c>
      <c r="F337" s="184" t="s">
        <v>492</v>
      </c>
      <c r="H337" s="185">
        <v>23.5</v>
      </c>
      <c r="I337" s="186"/>
      <c r="L337" s="182"/>
      <c r="M337" s="187"/>
      <c r="N337" s="188"/>
      <c r="O337" s="188"/>
      <c r="P337" s="188"/>
      <c r="Q337" s="188"/>
      <c r="R337" s="188"/>
      <c r="S337" s="188"/>
      <c r="T337" s="189"/>
      <c r="AT337" s="183" t="s">
        <v>300</v>
      </c>
      <c r="AU337" s="183" t="s">
        <v>251</v>
      </c>
      <c r="AV337" s="12" t="s">
        <v>251</v>
      </c>
      <c r="AW337" s="12" t="s">
        <v>207</v>
      </c>
      <c r="AX337" s="12" t="s">
        <v>243</v>
      </c>
      <c r="AY337" s="183" t="s">
        <v>287</v>
      </c>
    </row>
    <row r="338" spans="2:51" s="12" customFormat="1" ht="13.5">
      <c r="B338" s="182"/>
      <c r="D338" s="171" t="s">
        <v>300</v>
      </c>
      <c r="E338" s="183" t="s">
        <v>192</v>
      </c>
      <c r="F338" s="184" t="s">
        <v>493</v>
      </c>
      <c r="H338" s="185">
        <v>12</v>
      </c>
      <c r="I338" s="186"/>
      <c r="L338" s="182"/>
      <c r="M338" s="187"/>
      <c r="N338" s="188"/>
      <c r="O338" s="188"/>
      <c r="P338" s="188"/>
      <c r="Q338" s="188"/>
      <c r="R338" s="188"/>
      <c r="S338" s="188"/>
      <c r="T338" s="189"/>
      <c r="AT338" s="183" t="s">
        <v>300</v>
      </c>
      <c r="AU338" s="183" t="s">
        <v>251</v>
      </c>
      <c r="AV338" s="12" t="s">
        <v>251</v>
      </c>
      <c r="AW338" s="12" t="s">
        <v>207</v>
      </c>
      <c r="AX338" s="12" t="s">
        <v>243</v>
      </c>
      <c r="AY338" s="183" t="s">
        <v>287</v>
      </c>
    </row>
    <row r="339" spans="2:51" s="12" customFormat="1" ht="13.5">
      <c r="B339" s="182"/>
      <c r="D339" s="171" t="s">
        <v>300</v>
      </c>
      <c r="E339" s="183" t="s">
        <v>192</v>
      </c>
      <c r="F339" s="184" t="s">
        <v>494</v>
      </c>
      <c r="H339" s="185">
        <v>23.5</v>
      </c>
      <c r="I339" s="186"/>
      <c r="L339" s="182"/>
      <c r="M339" s="187"/>
      <c r="N339" s="188"/>
      <c r="O339" s="188"/>
      <c r="P339" s="188"/>
      <c r="Q339" s="188"/>
      <c r="R339" s="188"/>
      <c r="S339" s="188"/>
      <c r="T339" s="189"/>
      <c r="AT339" s="183" t="s">
        <v>300</v>
      </c>
      <c r="AU339" s="183" t="s">
        <v>251</v>
      </c>
      <c r="AV339" s="12" t="s">
        <v>251</v>
      </c>
      <c r="AW339" s="12" t="s">
        <v>207</v>
      </c>
      <c r="AX339" s="12" t="s">
        <v>243</v>
      </c>
      <c r="AY339" s="183" t="s">
        <v>287</v>
      </c>
    </row>
    <row r="340" spans="2:51" s="12" customFormat="1" ht="13.5">
      <c r="B340" s="182"/>
      <c r="D340" s="171" t="s">
        <v>300</v>
      </c>
      <c r="E340" s="183" t="s">
        <v>192</v>
      </c>
      <c r="F340" s="184" t="s">
        <v>495</v>
      </c>
      <c r="H340" s="185">
        <v>10</v>
      </c>
      <c r="I340" s="186"/>
      <c r="L340" s="182"/>
      <c r="M340" s="187"/>
      <c r="N340" s="188"/>
      <c r="O340" s="188"/>
      <c r="P340" s="188"/>
      <c r="Q340" s="188"/>
      <c r="R340" s="188"/>
      <c r="S340" s="188"/>
      <c r="T340" s="189"/>
      <c r="AT340" s="183" t="s">
        <v>300</v>
      </c>
      <c r="AU340" s="183" t="s">
        <v>251</v>
      </c>
      <c r="AV340" s="12" t="s">
        <v>251</v>
      </c>
      <c r="AW340" s="12" t="s">
        <v>207</v>
      </c>
      <c r="AX340" s="12" t="s">
        <v>243</v>
      </c>
      <c r="AY340" s="183" t="s">
        <v>287</v>
      </c>
    </row>
    <row r="341" spans="2:51" s="12" customFormat="1" ht="13.5">
      <c r="B341" s="182"/>
      <c r="D341" s="171" t="s">
        <v>300</v>
      </c>
      <c r="E341" s="183" t="s">
        <v>192</v>
      </c>
      <c r="F341" s="184" t="s">
        <v>496</v>
      </c>
      <c r="H341" s="185">
        <v>15.5</v>
      </c>
      <c r="I341" s="186"/>
      <c r="L341" s="182"/>
      <c r="M341" s="187"/>
      <c r="N341" s="188"/>
      <c r="O341" s="188"/>
      <c r="P341" s="188"/>
      <c r="Q341" s="188"/>
      <c r="R341" s="188"/>
      <c r="S341" s="188"/>
      <c r="T341" s="189"/>
      <c r="AT341" s="183" t="s">
        <v>300</v>
      </c>
      <c r="AU341" s="183" t="s">
        <v>251</v>
      </c>
      <c r="AV341" s="12" t="s">
        <v>251</v>
      </c>
      <c r="AW341" s="12" t="s">
        <v>207</v>
      </c>
      <c r="AX341" s="12" t="s">
        <v>243</v>
      </c>
      <c r="AY341" s="183" t="s">
        <v>287</v>
      </c>
    </row>
    <row r="342" spans="2:51" s="12" customFormat="1" ht="13.5">
      <c r="B342" s="182"/>
      <c r="D342" s="171" t="s">
        <v>300</v>
      </c>
      <c r="E342" s="183" t="s">
        <v>192</v>
      </c>
      <c r="F342" s="184" t="s">
        <v>497</v>
      </c>
      <c r="H342" s="185">
        <v>7.5</v>
      </c>
      <c r="I342" s="186"/>
      <c r="L342" s="182"/>
      <c r="M342" s="187"/>
      <c r="N342" s="188"/>
      <c r="O342" s="188"/>
      <c r="P342" s="188"/>
      <c r="Q342" s="188"/>
      <c r="R342" s="188"/>
      <c r="S342" s="188"/>
      <c r="T342" s="189"/>
      <c r="AT342" s="183" t="s">
        <v>300</v>
      </c>
      <c r="AU342" s="183" t="s">
        <v>251</v>
      </c>
      <c r="AV342" s="12" t="s">
        <v>251</v>
      </c>
      <c r="AW342" s="12" t="s">
        <v>207</v>
      </c>
      <c r="AX342" s="12" t="s">
        <v>243</v>
      </c>
      <c r="AY342" s="183" t="s">
        <v>287</v>
      </c>
    </row>
    <row r="343" spans="2:51" s="12" customFormat="1" ht="13.5">
      <c r="B343" s="182"/>
      <c r="D343" s="171" t="s">
        <v>300</v>
      </c>
      <c r="E343" s="183" t="s">
        <v>192</v>
      </c>
      <c r="F343" s="184" t="s">
        <v>192</v>
      </c>
      <c r="H343" s="185">
        <v>0</v>
      </c>
      <c r="I343" s="186"/>
      <c r="L343" s="182"/>
      <c r="M343" s="187"/>
      <c r="N343" s="188"/>
      <c r="O343" s="188"/>
      <c r="P343" s="188"/>
      <c r="Q343" s="188"/>
      <c r="R343" s="188"/>
      <c r="S343" s="188"/>
      <c r="T343" s="189"/>
      <c r="AT343" s="183" t="s">
        <v>300</v>
      </c>
      <c r="AU343" s="183" t="s">
        <v>251</v>
      </c>
      <c r="AV343" s="12" t="s">
        <v>251</v>
      </c>
      <c r="AW343" s="12" t="s">
        <v>207</v>
      </c>
      <c r="AX343" s="12" t="s">
        <v>243</v>
      </c>
      <c r="AY343" s="183" t="s">
        <v>287</v>
      </c>
    </row>
    <row r="344" spans="2:51" s="11" customFormat="1" ht="13.5">
      <c r="B344" s="174"/>
      <c r="D344" s="171" t="s">
        <v>300</v>
      </c>
      <c r="E344" s="175" t="s">
        <v>192</v>
      </c>
      <c r="F344" s="176" t="s">
        <v>381</v>
      </c>
      <c r="H344" s="177" t="s">
        <v>192</v>
      </c>
      <c r="I344" s="178"/>
      <c r="L344" s="174"/>
      <c r="M344" s="179"/>
      <c r="N344" s="180"/>
      <c r="O344" s="180"/>
      <c r="P344" s="180"/>
      <c r="Q344" s="180"/>
      <c r="R344" s="180"/>
      <c r="S344" s="180"/>
      <c r="T344" s="181"/>
      <c r="AT344" s="177" t="s">
        <v>300</v>
      </c>
      <c r="AU344" s="177" t="s">
        <v>251</v>
      </c>
      <c r="AV344" s="11" t="s">
        <v>193</v>
      </c>
      <c r="AW344" s="11" t="s">
        <v>207</v>
      </c>
      <c r="AX344" s="11" t="s">
        <v>243</v>
      </c>
      <c r="AY344" s="177" t="s">
        <v>287</v>
      </c>
    </row>
    <row r="345" spans="2:51" s="12" customFormat="1" ht="13.5">
      <c r="B345" s="182"/>
      <c r="D345" s="171" t="s">
        <v>300</v>
      </c>
      <c r="E345" s="183" t="s">
        <v>192</v>
      </c>
      <c r="F345" s="184" t="s">
        <v>373</v>
      </c>
      <c r="H345" s="185">
        <v>350</v>
      </c>
      <c r="I345" s="186"/>
      <c r="L345" s="182"/>
      <c r="M345" s="187"/>
      <c r="N345" s="188"/>
      <c r="O345" s="188"/>
      <c r="P345" s="188"/>
      <c r="Q345" s="188"/>
      <c r="R345" s="188"/>
      <c r="S345" s="188"/>
      <c r="T345" s="189"/>
      <c r="AT345" s="183" t="s">
        <v>300</v>
      </c>
      <c r="AU345" s="183" t="s">
        <v>251</v>
      </c>
      <c r="AV345" s="12" t="s">
        <v>251</v>
      </c>
      <c r="AW345" s="12" t="s">
        <v>207</v>
      </c>
      <c r="AX345" s="12" t="s">
        <v>243</v>
      </c>
      <c r="AY345" s="183" t="s">
        <v>287</v>
      </c>
    </row>
    <row r="346" spans="2:51" s="11" customFormat="1" ht="13.5">
      <c r="B346" s="174"/>
      <c r="D346" s="171" t="s">
        <v>300</v>
      </c>
      <c r="E346" s="175" t="s">
        <v>192</v>
      </c>
      <c r="F346" s="176" t="s">
        <v>374</v>
      </c>
      <c r="H346" s="177" t="s">
        <v>192</v>
      </c>
      <c r="I346" s="178"/>
      <c r="L346" s="174"/>
      <c r="M346" s="179"/>
      <c r="N346" s="180"/>
      <c r="O346" s="180"/>
      <c r="P346" s="180"/>
      <c r="Q346" s="180"/>
      <c r="R346" s="180"/>
      <c r="S346" s="180"/>
      <c r="T346" s="181"/>
      <c r="AT346" s="177" t="s">
        <v>300</v>
      </c>
      <c r="AU346" s="177" t="s">
        <v>251</v>
      </c>
      <c r="AV346" s="11" t="s">
        <v>193</v>
      </c>
      <c r="AW346" s="11" t="s">
        <v>207</v>
      </c>
      <c r="AX346" s="11" t="s">
        <v>243</v>
      </c>
      <c r="AY346" s="177" t="s">
        <v>287</v>
      </c>
    </row>
    <row r="347" spans="2:51" s="13" customFormat="1" ht="13.5">
      <c r="B347" s="194"/>
      <c r="D347" s="190" t="s">
        <v>300</v>
      </c>
      <c r="E347" s="195" t="s">
        <v>192</v>
      </c>
      <c r="F347" s="196" t="s">
        <v>318</v>
      </c>
      <c r="H347" s="197">
        <v>504</v>
      </c>
      <c r="I347" s="198"/>
      <c r="L347" s="194"/>
      <c r="M347" s="199"/>
      <c r="N347" s="200"/>
      <c r="O347" s="200"/>
      <c r="P347" s="200"/>
      <c r="Q347" s="200"/>
      <c r="R347" s="200"/>
      <c r="S347" s="200"/>
      <c r="T347" s="201"/>
      <c r="AT347" s="202" t="s">
        <v>300</v>
      </c>
      <c r="AU347" s="202" t="s">
        <v>251</v>
      </c>
      <c r="AV347" s="13" t="s">
        <v>294</v>
      </c>
      <c r="AW347" s="13" t="s">
        <v>207</v>
      </c>
      <c r="AX347" s="13" t="s">
        <v>193</v>
      </c>
      <c r="AY347" s="202" t="s">
        <v>287</v>
      </c>
    </row>
    <row r="348" spans="2:65" s="1" customFormat="1" ht="22.5" customHeight="1">
      <c r="B348" s="158"/>
      <c r="C348" s="159" t="s">
        <v>525</v>
      </c>
      <c r="D348" s="159" t="s">
        <v>289</v>
      </c>
      <c r="E348" s="160" t="s">
        <v>526</v>
      </c>
      <c r="F348" s="161" t="s">
        <v>527</v>
      </c>
      <c r="G348" s="162" t="s">
        <v>368</v>
      </c>
      <c r="H348" s="163">
        <v>999.5</v>
      </c>
      <c r="I348" s="164">
        <v>40</v>
      </c>
      <c r="J348" s="165">
        <f>ROUND(I348*H348,2)</f>
        <v>39980</v>
      </c>
      <c r="K348" s="161" t="s">
        <v>293</v>
      </c>
      <c r="L348" s="33"/>
      <c r="M348" s="166" t="s">
        <v>192</v>
      </c>
      <c r="N348" s="167" t="s">
        <v>214</v>
      </c>
      <c r="O348" s="34"/>
      <c r="P348" s="168">
        <f>O348*H348</f>
        <v>0</v>
      </c>
      <c r="Q348" s="168">
        <v>0</v>
      </c>
      <c r="R348" s="168">
        <f>Q348*H348</f>
        <v>0</v>
      </c>
      <c r="S348" s="168">
        <v>0.097</v>
      </c>
      <c r="T348" s="169">
        <f>S348*H348</f>
        <v>96.9515</v>
      </c>
      <c r="AR348" s="17" t="s">
        <v>294</v>
      </c>
      <c r="AT348" s="17" t="s">
        <v>289</v>
      </c>
      <c r="AU348" s="17" t="s">
        <v>251</v>
      </c>
      <c r="AY348" s="17" t="s">
        <v>287</v>
      </c>
      <c r="BE348" s="170">
        <f>IF(N348="základní",J348,0)</f>
        <v>39980</v>
      </c>
      <c r="BF348" s="170">
        <f>IF(N348="snížená",J348,0)</f>
        <v>0</v>
      </c>
      <c r="BG348" s="170">
        <f>IF(N348="zákl. přenesená",J348,0)</f>
        <v>0</v>
      </c>
      <c r="BH348" s="170">
        <f>IF(N348="sníž. přenesená",J348,0)</f>
        <v>0</v>
      </c>
      <c r="BI348" s="170">
        <f>IF(N348="nulová",J348,0)</f>
        <v>0</v>
      </c>
      <c r="BJ348" s="17" t="s">
        <v>193</v>
      </c>
      <c r="BK348" s="170">
        <f>ROUND(I348*H348,2)</f>
        <v>39980</v>
      </c>
      <c r="BL348" s="17" t="s">
        <v>294</v>
      </c>
      <c r="BM348" s="17" t="s">
        <v>528</v>
      </c>
    </row>
    <row r="349" spans="2:47" s="1" customFormat="1" ht="54">
      <c r="B349" s="33"/>
      <c r="D349" s="171" t="s">
        <v>296</v>
      </c>
      <c r="F349" s="172" t="s">
        <v>529</v>
      </c>
      <c r="I349" s="132"/>
      <c r="L349" s="33"/>
      <c r="M349" s="63"/>
      <c r="N349" s="34"/>
      <c r="O349" s="34"/>
      <c r="P349" s="34"/>
      <c r="Q349" s="34"/>
      <c r="R349" s="34"/>
      <c r="S349" s="34"/>
      <c r="T349" s="64"/>
      <c r="AT349" s="17" t="s">
        <v>296</v>
      </c>
      <c r="AU349" s="17" t="s">
        <v>251</v>
      </c>
    </row>
    <row r="350" spans="2:47" s="1" customFormat="1" ht="81">
      <c r="B350" s="33"/>
      <c r="D350" s="171" t="s">
        <v>298</v>
      </c>
      <c r="F350" s="173" t="s">
        <v>530</v>
      </c>
      <c r="I350" s="132"/>
      <c r="L350" s="33"/>
      <c r="M350" s="63"/>
      <c r="N350" s="34"/>
      <c r="O350" s="34"/>
      <c r="P350" s="34"/>
      <c r="Q350" s="34"/>
      <c r="R350" s="34"/>
      <c r="S350" s="34"/>
      <c r="T350" s="64"/>
      <c r="AT350" s="17" t="s">
        <v>298</v>
      </c>
      <c r="AU350" s="17" t="s">
        <v>251</v>
      </c>
    </row>
    <row r="351" spans="2:51" s="11" customFormat="1" ht="13.5">
      <c r="B351" s="174"/>
      <c r="D351" s="171" t="s">
        <v>300</v>
      </c>
      <c r="E351" s="175" t="s">
        <v>192</v>
      </c>
      <c r="F351" s="176" t="s">
        <v>531</v>
      </c>
      <c r="H351" s="177" t="s">
        <v>192</v>
      </c>
      <c r="I351" s="178"/>
      <c r="L351" s="174"/>
      <c r="M351" s="179"/>
      <c r="N351" s="180"/>
      <c r="O351" s="180"/>
      <c r="P351" s="180"/>
      <c r="Q351" s="180"/>
      <c r="R351" s="180"/>
      <c r="S351" s="180"/>
      <c r="T351" s="181"/>
      <c r="AT351" s="177" t="s">
        <v>300</v>
      </c>
      <c r="AU351" s="177" t="s">
        <v>251</v>
      </c>
      <c r="AV351" s="11" t="s">
        <v>193</v>
      </c>
      <c r="AW351" s="11" t="s">
        <v>207</v>
      </c>
      <c r="AX351" s="11" t="s">
        <v>243</v>
      </c>
      <c r="AY351" s="177" t="s">
        <v>287</v>
      </c>
    </row>
    <row r="352" spans="2:51" s="12" customFormat="1" ht="13.5">
      <c r="B352" s="182"/>
      <c r="D352" s="171" t="s">
        <v>300</v>
      </c>
      <c r="E352" s="183" t="s">
        <v>192</v>
      </c>
      <c r="F352" s="184" t="s">
        <v>532</v>
      </c>
      <c r="H352" s="185">
        <v>42.5</v>
      </c>
      <c r="I352" s="186"/>
      <c r="L352" s="182"/>
      <c r="M352" s="187"/>
      <c r="N352" s="188"/>
      <c r="O352" s="188"/>
      <c r="P352" s="188"/>
      <c r="Q352" s="188"/>
      <c r="R352" s="188"/>
      <c r="S352" s="188"/>
      <c r="T352" s="189"/>
      <c r="AT352" s="183" t="s">
        <v>300</v>
      </c>
      <c r="AU352" s="183" t="s">
        <v>251</v>
      </c>
      <c r="AV352" s="12" t="s">
        <v>251</v>
      </c>
      <c r="AW352" s="12" t="s">
        <v>207</v>
      </c>
      <c r="AX352" s="12" t="s">
        <v>243</v>
      </c>
      <c r="AY352" s="183" t="s">
        <v>287</v>
      </c>
    </row>
    <row r="353" spans="2:51" s="12" customFormat="1" ht="13.5">
      <c r="B353" s="182"/>
      <c r="D353" s="171" t="s">
        <v>300</v>
      </c>
      <c r="E353" s="183" t="s">
        <v>192</v>
      </c>
      <c r="F353" s="184" t="s">
        <v>533</v>
      </c>
      <c r="H353" s="185">
        <v>221</v>
      </c>
      <c r="I353" s="186"/>
      <c r="L353" s="182"/>
      <c r="M353" s="187"/>
      <c r="N353" s="188"/>
      <c r="O353" s="188"/>
      <c r="P353" s="188"/>
      <c r="Q353" s="188"/>
      <c r="R353" s="188"/>
      <c r="S353" s="188"/>
      <c r="T353" s="189"/>
      <c r="AT353" s="183" t="s">
        <v>300</v>
      </c>
      <c r="AU353" s="183" t="s">
        <v>251</v>
      </c>
      <c r="AV353" s="12" t="s">
        <v>251</v>
      </c>
      <c r="AW353" s="12" t="s">
        <v>207</v>
      </c>
      <c r="AX353" s="12" t="s">
        <v>243</v>
      </c>
      <c r="AY353" s="183" t="s">
        <v>287</v>
      </c>
    </row>
    <row r="354" spans="2:51" s="12" customFormat="1" ht="13.5">
      <c r="B354" s="182"/>
      <c r="D354" s="171" t="s">
        <v>300</v>
      </c>
      <c r="E354" s="183" t="s">
        <v>192</v>
      </c>
      <c r="F354" s="184" t="s">
        <v>534</v>
      </c>
      <c r="H354" s="185">
        <v>42.5</v>
      </c>
      <c r="I354" s="186"/>
      <c r="L354" s="182"/>
      <c r="M354" s="187"/>
      <c r="N354" s="188"/>
      <c r="O354" s="188"/>
      <c r="P354" s="188"/>
      <c r="Q354" s="188"/>
      <c r="R354" s="188"/>
      <c r="S354" s="188"/>
      <c r="T354" s="189"/>
      <c r="AT354" s="183" t="s">
        <v>300</v>
      </c>
      <c r="AU354" s="183" t="s">
        <v>251</v>
      </c>
      <c r="AV354" s="12" t="s">
        <v>251</v>
      </c>
      <c r="AW354" s="12" t="s">
        <v>207</v>
      </c>
      <c r="AX354" s="12" t="s">
        <v>243</v>
      </c>
      <c r="AY354" s="183" t="s">
        <v>287</v>
      </c>
    </row>
    <row r="355" spans="2:51" s="12" customFormat="1" ht="13.5">
      <c r="B355" s="182"/>
      <c r="D355" s="171" t="s">
        <v>300</v>
      </c>
      <c r="E355" s="183" t="s">
        <v>192</v>
      </c>
      <c r="F355" s="184" t="s">
        <v>535</v>
      </c>
      <c r="H355" s="185">
        <v>10.5</v>
      </c>
      <c r="I355" s="186"/>
      <c r="L355" s="182"/>
      <c r="M355" s="187"/>
      <c r="N355" s="188"/>
      <c r="O355" s="188"/>
      <c r="P355" s="188"/>
      <c r="Q355" s="188"/>
      <c r="R355" s="188"/>
      <c r="S355" s="188"/>
      <c r="T355" s="189"/>
      <c r="AT355" s="183" t="s">
        <v>300</v>
      </c>
      <c r="AU355" s="183" t="s">
        <v>251</v>
      </c>
      <c r="AV355" s="12" t="s">
        <v>251</v>
      </c>
      <c r="AW355" s="12" t="s">
        <v>207</v>
      </c>
      <c r="AX355" s="12" t="s">
        <v>243</v>
      </c>
      <c r="AY355" s="183" t="s">
        <v>287</v>
      </c>
    </row>
    <row r="356" spans="2:51" s="12" customFormat="1" ht="13.5">
      <c r="B356" s="182"/>
      <c r="D356" s="171" t="s">
        <v>300</v>
      </c>
      <c r="E356" s="183" t="s">
        <v>192</v>
      </c>
      <c r="F356" s="184" t="s">
        <v>536</v>
      </c>
      <c r="H356" s="185">
        <v>287</v>
      </c>
      <c r="I356" s="186"/>
      <c r="L356" s="182"/>
      <c r="M356" s="187"/>
      <c r="N356" s="188"/>
      <c r="O356" s="188"/>
      <c r="P356" s="188"/>
      <c r="Q356" s="188"/>
      <c r="R356" s="188"/>
      <c r="S356" s="188"/>
      <c r="T356" s="189"/>
      <c r="AT356" s="183" t="s">
        <v>300</v>
      </c>
      <c r="AU356" s="183" t="s">
        <v>251</v>
      </c>
      <c r="AV356" s="12" t="s">
        <v>251</v>
      </c>
      <c r="AW356" s="12" t="s">
        <v>207</v>
      </c>
      <c r="AX356" s="12" t="s">
        <v>243</v>
      </c>
      <c r="AY356" s="183" t="s">
        <v>287</v>
      </c>
    </row>
    <row r="357" spans="2:51" s="12" customFormat="1" ht="13.5">
      <c r="B357" s="182"/>
      <c r="D357" s="171" t="s">
        <v>300</v>
      </c>
      <c r="E357" s="183" t="s">
        <v>192</v>
      </c>
      <c r="F357" s="184" t="s">
        <v>478</v>
      </c>
      <c r="H357" s="185">
        <v>198</v>
      </c>
      <c r="I357" s="186"/>
      <c r="L357" s="182"/>
      <c r="M357" s="187"/>
      <c r="N357" s="188"/>
      <c r="O357" s="188"/>
      <c r="P357" s="188"/>
      <c r="Q357" s="188"/>
      <c r="R357" s="188"/>
      <c r="S357" s="188"/>
      <c r="T357" s="189"/>
      <c r="AT357" s="183" t="s">
        <v>300</v>
      </c>
      <c r="AU357" s="183" t="s">
        <v>251</v>
      </c>
      <c r="AV357" s="12" t="s">
        <v>251</v>
      </c>
      <c r="AW357" s="12" t="s">
        <v>207</v>
      </c>
      <c r="AX357" s="12" t="s">
        <v>243</v>
      </c>
      <c r="AY357" s="183" t="s">
        <v>287</v>
      </c>
    </row>
    <row r="358" spans="2:51" s="12" customFormat="1" ht="13.5">
      <c r="B358" s="182"/>
      <c r="D358" s="171" t="s">
        <v>300</v>
      </c>
      <c r="E358" s="183" t="s">
        <v>192</v>
      </c>
      <c r="F358" s="184" t="s">
        <v>479</v>
      </c>
      <c r="H358" s="185">
        <v>198</v>
      </c>
      <c r="I358" s="186"/>
      <c r="L358" s="182"/>
      <c r="M358" s="187"/>
      <c r="N358" s="188"/>
      <c r="O358" s="188"/>
      <c r="P358" s="188"/>
      <c r="Q358" s="188"/>
      <c r="R358" s="188"/>
      <c r="S358" s="188"/>
      <c r="T358" s="189"/>
      <c r="AT358" s="183" t="s">
        <v>300</v>
      </c>
      <c r="AU358" s="183" t="s">
        <v>251</v>
      </c>
      <c r="AV358" s="12" t="s">
        <v>251</v>
      </c>
      <c r="AW358" s="12" t="s">
        <v>207</v>
      </c>
      <c r="AX358" s="12" t="s">
        <v>243</v>
      </c>
      <c r="AY358" s="183" t="s">
        <v>287</v>
      </c>
    </row>
    <row r="359" spans="2:51" s="13" customFormat="1" ht="13.5">
      <c r="B359" s="194"/>
      <c r="D359" s="190" t="s">
        <v>300</v>
      </c>
      <c r="E359" s="195" t="s">
        <v>192</v>
      </c>
      <c r="F359" s="196" t="s">
        <v>318</v>
      </c>
      <c r="H359" s="197">
        <v>999.5</v>
      </c>
      <c r="I359" s="198"/>
      <c r="L359" s="194"/>
      <c r="M359" s="199"/>
      <c r="N359" s="200"/>
      <c r="O359" s="200"/>
      <c r="P359" s="200"/>
      <c r="Q359" s="200"/>
      <c r="R359" s="200"/>
      <c r="S359" s="200"/>
      <c r="T359" s="201"/>
      <c r="AT359" s="202" t="s">
        <v>300</v>
      </c>
      <c r="AU359" s="202" t="s">
        <v>251</v>
      </c>
      <c r="AV359" s="13" t="s">
        <v>294</v>
      </c>
      <c r="AW359" s="13" t="s">
        <v>207</v>
      </c>
      <c r="AX359" s="13" t="s">
        <v>193</v>
      </c>
      <c r="AY359" s="202" t="s">
        <v>287</v>
      </c>
    </row>
    <row r="360" spans="2:65" s="1" customFormat="1" ht="22.5" customHeight="1">
      <c r="B360" s="158"/>
      <c r="C360" s="159" t="s">
        <v>537</v>
      </c>
      <c r="D360" s="159" t="s">
        <v>289</v>
      </c>
      <c r="E360" s="160" t="s">
        <v>538</v>
      </c>
      <c r="F360" s="161" t="s">
        <v>539</v>
      </c>
      <c r="G360" s="162" t="s">
        <v>292</v>
      </c>
      <c r="H360" s="163">
        <v>6406</v>
      </c>
      <c r="I360" s="164">
        <v>5</v>
      </c>
      <c r="J360" s="165">
        <f>ROUND(I360*H360,2)</f>
        <v>32030</v>
      </c>
      <c r="K360" s="161" t="s">
        <v>293</v>
      </c>
      <c r="L360" s="33"/>
      <c r="M360" s="166" t="s">
        <v>192</v>
      </c>
      <c r="N360" s="167" t="s">
        <v>214</v>
      </c>
      <c r="O360" s="34"/>
      <c r="P360" s="168">
        <f>O360*H360</f>
        <v>0</v>
      </c>
      <c r="Q360" s="168">
        <v>0</v>
      </c>
      <c r="R360" s="168">
        <f>Q360*H360</f>
        <v>0</v>
      </c>
      <c r="S360" s="168">
        <v>0.02</v>
      </c>
      <c r="T360" s="169">
        <f>S360*H360</f>
        <v>128.12</v>
      </c>
      <c r="AR360" s="17" t="s">
        <v>294</v>
      </c>
      <c r="AT360" s="17" t="s">
        <v>289</v>
      </c>
      <c r="AU360" s="17" t="s">
        <v>251</v>
      </c>
      <c r="AY360" s="17" t="s">
        <v>287</v>
      </c>
      <c r="BE360" s="170">
        <f>IF(N360="základní",J360,0)</f>
        <v>32030</v>
      </c>
      <c r="BF360" s="170">
        <f>IF(N360="snížená",J360,0)</f>
        <v>0</v>
      </c>
      <c r="BG360" s="170">
        <f>IF(N360="zákl. přenesená",J360,0)</f>
        <v>0</v>
      </c>
      <c r="BH360" s="170">
        <f>IF(N360="sníž. přenesená",J360,0)</f>
        <v>0</v>
      </c>
      <c r="BI360" s="170">
        <f>IF(N360="nulová",J360,0)</f>
        <v>0</v>
      </c>
      <c r="BJ360" s="17" t="s">
        <v>193</v>
      </c>
      <c r="BK360" s="170">
        <f>ROUND(I360*H360,2)</f>
        <v>32030</v>
      </c>
      <c r="BL360" s="17" t="s">
        <v>294</v>
      </c>
      <c r="BM360" s="17" t="s">
        <v>540</v>
      </c>
    </row>
    <row r="361" spans="2:47" s="1" customFormat="1" ht="27">
      <c r="B361" s="33"/>
      <c r="D361" s="171" t="s">
        <v>296</v>
      </c>
      <c r="F361" s="172" t="s">
        <v>541</v>
      </c>
      <c r="I361" s="132"/>
      <c r="L361" s="33"/>
      <c r="M361" s="63"/>
      <c r="N361" s="34"/>
      <c r="O361" s="34"/>
      <c r="P361" s="34"/>
      <c r="Q361" s="34"/>
      <c r="R361" s="34"/>
      <c r="S361" s="34"/>
      <c r="T361" s="64"/>
      <c r="AT361" s="17" t="s">
        <v>296</v>
      </c>
      <c r="AU361" s="17" t="s">
        <v>251</v>
      </c>
    </row>
    <row r="362" spans="2:47" s="1" customFormat="1" ht="81">
      <c r="B362" s="33"/>
      <c r="D362" s="171" t="s">
        <v>298</v>
      </c>
      <c r="F362" s="173" t="s">
        <v>542</v>
      </c>
      <c r="I362" s="132"/>
      <c r="L362" s="33"/>
      <c r="M362" s="63"/>
      <c r="N362" s="34"/>
      <c r="O362" s="34"/>
      <c r="P362" s="34"/>
      <c r="Q362" s="34"/>
      <c r="R362" s="34"/>
      <c r="S362" s="34"/>
      <c r="T362" s="64"/>
      <c r="AT362" s="17" t="s">
        <v>298</v>
      </c>
      <c r="AU362" s="17" t="s">
        <v>251</v>
      </c>
    </row>
    <row r="363" spans="2:51" s="11" customFormat="1" ht="13.5">
      <c r="B363" s="174"/>
      <c r="D363" s="171" t="s">
        <v>300</v>
      </c>
      <c r="E363" s="175" t="s">
        <v>192</v>
      </c>
      <c r="F363" s="176" t="s">
        <v>543</v>
      </c>
      <c r="H363" s="177" t="s">
        <v>192</v>
      </c>
      <c r="I363" s="178"/>
      <c r="L363" s="174"/>
      <c r="M363" s="179"/>
      <c r="N363" s="180"/>
      <c r="O363" s="180"/>
      <c r="P363" s="180"/>
      <c r="Q363" s="180"/>
      <c r="R363" s="180"/>
      <c r="S363" s="180"/>
      <c r="T363" s="181"/>
      <c r="AT363" s="177" t="s">
        <v>300</v>
      </c>
      <c r="AU363" s="177" t="s">
        <v>251</v>
      </c>
      <c r="AV363" s="11" t="s">
        <v>193</v>
      </c>
      <c r="AW363" s="11" t="s">
        <v>207</v>
      </c>
      <c r="AX363" s="11" t="s">
        <v>243</v>
      </c>
      <c r="AY363" s="177" t="s">
        <v>287</v>
      </c>
    </row>
    <row r="364" spans="2:51" s="11" customFormat="1" ht="13.5">
      <c r="B364" s="174"/>
      <c r="D364" s="171" t="s">
        <v>300</v>
      </c>
      <c r="E364" s="175" t="s">
        <v>192</v>
      </c>
      <c r="F364" s="176" t="s">
        <v>310</v>
      </c>
      <c r="H364" s="177" t="s">
        <v>192</v>
      </c>
      <c r="I364" s="178"/>
      <c r="L364" s="174"/>
      <c r="M364" s="179"/>
      <c r="N364" s="180"/>
      <c r="O364" s="180"/>
      <c r="P364" s="180"/>
      <c r="Q364" s="180"/>
      <c r="R364" s="180"/>
      <c r="S364" s="180"/>
      <c r="T364" s="181"/>
      <c r="AT364" s="177" t="s">
        <v>300</v>
      </c>
      <c r="AU364" s="177" t="s">
        <v>251</v>
      </c>
      <c r="AV364" s="11" t="s">
        <v>193</v>
      </c>
      <c r="AW364" s="11" t="s">
        <v>207</v>
      </c>
      <c r="AX364" s="11" t="s">
        <v>243</v>
      </c>
      <c r="AY364" s="177" t="s">
        <v>287</v>
      </c>
    </row>
    <row r="365" spans="2:51" s="12" customFormat="1" ht="13.5">
      <c r="B365" s="182"/>
      <c r="D365" s="171" t="s">
        <v>300</v>
      </c>
      <c r="E365" s="183" t="s">
        <v>192</v>
      </c>
      <c r="F365" s="184" t="s">
        <v>404</v>
      </c>
      <c r="H365" s="185">
        <v>3624</v>
      </c>
      <c r="I365" s="186"/>
      <c r="L365" s="182"/>
      <c r="M365" s="187"/>
      <c r="N365" s="188"/>
      <c r="O365" s="188"/>
      <c r="P365" s="188"/>
      <c r="Q365" s="188"/>
      <c r="R365" s="188"/>
      <c r="S365" s="188"/>
      <c r="T365" s="189"/>
      <c r="AT365" s="183" t="s">
        <v>300</v>
      </c>
      <c r="AU365" s="183" t="s">
        <v>251</v>
      </c>
      <c r="AV365" s="12" t="s">
        <v>251</v>
      </c>
      <c r="AW365" s="12" t="s">
        <v>207</v>
      </c>
      <c r="AX365" s="12" t="s">
        <v>243</v>
      </c>
      <c r="AY365" s="183" t="s">
        <v>287</v>
      </c>
    </row>
    <row r="366" spans="2:51" s="12" customFormat="1" ht="13.5">
      <c r="B366" s="182"/>
      <c r="D366" s="171" t="s">
        <v>300</v>
      </c>
      <c r="E366" s="183" t="s">
        <v>192</v>
      </c>
      <c r="F366" s="184" t="s">
        <v>405</v>
      </c>
      <c r="H366" s="185">
        <v>1662</v>
      </c>
      <c r="I366" s="186"/>
      <c r="L366" s="182"/>
      <c r="M366" s="187"/>
      <c r="N366" s="188"/>
      <c r="O366" s="188"/>
      <c r="P366" s="188"/>
      <c r="Q366" s="188"/>
      <c r="R366" s="188"/>
      <c r="S366" s="188"/>
      <c r="T366" s="189"/>
      <c r="AT366" s="183" t="s">
        <v>300</v>
      </c>
      <c r="AU366" s="183" t="s">
        <v>251</v>
      </c>
      <c r="AV366" s="12" t="s">
        <v>251</v>
      </c>
      <c r="AW366" s="12" t="s">
        <v>207</v>
      </c>
      <c r="AX366" s="12" t="s">
        <v>243</v>
      </c>
      <c r="AY366" s="183" t="s">
        <v>287</v>
      </c>
    </row>
    <row r="367" spans="2:51" s="12" customFormat="1" ht="13.5">
      <c r="B367" s="182"/>
      <c r="D367" s="171" t="s">
        <v>300</v>
      </c>
      <c r="E367" s="183" t="s">
        <v>192</v>
      </c>
      <c r="F367" s="184" t="s">
        <v>406</v>
      </c>
      <c r="H367" s="185">
        <v>1120</v>
      </c>
      <c r="I367" s="186"/>
      <c r="L367" s="182"/>
      <c r="M367" s="187"/>
      <c r="N367" s="188"/>
      <c r="O367" s="188"/>
      <c r="P367" s="188"/>
      <c r="Q367" s="188"/>
      <c r="R367" s="188"/>
      <c r="S367" s="188"/>
      <c r="T367" s="189"/>
      <c r="AT367" s="183" t="s">
        <v>300</v>
      </c>
      <c r="AU367" s="183" t="s">
        <v>251</v>
      </c>
      <c r="AV367" s="12" t="s">
        <v>251</v>
      </c>
      <c r="AW367" s="12" t="s">
        <v>207</v>
      </c>
      <c r="AX367" s="12" t="s">
        <v>243</v>
      </c>
      <c r="AY367" s="183" t="s">
        <v>287</v>
      </c>
    </row>
    <row r="368" spans="2:51" s="13" customFormat="1" ht="13.5">
      <c r="B368" s="194"/>
      <c r="D368" s="190" t="s">
        <v>300</v>
      </c>
      <c r="E368" s="195" t="s">
        <v>192</v>
      </c>
      <c r="F368" s="196" t="s">
        <v>318</v>
      </c>
      <c r="H368" s="197">
        <v>6406</v>
      </c>
      <c r="I368" s="198"/>
      <c r="L368" s="194"/>
      <c r="M368" s="199"/>
      <c r="N368" s="200"/>
      <c r="O368" s="200"/>
      <c r="P368" s="200"/>
      <c r="Q368" s="200"/>
      <c r="R368" s="200"/>
      <c r="S368" s="200"/>
      <c r="T368" s="201"/>
      <c r="AT368" s="202" t="s">
        <v>300</v>
      </c>
      <c r="AU368" s="202" t="s">
        <v>251</v>
      </c>
      <c r="AV368" s="13" t="s">
        <v>294</v>
      </c>
      <c r="AW368" s="13" t="s">
        <v>207</v>
      </c>
      <c r="AX368" s="13" t="s">
        <v>193</v>
      </c>
      <c r="AY368" s="202" t="s">
        <v>287</v>
      </c>
    </row>
    <row r="369" spans="2:65" s="1" customFormat="1" ht="22.5" customHeight="1">
      <c r="B369" s="158"/>
      <c r="C369" s="159" t="s">
        <v>544</v>
      </c>
      <c r="D369" s="159" t="s">
        <v>289</v>
      </c>
      <c r="E369" s="160" t="s">
        <v>545</v>
      </c>
      <c r="F369" s="161" t="s">
        <v>546</v>
      </c>
      <c r="G369" s="162" t="s">
        <v>292</v>
      </c>
      <c r="H369" s="163">
        <v>6406</v>
      </c>
      <c r="I369" s="164">
        <v>5</v>
      </c>
      <c r="J369" s="165">
        <f>ROUND(I369*H369,2)</f>
        <v>32030</v>
      </c>
      <c r="K369" s="161" t="s">
        <v>293</v>
      </c>
      <c r="L369" s="33"/>
      <c r="M369" s="166" t="s">
        <v>192</v>
      </c>
      <c r="N369" s="167" t="s">
        <v>214</v>
      </c>
      <c r="O369" s="34"/>
      <c r="P369" s="168">
        <f>O369*H369</f>
        <v>0</v>
      </c>
      <c r="Q369" s="168">
        <v>0</v>
      </c>
      <c r="R369" s="168">
        <f>Q369*H369</f>
        <v>0</v>
      </c>
      <c r="S369" s="168">
        <v>0.02</v>
      </c>
      <c r="T369" s="169">
        <f>S369*H369</f>
        <v>128.12</v>
      </c>
      <c r="AR369" s="17" t="s">
        <v>294</v>
      </c>
      <c r="AT369" s="17" t="s">
        <v>289</v>
      </c>
      <c r="AU369" s="17" t="s">
        <v>251</v>
      </c>
      <c r="AY369" s="17" t="s">
        <v>287</v>
      </c>
      <c r="BE369" s="170">
        <f>IF(N369="základní",J369,0)</f>
        <v>32030</v>
      </c>
      <c r="BF369" s="170">
        <f>IF(N369="snížená",J369,0)</f>
        <v>0</v>
      </c>
      <c r="BG369" s="170">
        <f>IF(N369="zákl. přenesená",J369,0)</f>
        <v>0</v>
      </c>
      <c r="BH369" s="170">
        <f>IF(N369="sníž. přenesená",J369,0)</f>
        <v>0</v>
      </c>
      <c r="BI369" s="170">
        <f>IF(N369="nulová",J369,0)</f>
        <v>0</v>
      </c>
      <c r="BJ369" s="17" t="s">
        <v>193</v>
      </c>
      <c r="BK369" s="170">
        <f>ROUND(I369*H369,2)</f>
        <v>32030</v>
      </c>
      <c r="BL369" s="17" t="s">
        <v>294</v>
      </c>
      <c r="BM369" s="17" t="s">
        <v>547</v>
      </c>
    </row>
    <row r="370" spans="2:47" s="1" customFormat="1" ht="40.5">
      <c r="B370" s="33"/>
      <c r="D370" s="171" t="s">
        <v>296</v>
      </c>
      <c r="F370" s="172" t="s">
        <v>548</v>
      </c>
      <c r="I370" s="132"/>
      <c r="L370" s="33"/>
      <c r="M370" s="63"/>
      <c r="N370" s="34"/>
      <c r="O370" s="34"/>
      <c r="P370" s="34"/>
      <c r="Q370" s="34"/>
      <c r="R370" s="34"/>
      <c r="S370" s="34"/>
      <c r="T370" s="64"/>
      <c r="AT370" s="17" t="s">
        <v>296</v>
      </c>
      <c r="AU370" s="17" t="s">
        <v>251</v>
      </c>
    </row>
    <row r="371" spans="2:47" s="1" customFormat="1" ht="81">
      <c r="B371" s="33"/>
      <c r="D371" s="171" t="s">
        <v>298</v>
      </c>
      <c r="F371" s="173" t="s">
        <v>542</v>
      </c>
      <c r="I371" s="132"/>
      <c r="L371" s="33"/>
      <c r="M371" s="63"/>
      <c r="N371" s="34"/>
      <c r="O371" s="34"/>
      <c r="P371" s="34"/>
      <c r="Q371" s="34"/>
      <c r="R371" s="34"/>
      <c r="S371" s="34"/>
      <c r="T371" s="64"/>
      <c r="AT371" s="17" t="s">
        <v>298</v>
      </c>
      <c r="AU371" s="17" t="s">
        <v>251</v>
      </c>
    </row>
    <row r="372" spans="2:51" s="11" customFormat="1" ht="13.5">
      <c r="B372" s="174"/>
      <c r="D372" s="171" t="s">
        <v>300</v>
      </c>
      <c r="E372" s="175" t="s">
        <v>192</v>
      </c>
      <c r="F372" s="176" t="s">
        <v>543</v>
      </c>
      <c r="H372" s="177" t="s">
        <v>192</v>
      </c>
      <c r="I372" s="178"/>
      <c r="L372" s="174"/>
      <c r="M372" s="179"/>
      <c r="N372" s="180"/>
      <c r="O372" s="180"/>
      <c r="P372" s="180"/>
      <c r="Q372" s="180"/>
      <c r="R372" s="180"/>
      <c r="S372" s="180"/>
      <c r="T372" s="181"/>
      <c r="AT372" s="177" t="s">
        <v>300</v>
      </c>
      <c r="AU372" s="177" t="s">
        <v>251</v>
      </c>
      <c r="AV372" s="11" t="s">
        <v>193</v>
      </c>
      <c r="AW372" s="11" t="s">
        <v>207</v>
      </c>
      <c r="AX372" s="11" t="s">
        <v>243</v>
      </c>
      <c r="AY372" s="177" t="s">
        <v>287</v>
      </c>
    </row>
    <row r="373" spans="2:51" s="11" customFormat="1" ht="13.5">
      <c r="B373" s="174"/>
      <c r="D373" s="171" t="s">
        <v>300</v>
      </c>
      <c r="E373" s="175" t="s">
        <v>192</v>
      </c>
      <c r="F373" s="176" t="s">
        <v>310</v>
      </c>
      <c r="H373" s="177" t="s">
        <v>192</v>
      </c>
      <c r="I373" s="178"/>
      <c r="L373" s="174"/>
      <c r="M373" s="179"/>
      <c r="N373" s="180"/>
      <c r="O373" s="180"/>
      <c r="P373" s="180"/>
      <c r="Q373" s="180"/>
      <c r="R373" s="180"/>
      <c r="S373" s="180"/>
      <c r="T373" s="181"/>
      <c r="AT373" s="177" t="s">
        <v>300</v>
      </c>
      <c r="AU373" s="177" t="s">
        <v>251</v>
      </c>
      <c r="AV373" s="11" t="s">
        <v>193</v>
      </c>
      <c r="AW373" s="11" t="s">
        <v>207</v>
      </c>
      <c r="AX373" s="11" t="s">
        <v>243</v>
      </c>
      <c r="AY373" s="177" t="s">
        <v>287</v>
      </c>
    </row>
    <row r="374" spans="2:51" s="12" customFormat="1" ht="13.5">
      <c r="B374" s="182"/>
      <c r="D374" s="171" t="s">
        <v>300</v>
      </c>
      <c r="E374" s="183" t="s">
        <v>192</v>
      </c>
      <c r="F374" s="184" t="s">
        <v>404</v>
      </c>
      <c r="H374" s="185">
        <v>3624</v>
      </c>
      <c r="I374" s="186"/>
      <c r="L374" s="182"/>
      <c r="M374" s="187"/>
      <c r="N374" s="188"/>
      <c r="O374" s="188"/>
      <c r="P374" s="188"/>
      <c r="Q374" s="188"/>
      <c r="R374" s="188"/>
      <c r="S374" s="188"/>
      <c r="T374" s="189"/>
      <c r="AT374" s="183" t="s">
        <v>300</v>
      </c>
      <c r="AU374" s="183" t="s">
        <v>251</v>
      </c>
      <c r="AV374" s="12" t="s">
        <v>251</v>
      </c>
      <c r="AW374" s="12" t="s">
        <v>207</v>
      </c>
      <c r="AX374" s="12" t="s">
        <v>243</v>
      </c>
      <c r="AY374" s="183" t="s">
        <v>287</v>
      </c>
    </row>
    <row r="375" spans="2:51" s="12" customFormat="1" ht="13.5">
      <c r="B375" s="182"/>
      <c r="D375" s="171" t="s">
        <v>300</v>
      </c>
      <c r="E375" s="183" t="s">
        <v>192</v>
      </c>
      <c r="F375" s="184" t="s">
        <v>405</v>
      </c>
      <c r="H375" s="185">
        <v>1662</v>
      </c>
      <c r="I375" s="186"/>
      <c r="L375" s="182"/>
      <c r="M375" s="187"/>
      <c r="N375" s="188"/>
      <c r="O375" s="188"/>
      <c r="P375" s="188"/>
      <c r="Q375" s="188"/>
      <c r="R375" s="188"/>
      <c r="S375" s="188"/>
      <c r="T375" s="189"/>
      <c r="AT375" s="183" t="s">
        <v>300</v>
      </c>
      <c r="AU375" s="183" t="s">
        <v>251</v>
      </c>
      <c r="AV375" s="12" t="s">
        <v>251</v>
      </c>
      <c r="AW375" s="12" t="s">
        <v>207</v>
      </c>
      <c r="AX375" s="12" t="s">
        <v>243</v>
      </c>
      <c r="AY375" s="183" t="s">
        <v>287</v>
      </c>
    </row>
    <row r="376" spans="2:51" s="12" customFormat="1" ht="13.5">
      <c r="B376" s="182"/>
      <c r="D376" s="171" t="s">
        <v>300</v>
      </c>
      <c r="E376" s="183" t="s">
        <v>192</v>
      </c>
      <c r="F376" s="184" t="s">
        <v>406</v>
      </c>
      <c r="H376" s="185">
        <v>1120</v>
      </c>
      <c r="I376" s="186"/>
      <c r="L376" s="182"/>
      <c r="M376" s="187"/>
      <c r="N376" s="188"/>
      <c r="O376" s="188"/>
      <c r="P376" s="188"/>
      <c r="Q376" s="188"/>
      <c r="R376" s="188"/>
      <c r="S376" s="188"/>
      <c r="T376" s="189"/>
      <c r="AT376" s="183" t="s">
        <v>300</v>
      </c>
      <c r="AU376" s="183" t="s">
        <v>251</v>
      </c>
      <c r="AV376" s="12" t="s">
        <v>251</v>
      </c>
      <c r="AW376" s="12" t="s">
        <v>207</v>
      </c>
      <c r="AX376" s="12" t="s">
        <v>243</v>
      </c>
      <c r="AY376" s="183" t="s">
        <v>287</v>
      </c>
    </row>
    <row r="377" spans="2:51" s="13" customFormat="1" ht="13.5">
      <c r="B377" s="194"/>
      <c r="D377" s="190" t="s">
        <v>300</v>
      </c>
      <c r="E377" s="195" t="s">
        <v>192</v>
      </c>
      <c r="F377" s="196" t="s">
        <v>318</v>
      </c>
      <c r="H377" s="197">
        <v>6406</v>
      </c>
      <c r="I377" s="198"/>
      <c r="L377" s="194"/>
      <c r="M377" s="199"/>
      <c r="N377" s="200"/>
      <c r="O377" s="200"/>
      <c r="P377" s="200"/>
      <c r="Q377" s="200"/>
      <c r="R377" s="200"/>
      <c r="S377" s="200"/>
      <c r="T377" s="201"/>
      <c r="AT377" s="202" t="s">
        <v>300</v>
      </c>
      <c r="AU377" s="202" t="s">
        <v>251</v>
      </c>
      <c r="AV377" s="13" t="s">
        <v>294</v>
      </c>
      <c r="AW377" s="13" t="s">
        <v>207</v>
      </c>
      <c r="AX377" s="13" t="s">
        <v>193</v>
      </c>
      <c r="AY377" s="202" t="s">
        <v>287</v>
      </c>
    </row>
    <row r="378" spans="2:65" s="1" customFormat="1" ht="22.5" customHeight="1">
      <c r="B378" s="158"/>
      <c r="C378" s="159" t="s">
        <v>549</v>
      </c>
      <c r="D378" s="159" t="s">
        <v>289</v>
      </c>
      <c r="E378" s="160" t="s">
        <v>550</v>
      </c>
      <c r="F378" s="161" t="s">
        <v>551</v>
      </c>
      <c r="G378" s="162" t="s">
        <v>292</v>
      </c>
      <c r="H378" s="163">
        <v>705</v>
      </c>
      <c r="I378" s="164">
        <v>50</v>
      </c>
      <c r="J378" s="165">
        <f>ROUND(I378*H378,2)</f>
        <v>35250</v>
      </c>
      <c r="K378" s="161" t="s">
        <v>293</v>
      </c>
      <c r="L378" s="33"/>
      <c r="M378" s="166" t="s">
        <v>192</v>
      </c>
      <c r="N378" s="167" t="s">
        <v>214</v>
      </c>
      <c r="O378" s="34"/>
      <c r="P378" s="168">
        <f>O378*H378</f>
        <v>0</v>
      </c>
      <c r="Q378" s="168">
        <v>0</v>
      </c>
      <c r="R378" s="168">
        <f>Q378*H378</f>
        <v>0</v>
      </c>
      <c r="S378" s="168">
        <v>0.126</v>
      </c>
      <c r="T378" s="169">
        <f>S378*H378</f>
        <v>88.83</v>
      </c>
      <c r="AR378" s="17" t="s">
        <v>294</v>
      </c>
      <c r="AT378" s="17" t="s">
        <v>289</v>
      </c>
      <c r="AU378" s="17" t="s">
        <v>251</v>
      </c>
      <c r="AY378" s="17" t="s">
        <v>287</v>
      </c>
      <c r="BE378" s="170">
        <f>IF(N378="základní",J378,0)</f>
        <v>35250</v>
      </c>
      <c r="BF378" s="170">
        <f>IF(N378="snížená",J378,0)</f>
        <v>0</v>
      </c>
      <c r="BG378" s="170">
        <f>IF(N378="zákl. přenesená",J378,0)</f>
        <v>0</v>
      </c>
      <c r="BH378" s="170">
        <f>IF(N378="sníž. přenesená",J378,0)</f>
        <v>0</v>
      </c>
      <c r="BI378" s="170">
        <f>IF(N378="nulová",J378,0)</f>
        <v>0</v>
      </c>
      <c r="BJ378" s="17" t="s">
        <v>193</v>
      </c>
      <c r="BK378" s="170">
        <f>ROUND(I378*H378,2)</f>
        <v>35250</v>
      </c>
      <c r="BL378" s="17" t="s">
        <v>294</v>
      </c>
      <c r="BM378" s="17" t="s">
        <v>552</v>
      </c>
    </row>
    <row r="379" spans="2:47" s="1" customFormat="1" ht="40.5">
      <c r="B379" s="33"/>
      <c r="D379" s="171" t="s">
        <v>296</v>
      </c>
      <c r="F379" s="172" t="s">
        <v>553</v>
      </c>
      <c r="I379" s="132"/>
      <c r="L379" s="33"/>
      <c r="M379" s="63"/>
      <c r="N379" s="34"/>
      <c r="O379" s="34"/>
      <c r="P379" s="34"/>
      <c r="Q379" s="34"/>
      <c r="R379" s="34"/>
      <c r="S379" s="34"/>
      <c r="T379" s="64"/>
      <c r="AT379" s="17" t="s">
        <v>296</v>
      </c>
      <c r="AU379" s="17" t="s">
        <v>251</v>
      </c>
    </row>
    <row r="380" spans="2:47" s="1" customFormat="1" ht="40.5">
      <c r="B380" s="33"/>
      <c r="D380" s="171" t="s">
        <v>298</v>
      </c>
      <c r="F380" s="173" t="s">
        <v>554</v>
      </c>
      <c r="I380" s="132"/>
      <c r="L380" s="33"/>
      <c r="M380" s="63"/>
      <c r="N380" s="34"/>
      <c r="O380" s="34"/>
      <c r="P380" s="34"/>
      <c r="Q380" s="34"/>
      <c r="R380" s="34"/>
      <c r="S380" s="34"/>
      <c r="T380" s="64"/>
      <c r="AT380" s="17" t="s">
        <v>298</v>
      </c>
      <c r="AU380" s="17" t="s">
        <v>251</v>
      </c>
    </row>
    <row r="381" spans="2:51" s="11" customFormat="1" ht="13.5">
      <c r="B381" s="174"/>
      <c r="D381" s="171" t="s">
        <v>300</v>
      </c>
      <c r="E381" s="175" t="s">
        <v>192</v>
      </c>
      <c r="F381" s="176" t="s">
        <v>357</v>
      </c>
      <c r="H381" s="177" t="s">
        <v>192</v>
      </c>
      <c r="I381" s="178"/>
      <c r="L381" s="174"/>
      <c r="M381" s="179"/>
      <c r="N381" s="180"/>
      <c r="O381" s="180"/>
      <c r="P381" s="180"/>
      <c r="Q381" s="180"/>
      <c r="R381" s="180"/>
      <c r="S381" s="180"/>
      <c r="T381" s="181"/>
      <c r="AT381" s="177" t="s">
        <v>300</v>
      </c>
      <c r="AU381" s="177" t="s">
        <v>251</v>
      </c>
      <c r="AV381" s="11" t="s">
        <v>193</v>
      </c>
      <c r="AW381" s="11" t="s">
        <v>207</v>
      </c>
      <c r="AX381" s="11" t="s">
        <v>243</v>
      </c>
      <c r="AY381" s="177" t="s">
        <v>287</v>
      </c>
    </row>
    <row r="382" spans="2:51" s="12" customFormat="1" ht="13.5">
      <c r="B382" s="182"/>
      <c r="D382" s="171" t="s">
        <v>300</v>
      </c>
      <c r="E382" s="183" t="s">
        <v>192</v>
      </c>
      <c r="F382" s="184" t="s">
        <v>358</v>
      </c>
      <c r="H382" s="185">
        <v>189.5</v>
      </c>
      <c r="I382" s="186"/>
      <c r="L382" s="182"/>
      <c r="M382" s="187"/>
      <c r="N382" s="188"/>
      <c r="O382" s="188"/>
      <c r="P382" s="188"/>
      <c r="Q382" s="188"/>
      <c r="R382" s="188"/>
      <c r="S382" s="188"/>
      <c r="T382" s="189"/>
      <c r="AT382" s="183" t="s">
        <v>300</v>
      </c>
      <c r="AU382" s="183" t="s">
        <v>251</v>
      </c>
      <c r="AV382" s="12" t="s">
        <v>251</v>
      </c>
      <c r="AW382" s="12" t="s">
        <v>207</v>
      </c>
      <c r="AX382" s="12" t="s">
        <v>243</v>
      </c>
      <c r="AY382" s="183" t="s">
        <v>287</v>
      </c>
    </row>
    <row r="383" spans="2:51" s="12" customFormat="1" ht="13.5">
      <c r="B383" s="182"/>
      <c r="D383" s="171" t="s">
        <v>300</v>
      </c>
      <c r="E383" s="183" t="s">
        <v>192</v>
      </c>
      <c r="F383" s="184" t="s">
        <v>359</v>
      </c>
      <c r="H383" s="185">
        <v>14.5</v>
      </c>
      <c r="I383" s="186"/>
      <c r="L383" s="182"/>
      <c r="M383" s="187"/>
      <c r="N383" s="188"/>
      <c r="O383" s="188"/>
      <c r="P383" s="188"/>
      <c r="Q383" s="188"/>
      <c r="R383" s="188"/>
      <c r="S383" s="188"/>
      <c r="T383" s="189"/>
      <c r="AT383" s="183" t="s">
        <v>300</v>
      </c>
      <c r="AU383" s="183" t="s">
        <v>251</v>
      </c>
      <c r="AV383" s="12" t="s">
        <v>251</v>
      </c>
      <c r="AW383" s="12" t="s">
        <v>207</v>
      </c>
      <c r="AX383" s="12" t="s">
        <v>243</v>
      </c>
      <c r="AY383" s="183" t="s">
        <v>287</v>
      </c>
    </row>
    <row r="384" spans="2:51" s="12" customFormat="1" ht="13.5">
      <c r="B384" s="182"/>
      <c r="D384" s="171" t="s">
        <v>300</v>
      </c>
      <c r="E384" s="183" t="s">
        <v>192</v>
      </c>
      <c r="F384" s="184" t="s">
        <v>360</v>
      </c>
      <c r="H384" s="185">
        <v>148</v>
      </c>
      <c r="I384" s="186"/>
      <c r="L384" s="182"/>
      <c r="M384" s="187"/>
      <c r="N384" s="188"/>
      <c r="O384" s="188"/>
      <c r="P384" s="188"/>
      <c r="Q384" s="188"/>
      <c r="R384" s="188"/>
      <c r="S384" s="188"/>
      <c r="T384" s="189"/>
      <c r="AT384" s="183" t="s">
        <v>300</v>
      </c>
      <c r="AU384" s="183" t="s">
        <v>251</v>
      </c>
      <c r="AV384" s="12" t="s">
        <v>251</v>
      </c>
      <c r="AW384" s="12" t="s">
        <v>207</v>
      </c>
      <c r="AX384" s="12" t="s">
        <v>243</v>
      </c>
      <c r="AY384" s="183" t="s">
        <v>287</v>
      </c>
    </row>
    <row r="385" spans="2:51" s="12" customFormat="1" ht="13.5">
      <c r="B385" s="182"/>
      <c r="D385" s="171" t="s">
        <v>300</v>
      </c>
      <c r="E385" s="183" t="s">
        <v>192</v>
      </c>
      <c r="F385" s="184" t="s">
        <v>361</v>
      </c>
      <c r="H385" s="185">
        <v>99</v>
      </c>
      <c r="I385" s="186"/>
      <c r="L385" s="182"/>
      <c r="M385" s="187"/>
      <c r="N385" s="188"/>
      <c r="O385" s="188"/>
      <c r="P385" s="188"/>
      <c r="Q385" s="188"/>
      <c r="R385" s="188"/>
      <c r="S385" s="188"/>
      <c r="T385" s="189"/>
      <c r="AT385" s="183" t="s">
        <v>300</v>
      </c>
      <c r="AU385" s="183" t="s">
        <v>251</v>
      </c>
      <c r="AV385" s="12" t="s">
        <v>251</v>
      </c>
      <c r="AW385" s="12" t="s">
        <v>207</v>
      </c>
      <c r="AX385" s="12" t="s">
        <v>243</v>
      </c>
      <c r="AY385" s="183" t="s">
        <v>287</v>
      </c>
    </row>
    <row r="386" spans="2:51" s="12" customFormat="1" ht="13.5">
      <c r="B386" s="182"/>
      <c r="D386" s="171" t="s">
        <v>300</v>
      </c>
      <c r="E386" s="183" t="s">
        <v>192</v>
      </c>
      <c r="F386" s="184" t="s">
        <v>362</v>
      </c>
      <c r="H386" s="185">
        <v>13.25</v>
      </c>
      <c r="I386" s="186"/>
      <c r="L386" s="182"/>
      <c r="M386" s="187"/>
      <c r="N386" s="188"/>
      <c r="O386" s="188"/>
      <c r="P386" s="188"/>
      <c r="Q386" s="188"/>
      <c r="R386" s="188"/>
      <c r="S386" s="188"/>
      <c r="T386" s="189"/>
      <c r="AT386" s="183" t="s">
        <v>300</v>
      </c>
      <c r="AU386" s="183" t="s">
        <v>251</v>
      </c>
      <c r="AV386" s="12" t="s">
        <v>251</v>
      </c>
      <c r="AW386" s="12" t="s">
        <v>207</v>
      </c>
      <c r="AX386" s="12" t="s">
        <v>243</v>
      </c>
      <c r="AY386" s="183" t="s">
        <v>287</v>
      </c>
    </row>
    <row r="387" spans="2:51" s="12" customFormat="1" ht="13.5">
      <c r="B387" s="182"/>
      <c r="D387" s="171" t="s">
        <v>300</v>
      </c>
      <c r="E387" s="183" t="s">
        <v>192</v>
      </c>
      <c r="F387" s="184" t="s">
        <v>363</v>
      </c>
      <c r="H387" s="185">
        <v>141.75</v>
      </c>
      <c r="I387" s="186"/>
      <c r="L387" s="182"/>
      <c r="M387" s="187"/>
      <c r="N387" s="188"/>
      <c r="O387" s="188"/>
      <c r="P387" s="188"/>
      <c r="Q387" s="188"/>
      <c r="R387" s="188"/>
      <c r="S387" s="188"/>
      <c r="T387" s="189"/>
      <c r="AT387" s="183" t="s">
        <v>300</v>
      </c>
      <c r="AU387" s="183" t="s">
        <v>251</v>
      </c>
      <c r="AV387" s="12" t="s">
        <v>251</v>
      </c>
      <c r="AW387" s="12" t="s">
        <v>207</v>
      </c>
      <c r="AX387" s="12" t="s">
        <v>243</v>
      </c>
      <c r="AY387" s="183" t="s">
        <v>287</v>
      </c>
    </row>
    <row r="388" spans="2:51" s="12" customFormat="1" ht="13.5">
      <c r="B388" s="182"/>
      <c r="D388" s="171" t="s">
        <v>300</v>
      </c>
      <c r="E388" s="183" t="s">
        <v>192</v>
      </c>
      <c r="F388" s="184" t="s">
        <v>364</v>
      </c>
      <c r="H388" s="185">
        <v>99</v>
      </c>
      <c r="I388" s="186"/>
      <c r="L388" s="182"/>
      <c r="M388" s="187"/>
      <c r="N388" s="188"/>
      <c r="O388" s="188"/>
      <c r="P388" s="188"/>
      <c r="Q388" s="188"/>
      <c r="R388" s="188"/>
      <c r="S388" s="188"/>
      <c r="T388" s="189"/>
      <c r="AT388" s="183" t="s">
        <v>300</v>
      </c>
      <c r="AU388" s="183" t="s">
        <v>251</v>
      </c>
      <c r="AV388" s="12" t="s">
        <v>251</v>
      </c>
      <c r="AW388" s="12" t="s">
        <v>207</v>
      </c>
      <c r="AX388" s="12" t="s">
        <v>243</v>
      </c>
      <c r="AY388" s="183" t="s">
        <v>287</v>
      </c>
    </row>
    <row r="389" spans="2:51" s="13" customFormat="1" ht="13.5">
      <c r="B389" s="194"/>
      <c r="D389" s="171" t="s">
        <v>300</v>
      </c>
      <c r="E389" s="206" t="s">
        <v>192</v>
      </c>
      <c r="F389" s="207" t="s">
        <v>318</v>
      </c>
      <c r="H389" s="208">
        <v>705</v>
      </c>
      <c r="I389" s="198"/>
      <c r="L389" s="194"/>
      <c r="M389" s="199"/>
      <c r="N389" s="200"/>
      <c r="O389" s="200"/>
      <c r="P389" s="200"/>
      <c r="Q389" s="200"/>
      <c r="R389" s="200"/>
      <c r="S389" s="200"/>
      <c r="T389" s="201"/>
      <c r="AT389" s="202" t="s">
        <v>300</v>
      </c>
      <c r="AU389" s="202" t="s">
        <v>251</v>
      </c>
      <c r="AV389" s="13" t="s">
        <v>294</v>
      </c>
      <c r="AW389" s="13" t="s">
        <v>207</v>
      </c>
      <c r="AX389" s="13" t="s">
        <v>193</v>
      </c>
      <c r="AY389" s="202" t="s">
        <v>287</v>
      </c>
    </row>
    <row r="390" spans="2:63" s="10" customFormat="1" ht="29.25" customHeight="1">
      <c r="B390" s="144"/>
      <c r="D390" s="155" t="s">
        <v>242</v>
      </c>
      <c r="E390" s="156" t="s">
        <v>555</v>
      </c>
      <c r="F390" s="156" t="s">
        <v>556</v>
      </c>
      <c r="I390" s="147"/>
      <c r="J390" s="157">
        <f>BK390</f>
        <v>181140</v>
      </c>
      <c r="L390" s="144"/>
      <c r="M390" s="149"/>
      <c r="N390" s="150"/>
      <c r="O390" s="150"/>
      <c r="P390" s="151">
        <f>SUM(P391:P428)</f>
        <v>0</v>
      </c>
      <c r="Q390" s="150"/>
      <c r="R390" s="151">
        <f>SUM(R391:R428)</f>
        <v>0</v>
      </c>
      <c r="S390" s="150"/>
      <c r="T390" s="152">
        <f>SUM(T391:T428)</f>
        <v>0</v>
      </c>
      <c r="AR390" s="145" t="s">
        <v>193</v>
      </c>
      <c r="AT390" s="153" t="s">
        <v>242</v>
      </c>
      <c r="AU390" s="153" t="s">
        <v>193</v>
      </c>
      <c r="AY390" s="145" t="s">
        <v>287</v>
      </c>
      <c r="BK390" s="154">
        <f>SUM(BK391:BK428)</f>
        <v>181140</v>
      </c>
    </row>
    <row r="391" spans="2:65" s="1" customFormat="1" ht="22.5" customHeight="1">
      <c r="B391" s="158"/>
      <c r="C391" s="159" t="s">
        <v>557</v>
      </c>
      <c r="D391" s="159" t="s">
        <v>289</v>
      </c>
      <c r="E391" s="160" t="s">
        <v>558</v>
      </c>
      <c r="F391" s="161" t="s">
        <v>559</v>
      </c>
      <c r="G391" s="162" t="s">
        <v>334</v>
      </c>
      <c r="H391" s="163">
        <v>1620</v>
      </c>
      <c r="I391" s="164">
        <v>90</v>
      </c>
      <c r="J391" s="165">
        <f>ROUND(I391*H391,2)</f>
        <v>145800</v>
      </c>
      <c r="K391" s="161" t="s">
        <v>293</v>
      </c>
      <c r="L391" s="33"/>
      <c r="M391" s="166" t="s">
        <v>192</v>
      </c>
      <c r="N391" s="167" t="s">
        <v>214</v>
      </c>
      <c r="O391" s="34"/>
      <c r="P391" s="168">
        <f>O391*H391</f>
        <v>0</v>
      </c>
      <c r="Q391" s="168">
        <v>0</v>
      </c>
      <c r="R391" s="168">
        <f>Q391*H391</f>
        <v>0</v>
      </c>
      <c r="S391" s="168">
        <v>0</v>
      </c>
      <c r="T391" s="169">
        <f>S391*H391</f>
        <v>0</v>
      </c>
      <c r="AR391" s="17" t="s">
        <v>294</v>
      </c>
      <c r="AT391" s="17" t="s">
        <v>289</v>
      </c>
      <c r="AU391" s="17" t="s">
        <v>251</v>
      </c>
      <c r="AY391" s="17" t="s">
        <v>287</v>
      </c>
      <c r="BE391" s="170">
        <f>IF(N391="základní",J391,0)</f>
        <v>145800</v>
      </c>
      <c r="BF391" s="170">
        <f>IF(N391="snížená",J391,0)</f>
        <v>0</v>
      </c>
      <c r="BG391" s="170">
        <f>IF(N391="zákl. přenesená",J391,0)</f>
        <v>0</v>
      </c>
      <c r="BH391" s="170">
        <f>IF(N391="sníž. přenesená",J391,0)</f>
        <v>0</v>
      </c>
      <c r="BI391" s="170">
        <f>IF(N391="nulová",J391,0)</f>
        <v>0</v>
      </c>
      <c r="BJ391" s="17" t="s">
        <v>193</v>
      </c>
      <c r="BK391" s="170">
        <f>ROUND(I391*H391,2)</f>
        <v>145800</v>
      </c>
      <c r="BL391" s="17" t="s">
        <v>294</v>
      </c>
      <c r="BM391" s="17" t="s">
        <v>560</v>
      </c>
    </row>
    <row r="392" spans="2:47" s="1" customFormat="1" ht="27">
      <c r="B392" s="33"/>
      <c r="D392" s="171" t="s">
        <v>296</v>
      </c>
      <c r="F392" s="172" t="s">
        <v>561</v>
      </c>
      <c r="I392" s="132"/>
      <c r="L392" s="33"/>
      <c r="M392" s="63"/>
      <c r="N392" s="34"/>
      <c r="O392" s="34"/>
      <c r="P392" s="34"/>
      <c r="Q392" s="34"/>
      <c r="R392" s="34"/>
      <c r="S392" s="34"/>
      <c r="T392" s="64"/>
      <c r="AT392" s="17" t="s">
        <v>296</v>
      </c>
      <c r="AU392" s="17" t="s">
        <v>251</v>
      </c>
    </row>
    <row r="393" spans="2:47" s="1" customFormat="1" ht="94.5">
      <c r="B393" s="33"/>
      <c r="D393" s="171" t="s">
        <v>298</v>
      </c>
      <c r="F393" s="173" t="s">
        <v>562</v>
      </c>
      <c r="I393" s="132"/>
      <c r="L393" s="33"/>
      <c r="M393" s="63"/>
      <c r="N393" s="34"/>
      <c r="O393" s="34"/>
      <c r="P393" s="34"/>
      <c r="Q393" s="34"/>
      <c r="R393" s="34"/>
      <c r="S393" s="34"/>
      <c r="T393" s="64"/>
      <c r="AT393" s="17" t="s">
        <v>298</v>
      </c>
      <c r="AU393" s="17" t="s">
        <v>251</v>
      </c>
    </row>
    <row r="394" spans="2:51" s="12" customFormat="1" ht="13.5">
      <c r="B394" s="182"/>
      <c r="D394" s="171" t="s">
        <v>300</v>
      </c>
      <c r="E394" s="183" t="s">
        <v>192</v>
      </c>
      <c r="F394" s="184" t="s">
        <v>563</v>
      </c>
      <c r="H394" s="185">
        <v>1178</v>
      </c>
      <c r="I394" s="186"/>
      <c r="L394" s="182"/>
      <c r="M394" s="187"/>
      <c r="N394" s="188"/>
      <c r="O394" s="188"/>
      <c r="P394" s="188"/>
      <c r="Q394" s="188"/>
      <c r="R394" s="188"/>
      <c r="S394" s="188"/>
      <c r="T394" s="189"/>
      <c r="AT394" s="183" t="s">
        <v>300</v>
      </c>
      <c r="AU394" s="183" t="s">
        <v>251</v>
      </c>
      <c r="AV394" s="12" t="s">
        <v>251</v>
      </c>
      <c r="AW394" s="12" t="s">
        <v>207</v>
      </c>
      <c r="AX394" s="12" t="s">
        <v>243</v>
      </c>
      <c r="AY394" s="183" t="s">
        <v>287</v>
      </c>
    </row>
    <row r="395" spans="2:51" s="12" customFormat="1" ht="13.5">
      <c r="B395" s="182"/>
      <c r="D395" s="171" t="s">
        <v>300</v>
      </c>
      <c r="E395" s="183" t="s">
        <v>192</v>
      </c>
      <c r="F395" s="184" t="s">
        <v>564</v>
      </c>
      <c r="H395" s="185">
        <v>89</v>
      </c>
      <c r="I395" s="186"/>
      <c r="L395" s="182"/>
      <c r="M395" s="187"/>
      <c r="N395" s="188"/>
      <c r="O395" s="188"/>
      <c r="P395" s="188"/>
      <c r="Q395" s="188"/>
      <c r="R395" s="188"/>
      <c r="S395" s="188"/>
      <c r="T395" s="189"/>
      <c r="AT395" s="183" t="s">
        <v>300</v>
      </c>
      <c r="AU395" s="183" t="s">
        <v>251</v>
      </c>
      <c r="AV395" s="12" t="s">
        <v>251</v>
      </c>
      <c r="AW395" s="12" t="s">
        <v>207</v>
      </c>
      <c r="AX395" s="12" t="s">
        <v>243</v>
      </c>
      <c r="AY395" s="183" t="s">
        <v>287</v>
      </c>
    </row>
    <row r="396" spans="2:51" s="12" customFormat="1" ht="13.5">
      <c r="B396" s="182"/>
      <c r="D396" s="171" t="s">
        <v>300</v>
      </c>
      <c r="E396" s="183" t="s">
        <v>192</v>
      </c>
      <c r="F396" s="184" t="s">
        <v>565</v>
      </c>
      <c r="H396" s="185">
        <v>97</v>
      </c>
      <c r="I396" s="186"/>
      <c r="L396" s="182"/>
      <c r="M396" s="187"/>
      <c r="N396" s="188"/>
      <c r="O396" s="188"/>
      <c r="P396" s="188"/>
      <c r="Q396" s="188"/>
      <c r="R396" s="188"/>
      <c r="S396" s="188"/>
      <c r="T396" s="189"/>
      <c r="AT396" s="183" t="s">
        <v>300</v>
      </c>
      <c r="AU396" s="183" t="s">
        <v>251</v>
      </c>
      <c r="AV396" s="12" t="s">
        <v>251</v>
      </c>
      <c r="AW396" s="12" t="s">
        <v>207</v>
      </c>
      <c r="AX396" s="12" t="s">
        <v>243</v>
      </c>
      <c r="AY396" s="183" t="s">
        <v>287</v>
      </c>
    </row>
    <row r="397" spans="2:51" s="12" customFormat="1" ht="13.5">
      <c r="B397" s="182"/>
      <c r="D397" s="171" t="s">
        <v>300</v>
      </c>
      <c r="E397" s="183" t="s">
        <v>192</v>
      </c>
      <c r="F397" s="184" t="s">
        <v>566</v>
      </c>
      <c r="H397" s="185">
        <v>256</v>
      </c>
      <c r="I397" s="186"/>
      <c r="L397" s="182"/>
      <c r="M397" s="187"/>
      <c r="N397" s="188"/>
      <c r="O397" s="188"/>
      <c r="P397" s="188"/>
      <c r="Q397" s="188"/>
      <c r="R397" s="188"/>
      <c r="S397" s="188"/>
      <c r="T397" s="189"/>
      <c r="AT397" s="183" t="s">
        <v>300</v>
      </c>
      <c r="AU397" s="183" t="s">
        <v>251</v>
      </c>
      <c r="AV397" s="12" t="s">
        <v>251</v>
      </c>
      <c r="AW397" s="12" t="s">
        <v>207</v>
      </c>
      <c r="AX397" s="12" t="s">
        <v>243</v>
      </c>
      <c r="AY397" s="183" t="s">
        <v>287</v>
      </c>
    </row>
    <row r="398" spans="2:51" s="13" customFormat="1" ht="13.5">
      <c r="B398" s="194"/>
      <c r="D398" s="190" t="s">
        <v>300</v>
      </c>
      <c r="E398" s="195" t="s">
        <v>192</v>
      </c>
      <c r="F398" s="196" t="s">
        <v>318</v>
      </c>
      <c r="H398" s="197">
        <v>1620</v>
      </c>
      <c r="I398" s="198"/>
      <c r="L398" s="194"/>
      <c r="M398" s="199"/>
      <c r="N398" s="200"/>
      <c r="O398" s="200"/>
      <c r="P398" s="200"/>
      <c r="Q398" s="200"/>
      <c r="R398" s="200"/>
      <c r="S398" s="200"/>
      <c r="T398" s="201"/>
      <c r="AT398" s="202" t="s">
        <v>300</v>
      </c>
      <c r="AU398" s="202" t="s">
        <v>251</v>
      </c>
      <c r="AV398" s="13" t="s">
        <v>294</v>
      </c>
      <c r="AW398" s="13" t="s">
        <v>207</v>
      </c>
      <c r="AX398" s="13" t="s">
        <v>193</v>
      </c>
      <c r="AY398" s="202" t="s">
        <v>287</v>
      </c>
    </row>
    <row r="399" spans="2:65" s="1" customFormat="1" ht="22.5" customHeight="1">
      <c r="B399" s="158"/>
      <c r="C399" s="159" t="s">
        <v>567</v>
      </c>
      <c r="D399" s="159" t="s">
        <v>289</v>
      </c>
      <c r="E399" s="160" t="s">
        <v>568</v>
      </c>
      <c r="F399" s="161" t="s">
        <v>569</v>
      </c>
      <c r="G399" s="162" t="s">
        <v>334</v>
      </c>
      <c r="H399" s="163">
        <v>10016</v>
      </c>
      <c r="I399" s="164">
        <v>1</v>
      </c>
      <c r="J399" s="165">
        <f>ROUND(I399*H399,2)</f>
        <v>10016</v>
      </c>
      <c r="K399" s="161" t="s">
        <v>293</v>
      </c>
      <c r="L399" s="33"/>
      <c r="M399" s="166" t="s">
        <v>192</v>
      </c>
      <c r="N399" s="167" t="s">
        <v>214</v>
      </c>
      <c r="O399" s="34"/>
      <c r="P399" s="168">
        <f>O399*H399</f>
        <v>0</v>
      </c>
      <c r="Q399" s="168">
        <v>0</v>
      </c>
      <c r="R399" s="168">
        <f>Q399*H399</f>
        <v>0</v>
      </c>
      <c r="S399" s="168">
        <v>0</v>
      </c>
      <c r="T399" s="169">
        <f>S399*H399</f>
        <v>0</v>
      </c>
      <c r="AR399" s="17" t="s">
        <v>294</v>
      </c>
      <c r="AT399" s="17" t="s">
        <v>289</v>
      </c>
      <c r="AU399" s="17" t="s">
        <v>251</v>
      </c>
      <c r="AY399" s="17" t="s">
        <v>287</v>
      </c>
      <c r="BE399" s="170">
        <f>IF(N399="základní",J399,0)</f>
        <v>10016</v>
      </c>
      <c r="BF399" s="170">
        <f>IF(N399="snížená",J399,0)</f>
        <v>0</v>
      </c>
      <c r="BG399" s="170">
        <f>IF(N399="zákl. přenesená",J399,0)</f>
        <v>0</v>
      </c>
      <c r="BH399" s="170">
        <f>IF(N399="sníž. přenesená",J399,0)</f>
        <v>0</v>
      </c>
      <c r="BI399" s="170">
        <f>IF(N399="nulová",J399,0)</f>
        <v>0</v>
      </c>
      <c r="BJ399" s="17" t="s">
        <v>193</v>
      </c>
      <c r="BK399" s="170">
        <f>ROUND(I399*H399,2)</f>
        <v>10016</v>
      </c>
      <c r="BL399" s="17" t="s">
        <v>294</v>
      </c>
      <c r="BM399" s="17" t="s">
        <v>570</v>
      </c>
    </row>
    <row r="400" spans="2:47" s="1" customFormat="1" ht="27">
      <c r="B400" s="33"/>
      <c r="D400" s="171" t="s">
        <v>296</v>
      </c>
      <c r="F400" s="172" t="s">
        <v>571</v>
      </c>
      <c r="I400" s="132"/>
      <c r="L400" s="33"/>
      <c r="M400" s="63"/>
      <c r="N400" s="34"/>
      <c r="O400" s="34"/>
      <c r="P400" s="34"/>
      <c r="Q400" s="34"/>
      <c r="R400" s="34"/>
      <c r="S400" s="34"/>
      <c r="T400" s="64"/>
      <c r="AT400" s="17" t="s">
        <v>296</v>
      </c>
      <c r="AU400" s="17" t="s">
        <v>251</v>
      </c>
    </row>
    <row r="401" spans="2:47" s="1" customFormat="1" ht="94.5">
      <c r="B401" s="33"/>
      <c r="D401" s="171" t="s">
        <v>298</v>
      </c>
      <c r="F401" s="173" t="s">
        <v>562</v>
      </c>
      <c r="I401" s="132"/>
      <c r="L401" s="33"/>
      <c r="M401" s="63"/>
      <c r="N401" s="34"/>
      <c r="O401" s="34"/>
      <c r="P401" s="34"/>
      <c r="Q401" s="34"/>
      <c r="R401" s="34"/>
      <c r="S401" s="34"/>
      <c r="T401" s="64"/>
      <c r="AT401" s="17" t="s">
        <v>298</v>
      </c>
      <c r="AU401" s="17" t="s">
        <v>251</v>
      </c>
    </row>
    <row r="402" spans="2:51" s="12" customFormat="1" ht="13.5">
      <c r="B402" s="182"/>
      <c r="D402" s="171" t="s">
        <v>300</v>
      </c>
      <c r="E402" s="183" t="s">
        <v>192</v>
      </c>
      <c r="F402" s="184" t="s">
        <v>572</v>
      </c>
      <c r="H402" s="185">
        <v>4712</v>
      </c>
      <c r="I402" s="186"/>
      <c r="L402" s="182"/>
      <c r="M402" s="187"/>
      <c r="N402" s="188"/>
      <c r="O402" s="188"/>
      <c r="P402" s="188"/>
      <c r="Q402" s="188"/>
      <c r="R402" s="188"/>
      <c r="S402" s="188"/>
      <c r="T402" s="189"/>
      <c r="AT402" s="183" t="s">
        <v>300</v>
      </c>
      <c r="AU402" s="183" t="s">
        <v>251</v>
      </c>
      <c r="AV402" s="12" t="s">
        <v>251</v>
      </c>
      <c r="AW402" s="12" t="s">
        <v>207</v>
      </c>
      <c r="AX402" s="12" t="s">
        <v>243</v>
      </c>
      <c r="AY402" s="183" t="s">
        <v>287</v>
      </c>
    </row>
    <row r="403" spans="2:51" s="11" customFormat="1" ht="13.5">
      <c r="B403" s="174"/>
      <c r="D403" s="171" t="s">
        <v>300</v>
      </c>
      <c r="E403" s="175" t="s">
        <v>192</v>
      </c>
      <c r="F403" s="176" t="s">
        <v>573</v>
      </c>
      <c r="H403" s="177" t="s">
        <v>192</v>
      </c>
      <c r="I403" s="178"/>
      <c r="L403" s="174"/>
      <c r="M403" s="179"/>
      <c r="N403" s="180"/>
      <c r="O403" s="180"/>
      <c r="P403" s="180"/>
      <c r="Q403" s="180"/>
      <c r="R403" s="180"/>
      <c r="S403" s="180"/>
      <c r="T403" s="181"/>
      <c r="AT403" s="177" t="s">
        <v>300</v>
      </c>
      <c r="AU403" s="177" t="s">
        <v>251</v>
      </c>
      <c r="AV403" s="11" t="s">
        <v>193</v>
      </c>
      <c r="AW403" s="11" t="s">
        <v>207</v>
      </c>
      <c r="AX403" s="11" t="s">
        <v>243</v>
      </c>
      <c r="AY403" s="177" t="s">
        <v>287</v>
      </c>
    </row>
    <row r="404" spans="2:51" s="12" customFormat="1" ht="13.5">
      <c r="B404" s="182"/>
      <c r="D404" s="171" t="s">
        <v>300</v>
      </c>
      <c r="E404" s="183" t="s">
        <v>192</v>
      </c>
      <c r="F404" s="184" t="s">
        <v>192</v>
      </c>
      <c r="H404" s="185">
        <v>0</v>
      </c>
      <c r="I404" s="186"/>
      <c r="L404" s="182"/>
      <c r="M404" s="187"/>
      <c r="N404" s="188"/>
      <c r="O404" s="188"/>
      <c r="P404" s="188"/>
      <c r="Q404" s="188"/>
      <c r="R404" s="188"/>
      <c r="S404" s="188"/>
      <c r="T404" s="189"/>
      <c r="AT404" s="183" t="s">
        <v>300</v>
      </c>
      <c r="AU404" s="183" t="s">
        <v>251</v>
      </c>
      <c r="AV404" s="12" t="s">
        <v>251</v>
      </c>
      <c r="AW404" s="12" t="s">
        <v>207</v>
      </c>
      <c r="AX404" s="12" t="s">
        <v>243</v>
      </c>
      <c r="AY404" s="183" t="s">
        <v>287</v>
      </c>
    </row>
    <row r="405" spans="2:51" s="12" customFormat="1" ht="13.5">
      <c r="B405" s="182"/>
      <c r="D405" s="171" t="s">
        <v>300</v>
      </c>
      <c r="E405" s="183" t="s">
        <v>192</v>
      </c>
      <c r="F405" s="184" t="s">
        <v>574</v>
      </c>
      <c r="H405" s="185">
        <v>1164</v>
      </c>
      <c r="I405" s="186"/>
      <c r="L405" s="182"/>
      <c r="M405" s="187"/>
      <c r="N405" s="188"/>
      <c r="O405" s="188"/>
      <c r="P405" s="188"/>
      <c r="Q405" s="188"/>
      <c r="R405" s="188"/>
      <c r="S405" s="188"/>
      <c r="T405" s="189"/>
      <c r="AT405" s="183" t="s">
        <v>300</v>
      </c>
      <c r="AU405" s="183" t="s">
        <v>251</v>
      </c>
      <c r="AV405" s="12" t="s">
        <v>251</v>
      </c>
      <c r="AW405" s="12" t="s">
        <v>207</v>
      </c>
      <c r="AX405" s="12" t="s">
        <v>243</v>
      </c>
      <c r="AY405" s="183" t="s">
        <v>287</v>
      </c>
    </row>
    <row r="406" spans="2:51" s="12" customFormat="1" ht="13.5">
      <c r="B406" s="182"/>
      <c r="D406" s="171" t="s">
        <v>300</v>
      </c>
      <c r="E406" s="183" t="s">
        <v>192</v>
      </c>
      <c r="F406" s="184" t="s">
        <v>575</v>
      </c>
      <c r="H406" s="185">
        <v>1068</v>
      </c>
      <c r="I406" s="186"/>
      <c r="L406" s="182"/>
      <c r="M406" s="187"/>
      <c r="N406" s="188"/>
      <c r="O406" s="188"/>
      <c r="P406" s="188"/>
      <c r="Q406" s="188"/>
      <c r="R406" s="188"/>
      <c r="S406" s="188"/>
      <c r="T406" s="189"/>
      <c r="AT406" s="183" t="s">
        <v>300</v>
      </c>
      <c r="AU406" s="183" t="s">
        <v>251</v>
      </c>
      <c r="AV406" s="12" t="s">
        <v>251</v>
      </c>
      <c r="AW406" s="12" t="s">
        <v>207</v>
      </c>
      <c r="AX406" s="12" t="s">
        <v>243</v>
      </c>
      <c r="AY406" s="183" t="s">
        <v>287</v>
      </c>
    </row>
    <row r="407" spans="2:51" s="12" customFormat="1" ht="13.5">
      <c r="B407" s="182"/>
      <c r="D407" s="171" t="s">
        <v>300</v>
      </c>
      <c r="E407" s="183" t="s">
        <v>192</v>
      </c>
      <c r="F407" s="184" t="s">
        <v>576</v>
      </c>
      <c r="H407" s="185">
        <v>3072</v>
      </c>
      <c r="I407" s="186"/>
      <c r="L407" s="182"/>
      <c r="M407" s="187"/>
      <c r="N407" s="188"/>
      <c r="O407" s="188"/>
      <c r="P407" s="188"/>
      <c r="Q407" s="188"/>
      <c r="R407" s="188"/>
      <c r="S407" s="188"/>
      <c r="T407" s="189"/>
      <c r="AT407" s="183" t="s">
        <v>300</v>
      </c>
      <c r="AU407" s="183" t="s">
        <v>251</v>
      </c>
      <c r="AV407" s="12" t="s">
        <v>251</v>
      </c>
      <c r="AW407" s="12" t="s">
        <v>207</v>
      </c>
      <c r="AX407" s="12" t="s">
        <v>243</v>
      </c>
      <c r="AY407" s="183" t="s">
        <v>287</v>
      </c>
    </row>
    <row r="408" spans="2:51" s="11" customFormat="1" ht="13.5">
      <c r="B408" s="174"/>
      <c r="D408" s="171" t="s">
        <v>300</v>
      </c>
      <c r="E408" s="175" t="s">
        <v>192</v>
      </c>
      <c r="F408" s="176" t="s">
        <v>577</v>
      </c>
      <c r="H408" s="177" t="s">
        <v>192</v>
      </c>
      <c r="I408" s="178"/>
      <c r="L408" s="174"/>
      <c r="M408" s="179"/>
      <c r="N408" s="180"/>
      <c r="O408" s="180"/>
      <c r="P408" s="180"/>
      <c r="Q408" s="180"/>
      <c r="R408" s="180"/>
      <c r="S408" s="180"/>
      <c r="T408" s="181"/>
      <c r="AT408" s="177" t="s">
        <v>300</v>
      </c>
      <c r="AU408" s="177" t="s">
        <v>251</v>
      </c>
      <c r="AV408" s="11" t="s">
        <v>193</v>
      </c>
      <c r="AW408" s="11" t="s">
        <v>207</v>
      </c>
      <c r="AX408" s="11" t="s">
        <v>243</v>
      </c>
      <c r="AY408" s="177" t="s">
        <v>287</v>
      </c>
    </row>
    <row r="409" spans="2:51" s="13" customFormat="1" ht="13.5">
      <c r="B409" s="194"/>
      <c r="D409" s="190" t="s">
        <v>300</v>
      </c>
      <c r="E409" s="195" t="s">
        <v>192</v>
      </c>
      <c r="F409" s="196" t="s">
        <v>318</v>
      </c>
      <c r="H409" s="197">
        <v>10016</v>
      </c>
      <c r="I409" s="198"/>
      <c r="L409" s="194"/>
      <c r="M409" s="199"/>
      <c r="N409" s="200"/>
      <c r="O409" s="200"/>
      <c r="P409" s="200"/>
      <c r="Q409" s="200"/>
      <c r="R409" s="200"/>
      <c r="S409" s="200"/>
      <c r="T409" s="201"/>
      <c r="AT409" s="202" t="s">
        <v>300</v>
      </c>
      <c r="AU409" s="202" t="s">
        <v>251</v>
      </c>
      <c r="AV409" s="13" t="s">
        <v>294</v>
      </c>
      <c r="AW409" s="13" t="s">
        <v>207</v>
      </c>
      <c r="AX409" s="13" t="s">
        <v>193</v>
      </c>
      <c r="AY409" s="202" t="s">
        <v>287</v>
      </c>
    </row>
    <row r="410" spans="2:65" s="1" customFormat="1" ht="22.5" customHeight="1">
      <c r="B410" s="158"/>
      <c r="C410" s="159" t="s">
        <v>578</v>
      </c>
      <c r="D410" s="159" t="s">
        <v>289</v>
      </c>
      <c r="E410" s="160" t="s">
        <v>579</v>
      </c>
      <c r="F410" s="161" t="s">
        <v>580</v>
      </c>
      <c r="G410" s="162" t="s">
        <v>334</v>
      </c>
      <c r="H410" s="163">
        <v>172</v>
      </c>
      <c r="I410" s="164">
        <v>50</v>
      </c>
      <c r="J410" s="165">
        <f>ROUND(I410*H410,2)</f>
        <v>8600</v>
      </c>
      <c r="K410" s="161" t="s">
        <v>293</v>
      </c>
      <c r="L410" s="33"/>
      <c r="M410" s="166" t="s">
        <v>192</v>
      </c>
      <c r="N410" s="167" t="s">
        <v>214</v>
      </c>
      <c r="O410" s="34"/>
      <c r="P410" s="168">
        <f>O410*H410</f>
        <v>0</v>
      </c>
      <c r="Q410" s="168">
        <v>0</v>
      </c>
      <c r="R410" s="168">
        <f>Q410*H410</f>
        <v>0</v>
      </c>
      <c r="S410" s="168">
        <v>0</v>
      </c>
      <c r="T410" s="169">
        <f>S410*H410</f>
        <v>0</v>
      </c>
      <c r="AR410" s="17" t="s">
        <v>294</v>
      </c>
      <c r="AT410" s="17" t="s">
        <v>289</v>
      </c>
      <c r="AU410" s="17" t="s">
        <v>251</v>
      </c>
      <c r="AY410" s="17" t="s">
        <v>287</v>
      </c>
      <c r="BE410" s="170">
        <f>IF(N410="základní",J410,0)</f>
        <v>8600</v>
      </c>
      <c r="BF410" s="170">
        <f>IF(N410="snížená",J410,0)</f>
        <v>0</v>
      </c>
      <c r="BG410" s="170">
        <f>IF(N410="zákl. přenesená",J410,0)</f>
        <v>0</v>
      </c>
      <c r="BH410" s="170">
        <f>IF(N410="sníž. přenesená",J410,0)</f>
        <v>0</v>
      </c>
      <c r="BI410" s="170">
        <f>IF(N410="nulová",J410,0)</f>
        <v>0</v>
      </c>
      <c r="BJ410" s="17" t="s">
        <v>193</v>
      </c>
      <c r="BK410" s="170">
        <f>ROUND(I410*H410,2)</f>
        <v>8600</v>
      </c>
      <c r="BL410" s="17" t="s">
        <v>294</v>
      </c>
      <c r="BM410" s="17" t="s">
        <v>581</v>
      </c>
    </row>
    <row r="411" spans="2:47" s="1" customFormat="1" ht="27">
      <c r="B411" s="33"/>
      <c r="D411" s="171" t="s">
        <v>296</v>
      </c>
      <c r="F411" s="172" t="s">
        <v>582</v>
      </c>
      <c r="I411" s="132"/>
      <c r="L411" s="33"/>
      <c r="M411" s="63"/>
      <c r="N411" s="34"/>
      <c r="O411" s="34"/>
      <c r="P411" s="34"/>
      <c r="Q411" s="34"/>
      <c r="R411" s="34"/>
      <c r="S411" s="34"/>
      <c r="T411" s="64"/>
      <c r="AT411" s="17" t="s">
        <v>296</v>
      </c>
      <c r="AU411" s="17" t="s">
        <v>251</v>
      </c>
    </row>
    <row r="412" spans="2:47" s="1" customFormat="1" ht="94.5">
      <c r="B412" s="33"/>
      <c r="D412" s="171" t="s">
        <v>298</v>
      </c>
      <c r="F412" s="173" t="s">
        <v>562</v>
      </c>
      <c r="I412" s="132"/>
      <c r="L412" s="33"/>
      <c r="M412" s="63"/>
      <c r="N412" s="34"/>
      <c r="O412" s="34"/>
      <c r="P412" s="34"/>
      <c r="Q412" s="34"/>
      <c r="R412" s="34"/>
      <c r="S412" s="34"/>
      <c r="T412" s="64"/>
      <c r="AT412" s="17" t="s">
        <v>298</v>
      </c>
      <c r="AU412" s="17" t="s">
        <v>251</v>
      </c>
    </row>
    <row r="413" spans="2:51" s="12" customFormat="1" ht="13.5">
      <c r="B413" s="182"/>
      <c r="D413" s="190" t="s">
        <v>300</v>
      </c>
      <c r="E413" s="203" t="s">
        <v>192</v>
      </c>
      <c r="F413" s="204" t="s">
        <v>583</v>
      </c>
      <c r="H413" s="205">
        <v>172</v>
      </c>
      <c r="I413" s="186"/>
      <c r="L413" s="182"/>
      <c r="M413" s="187"/>
      <c r="N413" s="188"/>
      <c r="O413" s="188"/>
      <c r="P413" s="188"/>
      <c r="Q413" s="188"/>
      <c r="R413" s="188"/>
      <c r="S413" s="188"/>
      <c r="T413" s="189"/>
      <c r="AT413" s="183" t="s">
        <v>300</v>
      </c>
      <c r="AU413" s="183" t="s">
        <v>251</v>
      </c>
      <c r="AV413" s="12" t="s">
        <v>251</v>
      </c>
      <c r="AW413" s="12" t="s">
        <v>207</v>
      </c>
      <c r="AX413" s="12" t="s">
        <v>193</v>
      </c>
      <c r="AY413" s="183" t="s">
        <v>287</v>
      </c>
    </row>
    <row r="414" spans="2:65" s="1" customFormat="1" ht="22.5" customHeight="1">
      <c r="B414" s="158"/>
      <c r="C414" s="159" t="s">
        <v>584</v>
      </c>
      <c r="D414" s="159" t="s">
        <v>289</v>
      </c>
      <c r="E414" s="160" t="s">
        <v>585</v>
      </c>
      <c r="F414" s="161" t="s">
        <v>586</v>
      </c>
      <c r="G414" s="162" t="s">
        <v>334</v>
      </c>
      <c r="H414" s="163">
        <v>2064</v>
      </c>
      <c r="I414" s="164">
        <v>1</v>
      </c>
      <c r="J414" s="165">
        <f>ROUND(I414*H414,2)</f>
        <v>2064</v>
      </c>
      <c r="K414" s="161" t="s">
        <v>293</v>
      </c>
      <c r="L414" s="33"/>
      <c r="M414" s="166" t="s">
        <v>192</v>
      </c>
      <c r="N414" s="167" t="s">
        <v>214</v>
      </c>
      <c r="O414" s="34"/>
      <c r="P414" s="168">
        <f>O414*H414</f>
        <v>0</v>
      </c>
      <c r="Q414" s="168">
        <v>0</v>
      </c>
      <c r="R414" s="168">
        <f>Q414*H414</f>
        <v>0</v>
      </c>
      <c r="S414" s="168">
        <v>0</v>
      </c>
      <c r="T414" s="169">
        <f>S414*H414</f>
        <v>0</v>
      </c>
      <c r="AR414" s="17" t="s">
        <v>294</v>
      </c>
      <c r="AT414" s="17" t="s">
        <v>289</v>
      </c>
      <c r="AU414" s="17" t="s">
        <v>251</v>
      </c>
      <c r="AY414" s="17" t="s">
        <v>287</v>
      </c>
      <c r="BE414" s="170">
        <f>IF(N414="základní",J414,0)</f>
        <v>2064</v>
      </c>
      <c r="BF414" s="170">
        <f>IF(N414="snížená",J414,0)</f>
        <v>0</v>
      </c>
      <c r="BG414" s="170">
        <f>IF(N414="zákl. přenesená",J414,0)</f>
        <v>0</v>
      </c>
      <c r="BH414" s="170">
        <f>IF(N414="sníž. přenesená",J414,0)</f>
        <v>0</v>
      </c>
      <c r="BI414" s="170">
        <f>IF(N414="nulová",J414,0)</f>
        <v>0</v>
      </c>
      <c r="BJ414" s="17" t="s">
        <v>193</v>
      </c>
      <c r="BK414" s="170">
        <f>ROUND(I414*H414,2)</f>
        <v>2064</v>
      </c>
      <c r="BL414" s="17" t="s">
        <v>294</v>
      </c>
      <c r="BM414" s="17" t="s">
        <v>587</v>
      </c>
    </row>
    <row r="415" spans="2:47" s="1" customFormat="1" ht="27">
      <c r="B415" s="33"/>
      <c r="D415" s="171" t="s">
        <v>296</v>
      </c>
      <c r="F415" s="172" t="s">
        <v>571</v>
      </c>
      <c r="I415" s="132"/>
      <c r="L415" s="33"/>
      <c r="M415" s="63"/>
      <c r="N415" s="34"/>
      <c r="O415" s="34"/>
      <c r="P415" s="34"/>
      <c r="Q415" s="34"/>
      <c r="R415" s="34"/>
      <c r="S415" s="34"/>
      <c r="T415" s="64"/>
      <c r="AT415" s="17" t="s">
        <v>296</v>
      </c>
      <c r="AU415" s="17" t="s">
        <v>251</v>
      </c>
    </row>
    <row r="416" spans="2:47" s="1" customFormat="1" ht="94.5">
      <c r="B416" s="33"/>
      <c r="D416" s="171" t="s">
        <v>298</v>
      </c>
      <c r="F416" s="173" t="s">
        <v>562</v>
      </c>
      <c r="I416" s="132"/>
      <c r="L416" s="33"/>
      <c r="M416" s="63"/>
      <c r="N416" s="34"/>
      <c r="O416" s="34"/>
      <c r="P416" s="34"/>
      <c r="Q416" s="34"/>
      <c r="R416" s="34"/>
      <c r="S416" s="34"/>
      <c r="T416" s="64"/>
      <c r="AT416" s="17" t="s">
        <v>298</v>
      </c>
      <c r="AU416" s="17" t="s">
        <v>251</v>
      </c>
    </row>
    <row r="417" spans="2:51" s="12" customFormat="1" ht="13.5">
      <c r="B417" s="182"/>
      <c r="D417" s="171" t="s">
        <v>300</v>
      </c>
      <c r="E417" s="183" t="s">
        <v>192</v>
      </c>
      <c r="F417" s="184" t="s">
        <v>588</v>
      </c>
      <c r="H417" s="185">
        <v>2064</v>
      </c>
      <c r="I417" s="186"/>
      <c r="L417" s="182"/>
      <c r="M417" s="187"/>
      <c r="N417" s="188"/>
      <c r="O417" s="188"/>
      <c r="P417" s="188"/>
      <c r="Q417" s="188"/>
      <c r="R417" s="188"/>
      <c r="S417" s="188"/>
      <c r="T417" s="189"/>
      <c r="AT417" s="183" t="s">
        <v>300</v>
      </c>
      <c r="AU417" s="183" t="s">
        <v>251</v>
      </c>
      <c r="AV417" s="12" t="s">
        <v>251</v>
      </c>
      <c r="AW417" s="12" t="s">
        <v>207</v>
      </c>
      <c r="AX417" s="12" t="s">
        <v>193</v>
      </c>
      <c r="AY417" s="183" t="s">
        <v>287</v>
      </c>
    </row>
    <row r="418" spans="2:51" s="11" customFormat="1" ht="13.5">
      <c r="B418" s="174"/>
      <c r="D418" s="190" t="s">
        <v>300</v>
      </c>
      <c r="E418" s="191" t="s">
        <v>192</v>
      </c>
      <c r="F418" s="192" t="s">
        <v>577</v>
      </c>
      <c r="H418" s="193" t="s">
        <v>192</v>
      </c>
      <c r="I418" s="178"/>
      <c r="L418" s="174"/>
      <c r="M418" s="179"/>
      <c r="N418" s="180"/>
      <c r="O418" s="180"/>
      <c r="P418" s="180"/>
      <c r="Q418" s="180"/>
      <c r="R418" s="180"/>
      <c r="S418" s="180"/>
      <c r="T418" s="181"/>
      <c r="AT418" s="177" t="s">
        <v>300</v>
      </c>
      <c r="AU418" s="177" t="s">
        <v>251</v>
      </c>
      <c r="AV418" s="11" t="s">
        <v>193</v>
      </c>
      <c r="AW418" s="11" t="s">
        <v>207</v>
      </c>
      <c r="AX418" s="11" t="s">
        <v>243</v>
      </c>
      <c r="AY418" s="177" t="s">
        <v>287</v>
      </c>
    </row>
    <row r="419" spans="2:65" s="1" customFormat="1" ht="22.5" customHeight="1">
      <c r="B419" s="158"/>
      <c r="C419" s="159" t="s">
        <v>589</v>
      </c>
      <c r="D419" s="159" t="s">
        <v>289</v>
      </c>
      <c r="E419" s="160" t="s">
        <v>590</v>
      </c>
      <c r="F419" s="161" t="s">
        <v>591</v>
      </c>
      <c r="G419" s="162" t="s">
        <v>334</v>
      </c>
      <c r="H419" s="163">
        <v>172</v>
      </c>
      <c r="I419" s="164">
        <v>5</v>
      </c>
      <c r="J419" s="165">
        <f>ROUND(I419*H419,2)</f>
        <v>860</v>
      </c>
      <c r="K419" s="161" t="s">
        <v>293</v>
      </c>
      <c r="L419" s="33"/>
      <c r="M419" s="166" t="s">
        <v>192</v>
      </c>
      <c r="N419" s="167" t="s">
        <v>214</v>
      </c>
      <c r="O419" s="34"/>
      <c r="P419" s="168">
        <f>O419*H419</f>
        <v>0</v>
      </c>
      <c r="Q419" s="168">
        <v>0</v>
      </c>
      <c r="R419" s="168">
        <f>Q419*H419</f>
        <v>0</v>
      </c>
      <c r="S419" s="168">
        <v>0</v>
      </c>
      <c r="T419" s="169">
        <f>S419*H419</f>
        <v>0</v>
      </c>
      <c r="AR419" s="17" t="s">
        <v>294</v>
      </c>
      <c r="AT419" s="17" t="s">
        <v>289</v>
      </c>
      <c r="AU419" s="17" t="s">
        <v>251</v>
      </c>
      <c r="AY419" s="17" t="s">
        <v>287</v>
      </c>
      <c r="BE419" s="170">
        <f>IF(N419="základní",J419,0)</f>
        <v>860</v>
      </c>
      <c r="BF419" s="170">
        <f>IF(N419="snížená",J419,0)</f>
        <v>0</v>
      </c>
      <c r="BG419" s="170">
        <f>IF(N419="zákl. přenesená",J419,0)</f>
        <v>0</v>
      </c>
      <c r="BH419" s="170">
        <f>IF(N419="sníž. přenesená",J419,0)</f>
        <v>0</v>
      </c>
      <c r="BI419" s="170">
        <f>IF(N419="nulová",J419,0)</f>
        <v>0</v>
      </c>
      <c r="BJ419" s="17" t="s">
        <v>193</v>
      </c>
      <c r="BK419" s="170">
        <f>ROUND(I419*H419,2)</f>
        <v>860</v>
      </c>
      <c r="BL419" s="17" t="s">
        <v>294</v>
      </c>
      <c r="BM419" s="17" t="s">
        <v>592</v>
      </c>
    </row>
    <row r="420" spans="2:47" s="1" customFormat="1" ht="13.5">
      <c r="B420" s="33"/>
      <c r="D420" s="171" t="s">
        <v>296</v>
      </c>
      <c r="F420" s="172" t="s">
        <v>593</v>
      </c>
      <c r="I420" s="132"/>
      <c r="L420" s="33"/>
      <c r="M420" s="63"/>
      <c r="N420" s="34"/>
      <c r="O420" s="34"/>
      <c r="P420" s="34"/>
      <c r="Q420" s="34"/>
      <c r="R420" s="34"/>
      <c r="S420" s="34"/>
      <c r="T420" s="64"/>
      <c r="AT420" s="17" t="s">
        <v>296</v>
      </c>
      <c r="AU420" s="17" t="s">
        <v>251</v>
      </c>
    </row>
    <row r="421" spans="2:47" s="1" customFormat="1" ht="67.5">
      <c r="B421" s="33"/>
      <c r="D421" s="171" t="s">
        <v>298</v>
      </c>
      <c r="F421" s="173" t="s">
        <v>594</v>
      </c>
      <c r="I421" s="132"/>
      <c r="L421" s="33"/>
      <c r="M421" s="63"/>
      <c r="N421" s="34"/>
      <c r="O421" s="34"/>
      <c r="P421" s="34"/>
      <c r="Q421" s="34"/>
      <c r="R421" s="34"/>
      <c r="S421" s="34"/>
      <c r="T421" s="64"/>
      <c r="AT421" s="17" t="s">
        <v>298</v>
      </c>
      <c r="AU421" s="17" t="s">
        <v>251</v>
      </c>
    </row>
    <row r="422" spans="2:51" s="12" customFormat="1" ht="13.5">
      <c r="B422" s="182"/>
      <c r="D422" s="190" t="s">
        <v>300</v>
      </c>
      <c r="E422" s="203" t="s">
        <v>192</v>
      </c>
      <c r="F422" s="204" t="s">
        <v>583</v>
      </c>
      <c r="H422" s="205">
        <v>172</v>
      </c>
      <c r="I422" s="186"/>
      <c r="L422" s="182"/>
      <c r="M422" s="187"/>
      <c r="N422" s="188"/>
      <c r="O422" s="188"/>
      <c r="P422" s="188"/>
      <c r="Q422" s="188"/>
      <c r="R422" s="188"/>
      <c r="S422" s="188"/>
      <c r="T422" s="189"/>
      <c r="AT422" s="183" t="s">
        <v>300</v>
      </c>
      <c r="AU422" s="183" t="s">
        <v>251</v>
      </c>
      <c r="AV422" s="12" t="s">
        <v>251</v>
      </c>
      <c r="AW422" s="12" t="s">
        <v>207</v>
      </c>
      <c r="AX422" s="12" t="s">
        <v>193</v>
      </c>
      <c r="AY422" s="183" t="s">
        <v>287</v>
      </c>
    </row>
    <row r="423" spans="2:65" s="1" customFormat="1" ht="22.5" customHeight="1">
      <c r="B423" s="158"/>
      <c r="C423" s="159" t="s">
        <v>595</v>
      </c>
      <c r="D423" s="159" t="s">
        <v>289</v>
      </c>
      <c r="E423" s="160" t="s">
        <v>596</v>
      </c>
      <c r="F423" s="161" t="s">
        <v>597</v>
      </c>
      <c r="G423" s="162" t="s">
        <v>334</v>
      </c>
      <c r="H423" s="163">
        <v>345</v>
      </c>
      <c r="I423" s="164">
        <v>40</v>
      </c>
      <c r="J423" s="165">
        <f>ROUND(I423*H423,2)</f>
        <v>13800</v>
      </c>
      <c r="K423" s="161" t="s">
        <v>293</v>
      </c>
      <c r="L423" s="33"/>
      <c r="M423" s="166" t="s">
        <v>192</v>
      </c>
      <c r="N423" s="167" t="s">
        <v>214</v>
      </c>
      <c r="O423" s="34"/>
      <c r="P423" s="168">
        <f>O423*H423</f>
        <v>0</v>
      </c>
      <c r="Q423" s="168">
        <v>0</v>
      </c>
      <c r="R423" s="168">
        <f>Q423*H423</f>
        <v>0</v>
      </c>
      <c r="S423" s="168">
        <v>0</v>
      </c>
      <c r="T423" s="169">
        <f>S423*H423</f>
        <v>0</v>
      </c>
      <c r="AR423" s="17" t="s">
        <v>294</v>
      </c>
      <c r="AT423" s="17" t="s">
        <v>289</v>
      </c>
      <c r="AU423" s="17" t="s">
        <v>251</v>
      </c>
      <c r="AY423" s="17" t="s">
        <v>287</v>
      </c>
      <c r="BE423" s="170">
        <f>IF(N423="základní",J423,0)</f>
        <v>13800</v>
      </c>
      <c r="BF423" s="170">
        <f>IF(N423="snížená",J423,0)</f>
        <v>0</v>
      </c>
      <c r="BG423" s="170">
        <f>IF(N423="zákl. přenesená",J423,0)</f>
        <v>0</v>
      </c>
      <c r="BH423" s="170">
        <f>IF(N423="sníž. přenesená",J423,0)</f>
        <v>0</v>
      </c>
      <c r="BI423" s="170">
        <f>IF(N423="nulová",J423,0)</f>
        <v>0</v>
      </c>
      <c r="BJ423" s="17" t="s">
        <v>193</v>
      </c>
      <c r="BK423" s="170">
        <f>ROUND(I423*H423,2)</f>
        <v>13800</v>
      </c>
      <c r="BL423" s="17" t="s">
        <v>294</v>
      </c>
      <c r="BM423" s="17" t="s">
        <v>598</v>
      </c>
    </row>
    <row r="424" spans="2:47" s="1" customFormat="1" ht="13.5">
      <c r="B424" s="33"/>
      <c r="D424" s="171" t="s">
        <v>296</v>
      </c>
      <c r="F424" s="172" t="s">
        <v>599</v>
      </c>
      <c r="I424" s="132"/>
      <c r="L424" s="33"/>
      <c r="M424" s="63"/>
      <c r="N424" s="34"/>
      <c r="O424" s="34"/>
      <c r="P424" s="34"/>
      <c r="Q424" s="34"/>
      <c r="R424" s="34"/>
      <c r="S424" s="34"/>
      <c r="T424" s="64"/>
      <c r="AT424" s="17" t="s">
        <v>296</v>
      </c>
      <c r="AU424" s="17" t="s">
        <v>251</v>
      </c>
    </row>
    <row r="425" spans="2:47" s="1" customFormat="1" ht="67.5">
      <c r="B425" s="33"/>
      <c r="D425" s="171" t="s">
        <v>298</v>
      </c>
      <c r="F425" s="173" t="s">
        <v>594</v>
      </c>
      <c r="I425" s="132"/>
      <c r="L425" s="33"/>
      <c r="M425" s="63"/>
      <c r="N425" s="34"/>
      <c r="O425" s="34"/>
      <c r="P425" s="34"/>
      <c r="Q425" s="34"/>
      <c r="R425" s="34"/>
      <c r="S425" s="34"/>
      <c r="T425" s="64"/>
      <c r="AT425" s="17" t="s">
        <v>298</v>
      </c>
      <c r="AU425" s="17" t="s">
        <v>251</v>
      </c>
    </row>
    <row r="426" spans="2:51" s="12" customFormat="1" ht="13.5">
      <c r="B426" s="182"/>
      <c r="D426" s="171" t="s">
        <v>300</v>
      </c>
      <c r="E426" s="183" t="s">
        <v>192</v>
      </c>
      <c r="F426" s="184" t="s">
        <v>600</v>
      </c>
      <c r="H426" s="185">
        <v>89</v>
      </c>
      <c r="I426" s="186"/>
      <c r="L426" s="182"/>
      <c r="M426" s="187"/>
      <c r="N426" s="188"/>
      <c r="O426" s="188"/>
      <c r="P426" s="188"/>
      <c r="Q426" s="188"/>
      <c r="R426" s="188"/>
      <c r="S426" s="188"/>
      <c r="T426" s="189"/>
      <c r="AT426" s="183" t="s">
        <v>300</v>
      </c>
      <c r="AU426" s="183" t="s">
        <v>251</v>
      </c>
      <c r="AV426" s="12" t="s">
        <v>251</v>
      </c>
      <c r="AW426" s="12" t="s">
        <v>207</v>
      </c>
      <c r="AX426" s="12" t="s">
        <v>243</v>
      </c>
      <c r="AY426" s="183" t="s">
        <v>287</v>
      </c>
    </row>
    <row r="427" spans="2:51" s="12" customFormat="1" ht="13.5">
      <c r="B427" s="182"/>
      <c r="D427" s="171" t="s">
        <v>300</v>
      </c>
      <c r="E427" s="183" t="s">
        <v>192</v>
      </c>
      <c r="F427" s="184" t="s">
        <v>601</v>
      </c>
      <c r="H427" s="185">
        <v>256</v>
      </c>
      <c r="I427" s="186"/>
      <c r="L427" s="182"/>
      <c r="M427" s="187"/>
      <c r="N427" s="188"/>
      <c r="O427" s="188"/>
      <c r="P427" s="188"/>
      <c r="Q427" s="188"/>
      <c r="R427" s="188"/>
      <c r="S427" s="188"/>
      <c r="T427" s="189"/>
      <c r="AT427" s="183" t="s">
        <v>300</v>
      </c>
      <c r="AU427" s="183" t="s">
        <v>251</v>
      </c>
      <c r="AV427" s="12" t="s">
        <v>251</v>
      </c>
      <c r="AW427" s="12" t="s">
        <v>207</v>
      </c>
      <c r="AX427" s="12" t="s">
        <v>243</v>
      </c>
      <c r="AY427" s="183" t="s">
        <v>287</v>
      </c>
    </row>
    <row r="428" spans="2:51" s="13" customFormat="1" ht="13.5">
      <c r="B428" s="194"/>
      <c r="D428" s="171" t="s">
        <v>300</v>
      </c>
      <c r="E428" s="206" t="s">
        <v>192</v>
      </c>
      <c r="F428" s="207" t="s">
        <v>318</v>
      </c>
      <c r="H428" s="208">
        <v>345</v>
      </c>
      <c r="I428" s="198"/>
      <c r="L428" s="194"/>
      <c r="M428" s="199"/>
      <c r="N428" s="200"/>
      <c r="O428" s="200"/>
      <c r="P428" s="200"/>
      <c r="Q428" s="200"/>
      <c r="R428" s="200"/>
      <c r="S428" s="200"/>
      <c r="T428" s="201"/>
      <c r="AT428" s="202" t="s">
        <v>300</v>
      </c>
      <c r="AU428" s="202" t="s">
        <v>251</v>
      </c>
      <c r="AV428" s="13" t="s">
        <v>294</v>
      </c>
      <c r="AW428" s="13" t="s">
        <v>207</v>
      </c>
      <c r="AX428" s="13" t="s">
        <v>193</v>
      </c>
      <c r="AY428" s="202" t="s">
        <v>287</v>
      </c>
    </row>
    <row r="429" spans="2:63" s="10" customFormat="1" ht="29.25" customHeight="1">
      <c r="B429" s="144"/>
      <c r="D429" s="155" t="s">
        <v>242</v>
      </c>
      <c r="E429" s="156" t="s">
        <v>602</v>
      </c>
      <c r="F429" s="156" t="s">
        <v>603</v>
      </c>
      <c r="I429" s="147"/>
      <c r="J429" s="157">
        <f>BK429</f>
        <v>5910.5</v>
      </c>
      <c r="L429" s="144"/>
      <c r="M429" s="149"/>
      <c r="N429" s="150"/>
      <c r="O429" s="150"/>
      <c r="P429" s="151">
        <f>SUM(P430:P432)</f>
        <v>0</v>
      </c>
      <c r="Q429" s="150"/>
      <c r="R429" s="151">
        <f>SUM(R430:R432)</f>
        <v>0</v>
      </c>
      <c r="S429" s="150"/>
      <c r="T429" s="152">
        <f>SUM(T430:T432)</f>
        <v>0</v>
      </c>
      <c r="AR429" s="145" t="s">
        <v>193</v>
      </c>
      <c r="AT429" s="153" t="s">
        <v>242</v>
      </c>
      <c r="AU429" s="153" t="s">
        <v>193</v>
      </c>
      <c r="AY429" s="145" t="s">
        <v>287</v>
      </c>
      <c r="BK429" s="154">
        <f>SUM(BK430:BK432)</f>
        <v>5910.5</v>
      </c>
    </row>
    <row r="430" spans="2:65" s="1" customFormat="1" ht="31.5" customHeight="1">
      <c r="B430" s="158"/>
      <c r="C430" s="159" t="s">
        <v>604</v>
      </c>
      <c r="D430" s="159" t="s">
        <v>289</v>
      </c>
      <c r="E430" s="160" t="s">
        <v>605</v>
      </c>
      <c r="F430" s="161" t="s">
        <v>606</v>
      </c>
      <c r="G430" s="162" t="s">
        <v>334</v>
      </c>
      <c r="H430" s="163">
        <v>59.105</v>
      </c>
      <c r="I430" s="164">
        <v>100</v>
      </c>
      <c r="J430" s="165">
        <f>ROUND(I430*H430,2)</f>
        <v>5910.5</v>
      </c>
      <c r="K430" s="161" t="s">
        <v>293</v>
      </c>
      <c r="L430" s="33"/>
      <c r="M430" s="166" t="s">
        <v>192</v>
      </c>
      <c r="N430" s="167" t="s">
        <v>214</v>
      </c>
      <c r="O430" s="34"/>
      <c r="P430" s="168">
        <f>O430*H430</f>
        <v>0</v>
      </c>
      <c r="Q430" s="168">
        <v>0</v>
      </c>
      <c r="R430" s="168">
        <f>Q430*H430</f>
        <v>0</v>
      </c>
      <c r="S430" s="168">
        <v>0</v>
      </c>
      <c r="T430" s="169">
        <f>S430*H430</f>
        <v>0</v>
      </c>
      <c r="AR430" s="17" t="s">
        <v>294</v>
      </c>
      <c r="AT430" s="17" t="s">
        <v>289</v>
      </c>
      <c r="AU430" s="17" t="s">
        <v>251</v>
      </c>
      <c r="AY430" s="17" t="s">
        <v>287</v>
      </c>
      <c r="BE430" s="170">
        <f>IF(N430="základní",J430,0)</f>
        <v>5910.5</v>
      </c>
      <c r="BF430" s="170">
        <f>IF(N430="snížená",J430,0)</f>
        <v>0</v>
      </c>
      <c r="BG430" s="170">
        <f>IF(N430="zákl. přenesená",J430,0)</f>
        <v>0</v>
      </c>
      <c r="BH430" s="170">
        <f>IF(N430="sníž. přenesená",J430,0)</f>
        <v>0</v>
      </c>
      <c r="BI430" s="170">
        <f>IF(N430="nulová",J430,0)</f>
        <v>0</v>
      </c>
      <c r="BJ430" s="17" t="s">
        <v>193</v>
      </c>
      <c r="BK430" s="170">
        <f>ROUND(I430*H430,2)</f>
        <v>5910.5</v>
      </c>
      <c r="BL430" s="17" t="s">
        <v>294</v>
      </c>
      <c r="BM430" s="17" t="s">
        <v>607</v>
      </c>
    </row>
    <row r="431" spans="2:47" s="1" customFormat="1" ht="27">
      <c r="B431" s="33"/>
      <c r="D431" s="171" t="s">
        <v>296</v>
      </c>
      <c r="F431" s="172" t="s">
        <v>608</v>
      </c>
      <c r="I431" s="132"/>
      <c r="L431" s="33"/>
      <c r="M431" s="63"/>
      <c r="N431" s="34"/>
      <c r="O431" s="34"/>
      <c r="P431" s="34"/>
      <c r="Q431" s="34"/>
      <c r="R431" s="34"/>
      <c r="S431" s="34"/>
      <c r="T431" s="64"/>
      <c r="AT431" s="17" t="s">
        <v>296</v>
      </c>
      <c r="AU431" s="17" t="s">
        <v>251</v>
      </c>
    </row>
    <row r="432" spans="2:47" s="1" customFormat="1" ht="27">
      <c r="B432" s="33"/>
      <c r="D432" s="171" t="s">
        <v>298</v>
      </c>
      <c r="F432" s="173" t="s">
        <v>609</v>
      </c>
      <c r="I432" s="132"/>
      <c r="L432" s="33"/>
      <c r="M432" s="209"/>
      <c r="N432" s="210"/>
      <c r="O432" s="210"/>
      <c r="P432" s="210"/>
      <c r="Q432" s="210"/>
      <c r="R432" s="210"/>
      <c r="S432" s="210"/>
      <c r="T432" s="211"/>
      <c r="AT432" s="17" t="s">
        <v>298</v>
      </c>
      <c r="AU432" s="17" t="s">
        <v>251</v>
      </c>
    </row>
    <row r="433" spans="2:12" s="1" customFormat="1" ht="6.75" customHeight="1">
      <c r="B433" s="49"/>
      <c r="C433" s="50"/>
      <c r="D433" s="50"/>
      <c r="E433" s="50"/>
      <c r="F433" s="50"/>
      <c r="G433" s="50"/>
      <c r="H433" s="50"/>
      <c r="I433" s="111"/>
      <c r="J433" s="50"/>
      <c r="K433" s="50"/>
      <c r="L433" s="33"/>
    </row>
    <row r="434" ht="13.5">
      <c r="AT434" s="212"/>
    </row>
  </sheetData>
  <sheetProtection password="CC35" sheet="1" objects="1" scenarios="1" formatColumns="0" formatRows="0" sort="0" autoFilter="0"/>
  <autoFilter ref="C81:K81"/>
  <mergeCells count="9">
    <mergeCell ref="L2:V2"/>
    <mergeCell ref="E47:H47"/>
    <mergeCell ref="E72:H72"/>
    <mergeCell ref="E74:H74"/>
    <mergeCell ref="G1:H1"/>
    <mergeCell ref="E7:H7"/>
    <mergeCell ref="E9:H9"/>
    <mergeCell ref="E24:H24"/>
    <mergeCell ref="E45:H45"/>
  </mergeCells>
  <hyperlinks>
    <hyperlink ref="F1:G1" location="C2" tooltip="Krycí list soupisu" display="1) Krycí list soupisu"/>
    <hyperlink ref="G1:H1" location="C54" tooltip="Rekapitulace" display="2) Rekapitulace"/>
    <hyperlink ref="J1" location="C81" tooltip="Soupis prací" display="3) Soupis prací"/>
    <hyperlink ref="L1:V1" location="'Rekapitulace stavby'!C2" tooltip="Rekapitulace stavby" display="Rekapitulace stavby"/>
  </hyperlinks>
  <printOptions horizontalCentered="1"/>
  <pageMargins left="0.3937007874015748" right="0.3937007874015748" top="0.3937007874015748" bottom="0.3937007874015748" header="0" footer="0"/>
  <pageSetup blackAndWhite="1" errors="blank" fitToHeight="100" fitToWidth="1" horizontalDpi="600" verticalDpi="600" orientation="portrait" paperSize="9" scale="81" r:id="rId1"/>
  <headerFooter>
    <oddFooter>&amp;CStrana &amp;P z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R434"/>
  <sheetViews>
    <sheetView showGridLines="0" zoomScalePageLayoutView="0" workbookViewId="0" topLeftCell="A1">
      <pane ySplit="1" topLeftCell="A87" activePane="bottomLeft" state="frozen"/>
      <selection pane="topLeft" activeCell="A1" sqref="A1"/>
      <selection pane="bottomLeft" activeCell="I115" sqref="I115"/>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19"/>
      <c r="C1" s="219"/>
      <c r="D1" s="218" t="s">
        <v>171</v>
      </c>
      <c r="E1" s="219"/>
      <c r="F1" s="220" t="s">
        <v>672</v>
      </c>
      <c r="G1" s="346" t="s">
        <v>673</v>
      </c>
      <c r="H1" s="346"/>
      <c r="I1" s="225"/>
      <c r="J1" s="220" t="s">
        <v>674</v>
      </c>
      <c r="K1" s="218" t="s">
        <v>256</v>
      </c>
      <c r="L1" s="220" t="s">
        <v>675</v>
      </c>
      <c r="M1" s="220"/>
      <c r="N1" s="220"/>
      <c r="O1" s="220"/>
      <c r="P1" s="220"/>
      <c r="Q1" s="220"/>
      <c r="R1" s="220"/>
      <c r="S1" s="220"/>
      <c r="T1" s="220"/>
      <c r="U1" s="216"/>
      <c r="V1" s="21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75" customHeight="1">
      <c r="L2" s="317"/>
      <c r="M2" s="317"/>
      <c r="N2" s="317"/>
      <c r="O2" s="317"/>
      <c r="P2" s="317"/>
      <c r="Q2" s="317"/>
      <c r="R2" s="317"/>
      <c r="S2" s="317"/>
      <c r="T2" s="317"/>
      <c r="U2" s="317"/>
      <c r="V2" s="317"/>
      <c r="AT2" s="17" t="s">
        <v>255</v>
      </c>
    </row>
    <row r="3" spans="2:46" ht="6.75" customHeight="1">
      <c r="B3" s="18"/>
      <c r="C3" s="19"/>
      <c r="D3" s="19"/>
      <c r="E3" s="19"/>
      <c r="F3" s="19"/>
      <c r="G3" s="19"/>
      <c r="H3" s="19"/>
      <c r="I3" s="92"/>
      <c r="J3" s="19"/>
      <c r="K3" s="20"/>
      <c r="AT3" s="17" t="s">
        <v>251</v>
      </c>
    </row>
    <row r="4" spans="2:46" ht="36.75" customHeight="1">
      <c r="B4" s="21"/>
      <c r="C4" s="22"/>
      <c r="D4" s="23" t="s">
        <v>257</v>
      </c>
      <c r="E4" s="22"/>
      <c r="F4" s="22"/>
      <c r="G4" s="22"/>
      <c r="H4" s="22"/>
      <c r="I4" s="93"/>
      <c r="J4" s="22"/>
      <c r="K4" s="24"/>
      <c r="M4" s="25" t="s">
        <v>180</v>
      </c>
      <c r="AT4" s="17" t="s">
        <v>174</v>
      </c>
    </row>
    <row r="5" spans="2:11" ht="6.75" customHeight="1">
      <c r="B5" s="21"/>
      <c r="C5" s="22"/>
      <c r="D5" s="22"/>
      <c r="E5" s="22"/>
      <c r="F5" s="22"/>
      <c r="G5" s="22"/>
      <c r="H5" s="22"/>
      <c r="I5" s="93"/>
      <c r="J5" s="22"/>
      <c r="K5" s="24"/>
    </row>
    <row r="6" spans="2:11" ht="15">
      <c r="B6" s="21"/>
      <c r="C6" s="22"/>
      <c r="D6" s="30" t="s">
        <v>186</v>
      </c>
      <c r="E6" s="22"/>
      <c r="F6" s="22"/>
      <c r="G6" s="22"/>
      <c r="H6" s="22"/>
      <c r="I6" s="93"/>
      <c r="J6" s="22"/>
      <c r="K6" s="24"/>
    </row>
    <row r="7" spans="2:11" ht="22.5" customHeight="1">
      <c r="B7" s="21"/>
      <c r="C7" s="22"/>
      <c r="D7" s="22"/>
      <c r="E7" s="347" t="str">
        <f>'Rekapitulace stavby'!K6</f>
        <v>III/1839 OD X I/22 - BOŘICE - OPRAVA</v>
      </c>
      <c r="F7" s="321"/>
      <c r="G7" s="321"/>
      <c r="H7" s="321"/>
      <c r="I7" s="93"/>
      <c r="J7" s="22"/>
      <c r="K7" s="24"/>
    </row>
    <row r="8" spans="2:11" s="1" customFormat="1" ht="15">
      <c r="B8" s="33"/>
      <c r="C8" s="34"/>
      <c r="D8" s="30" t="s">
        <v>258</v>
      </c>
      <c r="E8" s="34"/>
      <c r="F8" s="34"/>
      <c r="G8" s="34"/>
      <c r="H8" s="34"/>
      <c r="I8" s="94"/>
      <c r="J8" s="34"/>
      <c r="K8" s="37"/>
    </row>
    <row r="9" spans="2:11" s="1" customFormat="1" ht="36.75" customHeight="1">
      <c r="B9" s="33"/>
      <c r="C9" s="34"/>
      <c r="D9" s="34"/>
      <c r="E9" s="344" t="s">
        <v>610</v>
      </c>
      <c r="F9" s="312"/>
      <c r="G9" s="312"/>
      <c r="H9" s="312"/>
      <c r="I9" s="94"/>
      <c r="J9" s="34"/>
      <c r="K9" s="37"/>
    </row>
    <row r="10" spans="2:11" s="1" customFormat="1" ht="13.5">
      <c r="B10" s="33"/>
      <c r="C10" s="34"/>
      <c r="D10" s="34"/>
      <c r="E10" s="34"/>
      <c r="F10" s="34"/>
      <c r="G10" s="34"/>
      <c r="H10" s="34"/>
      <c r="I10" s="94"/>
      <c r="J10" s="34"/>
      <c r="K10" s="37"/>
    </row>
    <row r="11" spans="2:11" s="1" customFormat="1" ht="14.25" customHeight="1">
      <c r="B11" s="33"/>
      <c r="C11" s="34"/>
      <c r="D11" s="30" t="s">
        <v>189</v>
      </c>
      <c r="E11" s="34"/>
      <c r="F11" s="28" t="s">
        <v>192</v>
      </c>
      <c r="G11" s="34"/>
      <c r="H11" s="34"/>
      <c r="I11" s="95" t="s">
        <v>191</v>
      </c>
      <c r="J11" s="28" t="s">
        <v>192</v>
      </c>
      <c r="K11" s="37"/>
    </row>
    <row r="12" spans="2:11" s="1" customFormat="1" ht="14.25" customHeight="1">
      <c r="B12" s="33"/>
      <c r="C12" s="34"/>
      <c r="D12" s="30" t="s">
        <v>194</v>
      </c>
      <c r="E12" s="34"/>
      <c r="F12" s="28" t="s">
        <v>195</v>
      </c>
      <c r="G12" s="34"/>
      <c r="H12" s="34"/>
      <c r="I12" s="95" t="s">
        <v>196</v>
      </c>
      <c r="J12" s="96">
        <f>'Rekapitulace stavby'!AN8</f>
        <v>43509</v>
      </c>
      <c r="K12" s="37"/>
    </row>
    <row r="13" spans="2:11" s="1" customFormat="1" ht="10.5" customHeight="1">
      <c r="B13" s="33"/>
      <c r="C13" s="34"/>
      <c r="D13" s="34"/>
      <c r="E13" s="34"/>
      <c r="F13" s="34"/>
      <c r="G13" s="34"/>
      <c r="H13" s="34"/>
      <c r="I13" s="94"/>
      <c r="J13" s="34"/>
      <c r="K13" s="37"/>
    </row>
    <row r="14" spans="2:11" s="1" customFormat="1" ht="14.25" customHeight="1">
      <c r="B14" s="33"/>
      <c r="C14" s="34"/>
      <c r="D14" s="30" t="s">
        <v>199</v>
      </c>
      <c r="E14" s="34"/>
      <c r="F14" s="34"/>
      <c r="G14" s="34"/>
      <c r="H14" s="34"/>
      <c r="I14" s="95" t="s">
        <v>200</v>
      </c>
      <c r="J14" s="28" t="s">
        <v>192</v>
      </c>
      <c r="K14" s="37"/>
    </row>
    <row r="15" spans="2:11" s="1" customFormat="1" ht="18" customHeight="1">
      <c r="B15" s="33"/>
      <c r="C15" s="34"/>
      <c r="D15" s="34"/>
      <c r="E15" s="28" t="s">
        <v>201</v>
      </c>
      <c r="F15" s="34"/>
      <c r="G15" s="34"/>
      <c r="H15" s="34"/>
      <c r="I15" s="95" t="s">
        <v>202</v>
      </c>
      <c r="J15" s="28" t="s">
        <v>192</v>
      </c>
      <c r="K15" s="37"/>
    </row>
    <row r="16" spans="2:11" s="1" customFormat="1" ht="6.75" customHeight="1">
      <c r="B16" s="33"/>
      <c r="C16" s="34"/>
      <c r="D16" s="34"/>
      <c r="E16" s="34"/>
      <c r="F16" s="34"/>
      <c r="G16" s="34"/>
      <c r="H16" s="34"/>
      <c r="I16" s="94"/>
      <c r="J16" s="34"/>
      <c r="K16" s="37"/>
    </row>
    <row r="17" spans="2:11" s="1" customFormat="1" ht="14.25" customHeight="1">
      <c r="B17" s="33"/>
      <c r="C17" s="34"/>
      <c r="D17" s="30" t="s">
        <v>203</v>
      </c>
      <c r="E17" s="34"/>
      <c r="F17" s="34"/>
      <c r="G17" s="34"/>
      <c r="H17" s="34"/>
      <c r="I17" s="95" t="s">
        <v>200</v>
      </c>
      <c r="J17" s="28" t="str">
        <f>IF('Rekapitulace stavby'!AN13="Vyplň údaj","",IF('Rekapitulace stavby'!AN13="","",'Rekapitulace stavby'!AN13))</f>
        <v>453 59 164</v>
      </c>
      <c r="K17" s="37"/>
    </row>
    <row r="18" spans="2:11" s="1" customFormat="1" ht="18" customHeight="1">
      <c r="B18" s="33"/>
      <c r="C18" s="34"/>
      <c r="D18" s="34"/>
      <c r="E18" s="28" t="str">
        <f>IF('Rekapitulace stavby'!E14="Vyplň údaj","",IF('Rekapitulace stavby'!E14="","",'Rekapitulace stavby'!E14))</f>
        <v>Silnice Horšovský Týn a. s.</v>
      </c>
      <c r="F18" s="34"/>
      <c r="G18" s="34"/>
      <c r="H18" s="34"/>
      <c r="I18" s="95" t="s">
        <v>202</v>
      </c>
      <c r="J18" s="28" t="str">
        <f>IF('Rekapitulace stavby'!AN14="Vyplň údaj","",IF('Rekapitulace stavby'!AN14="","",'Rekapitulace stavby'!AN14))</f>
        <v>CZ45359164</v>
      </c>
      <c r="K18" s="37"/>
    </row>
    <row r="19" spans="2:11" s="1" customFormat="1" ht="6.75" customHeight="1">
      <c r="B19" s="33"/>
      <c r="C19" s="34"/>
      <c r="D19" s="34"/>
      <c r="E19" s="34"/>
      <c r="F19" s="34"/>
      <c r="G19" s="34"/>
      <c r="H19" s="34"/>
      <c r="I19" s="94"/>
      <c r="J19" s="34"/>
      <c r="K19" s="37"/>
    </row>
    <row r="20" spans="2:11" s="1" customFormat="1" ht="14.25" customHeight="1">
      <c r="B20" s="33"/>
      <c r="C20" s="34"/>
      <c r="D20" s="30" t="s">
        <v>204</v>
      </c>
      <c r="E20" s="34"/>
      <c r="F20" s="34"/>
      <c r="G20" s="34"/>
      <c r="H20" s="34"/>
      <c r="I20" s="95" t="s">
        <v>200</v>
      </c>
      <c r="J20" s="28" t="s">
        <v>205</v>
      </c>
      <c r="K20" s="37"/>
    </row>
    <row r="21" spans="2:11" s="1" customFormat="1" ht="18" customHeight="1">
      <c r="B21" s="33"/>
      <c r="C21" s="34"/>
      <c r="D21" s="34"/>
      <c r="E21" s="28" t="s">
        <v>206</v>
      </c>
      <c r="F21" s="34"/>
      <c r="G21" s="34"/>
      <c r="H21" s="34"/>
      <c r="I21" s="95" t="s">
        <v>202</v>
      </c>
      <c r="J21" s="28" t="s">
        <v>192</v>
      </c>
      <c r="K21" s="37"/>
    </row>
    <row r="22" spans="2:11" s="1" customFormat="1" ht="6.75" customHeight="1">
      <c r="B22" s="33"/>
      <c r="C22" s="34"/>
      <c r="D22" s="34"/>
      <c r="E22" s="34"/>
      <c r="F22" s="34"/>
      <c r="G22" s="34"/>
      <c r="H22" s="34"/>
      <c r="I22" s="94"/>
      <c r="J22" s="34"/>
      <c r="K22" s="37"/>
    </row>
    <row r="23" spans="2:11" s="1" customFormat="1" ht="14.25" customHeight="1">
      <c r="B23" s="33"/>
      <c r="C23" s="34"/>
      <c r="D23" s="30" t="s">
        <v>208</v>
      </c>
      <c r="E23" s="34"/>
      <c r="F23" s="34"/>
      <c r="G23" s="34"/>
      <c r="H23" s="34"/>
      <c r="I23" s="94"/>
      <c r="J23" s="34"/>
      <c r="K23" s="37"/>
    </row>
    <row r="24" spans="2:11" s="6" customFormat="1" ht="22.5" customHeight="1">
      <c r="B24" s="97"/>
      <c r="C24" s="98"/>
      <c r="D24" s="98"/>
      <c r="E24" s="324" t="s">
        <v>192</v>
      </c>
      <c r="F24" s="348"/>
      <c r="G24" s="348"/>
      <c r="H24" s="348"/>
      <c r="I24" s="99"/>
      <c r="J24" s="98"/>
      <c r="K24" s="100"/>
    </row>
    <row r="25" spans="2:11" s="1" customFormat="1" ht="6.75" customHeight="1">
      <c r="B25" s="33"/>
      <c r="C25" s="34"/>
      <c r="D25" s="34"/>
      <c r="E25" s="34"/>
      <c r="F25" s="34"/>
      <c r="G25" s="34"/>
      <c r="H25" s="34"/>
      <c r="I25" s="94"/>
      <c r="J25" s="34"/>
      <c r="K25" s="37"/>
    </row>
    <row r="26" spans="2:11" s="1" customFormat="1" ht="6.75" customHeight="1">
      <c r="B26" s="33"/>
      <c r="C26" s="34"/>
      <c r="D26" s="61"/>
      <c r="E26" s="61"/>
      <c r="F26" s="61"/>
      <c r="G26" s="61"/>
      <c r="H26" s="61"/>
      <c r="I26" s="101"/>
      <c r="J26" s="61"/>
      <c r="K26" s="102"/>
    </row>
    <row r="27" spans="2:11" s="1" customFormat="1" ht="24.75" customHeight="1">
      <c r="B27" s="33"/>
      <c r="C27" s="34"/>
      <c r="D27" s="103" t="s">
        <v>209</v>
      </c>
      <c r="E27" s="34"/>
      <c r="F27" s="34"/>
      <c r="G27" s="34"/>
      <c r="H27" s="34"/>
      <c r="I27" s="94"/>
      <c r="J27" s="104">
        <f>ROUND(J81,2)</f>
        <v>76572</v>
      </c>
      <c r="K27" s="37"/>
    </row>
    <row r="28" spans="2:11" s="1" customFormat="1" ht="6.75" customHeight="1">
      <c r="B28" s="33"/>
      <c r="C28" s="34"/>
      <c r="D28" s="61"/>
      <c r="E28" s="61"/>
      <c r="F28" s="61"/>
      <c r="G28" s="61"/>
      <c r="H28" s="61"/>
      <c r="I28" s="101"/>
      <c r="J28" s="61"/>
      <c r="K28" s="102"/>
    </row>
    <row r="29" spans="2:11" s="1" customFormat="1" ht="14.25" customHeight="1">
      <c r="B29" s="33"/>
      <c r="C29" s="34"/>
      <c r="D29" s="34"/>
      <c r="E29" s="34"/>
      <c r="F29" s="38" t="s">
        <v>211</v>
      </c>
      <c r="G29" s="34"/>
      <c r="H29" s="34"/>
      <c r="I29" s="105" t="s">
        <v>210</v>
      </c>
      <c r="J29" s="38" t="s">
        <v>212</v>
      </c>
      <c r="K29" s="37"/>
    </row>
    <row r="30" spans="2:11" s="1" customFormat="1" ht="14.25" customHeight="1">
      <c r="B30" s="33"/>
      <c r="C30" s="34"/>
      <c r="D30" s="41" t="s">
        <v>213</v>
      </c>
      <c r="E30" s="41" t="s">
        <v>214</v>
      </c>
      <c r="F30" s="106">
        <f>ROUND(SUM(BE81:BE116),2)</f>
        <v>76572</v>
      </c>
      <c r="G30" s="34"/>
      <c r="H30" s="34"/>
      <c r="I30" s="107">
        <v>0.21</v>
      </c>
      <c r="J30" s="106">
        <f>ROUND(ROUND((SUM(BE81:BE116)),2)*I30,2)</f>
        <v>16080.12</v>
      </c>
      <c r="K30" s="37"/>
    </row>
    <row r="31" spans="2:11" s="1" customFormat="1" ht="14.25" customHeight="1">
      <c r="B31" s="33"/>
      <c r="C31" s="34"/>
      <c r="D31" s="34"/>
      <c r="E31" s="41" t="s">
        <v>215</v>
      </c>
      <c r="F31" s="106">
        <f>ROUND(SUM(BF81:BF116),2)</f>
        <v>0</v>
      </c>
      <c r="G31" s="34"/>
      <c r="H31" s="34"/>
      <c r="I31" s="107">
        <v>0.15</v>
      </c>
      <c r="J31" s="106">
        <f>ROUND(ROUND((SUM(BF81:BF116)),2)*I31,2)</f>
        <v>0</v>
      </c>
      <c r="K31" s="37"/>
    </row>
    <row r="32" spans="2:11" s="1" customFormat="1" ht="14.25" customHeight="1" hidden="1">
      <c r="B32" s="33"/>
      <c r="C32" s="34"/>
      <c r="D32" s="34"/>
      <c r="E32" s="41" t="s">
        <v>216</v>
      </c>
      <c r="F32" s="106">
        <f>ROUND(SUM(BG81:BG116),2)</f>
        <v>0</v>
      </c>
      <c r="G32" s="34"/>
      <c r="H32" s="34"/>
      <c r="I32" s="107">
        <v>0.21</v>
      </c>
      <c r="J32" s="106">
        <v>0</v>
      </c>
      <c r="K32" s="37"/>
    </row>
    <row r="33" spans="2:11" s="1" customFormat="1" ht="14.25" customHeight="1" hidden="1">
      <c r="B33" s="33"/>
      <c r="C33" s="34"/>
      <c r="D33" s="34"/>
      <c r="E33" s="41" t="s">
        <v>217</v>
      </c>
      <c r="F33" s="106">
        <f>ROUND(SUM(BH81:BH116),2)</f>
        <v>0</v>
      </c>
      <c r="G33" s="34"/>
      <c r="H33" s="34"/>
      <c r="I33" s="107">
        <v>0.15</v>
      </c>
      <c r="J33" s="106">
        <v>0</v>
      </c>
      <c r="K33" s="37"/>
    </row>
    <row r="34" spans="2:11" s="1" customFormat="1" ht="14.25" customHeight="1" hidden="1">
      <c r="B34" s="33"/>
      <c r="C34" s="34"/>
      <c r="D34" s="34"/>
      <c r="E34" s="41" t="s">
        <v>218</v>
      </c>
      <c r="F34" s="106">
        <f>ROUND(SUM(BI81:BI116),2)</f>
        <v>0</v>
      </c>
      <c r="G34" s="34"/>
      <c r="H34" s="34"/>
      <c r="I34" s="107">
        <v>0</v>
      </c>
      <c r="J34" s="106">
        <v>0</v>
      </c>
      <c r="K34" s="37"/>
    </row>
    <row r="35" spans="2:11" s="1" customFormat="1" ht="6.75" customHeight="1">
      <c r="B35" s="33"/>
      <c r="C35" s="34"/>
      <c r="D35" s="34"/>
      <c r="E35" s="34"/>
      <c r="F35" s="34"/>
      <c r="G35" s="34"/>
      <c r="H35" s="34"/>
      <c r="I35" s="94"/>
      <c r="J35" s="34"/>
      <c r="K35" s="37"/>
    </row>
    <row r="36" spans="2:11" s="1" customFormat="1" ht="24.75" customHeight="1">
      <c r="B36" s="33"/>
      <c r="C36" s="43"/>
      <c r="D36" s="44" t="s">
        <v>219</v>
      </c>
      <c r="E36" s="45"/>
      <c r="F36" s="45"/>
      <c r="G36" s="108" t="s">
        <v>220</v>
      </c>
      <c r="H36" s="46" t="s">
        <v>221</v>
      </c>
      <c r="I36" s="109"/>
      <c r="J36" s="47">
        <f>SUM(J27:J34)</f>
        <v>92652.12</v>
      </c>
      <c r="K36" s="110"/>
    </row>
    <row r="37" spans="2:11" s="1" customFormat="1" ht="14.25" customHeight="1">
      <c r="B37" s="49"/>
      <c r="C37" s="50"/>
      <c r="D37" s="50"/>
      <c r="E37" s="50"/>
      <c r="F37" s="50"/>
      <c r="G37" s="50"/>
      <c r="H37" s="50"/>
      <c r="I37" s="111"/>
      <c r="J37" s="50"/>
      <c r="K37" s="51"/>
    </row>
    <row r="41" spans="2:11" s="1" customFormat="1" ht="6.75" customHeight="1">
      <c r="B41" s="52"/>
      <c r="C41" s="53"/>
      <c r="D41" s="53"/>
      <c r="E41" s="53"/>
      <c r="F41" s="53"/>
      <c r="G41" s="53"/>
      <c r="H41" s="53"/>
      <c r="I41" s="112"/>
      <c r="J41" s="53"/>
      <c r="K41" s="113"/>
    </row>
    <row r="42" spans="2:11" s="1" customFormat="1" ht="36.75" customHeight="1">
      <c r="B42" s="33"/>
      <c r="C42" s="23" t="s">
        <v>260</v>
      </c>
      <c r="D42" s="34"/>
      <c r="E42" s="34"/>
      <c r="F42" s="34"/>
      <c r="G42" s="34"/>
      <c r="H42" s="34"/>
      <c r="I42" s="94"/>
      <c r="J42" s="34"/>
      <c r="K42" s="37"/>
    </row>
    <row r="43" spans="2:11" s="1" customFormat="1" ht="6.75" customHeight="1">
      <c r="B43" s="33"/>
      <c r="C43" s="34"/>
      <c r="D43" s="34"/>
      <c r="E43" s="34"/>
      <c r="F43" s="34"/>
      <c r="G43" s="34"/>
      <c r="H43" s="34"/>
      <c r="I43" s="94"/>
      <c r="J43" s="34"/>
      <c r="K43" s="37"/>
    </row>
    <row r="44" spans="2:11" s="1" customFormat="1" ht="14.25" customHeight="1">
      <c r="B44" s="33"/>
      <c r="C44" s="30" t="s">
        <v>186</v>
      </c>
      <c r="D44" s="34"/>
      <c r="E44" s="34"/>
      <c r="F44" s="34"/>
      <c r="G44" s="34"/>
      <c r="H44" s="34"/>
      <c r="I44" s="94"/>
      <c r="J44" s="34"/>
      <c r="K44" s="37"/>
    </row>
    <row r="45" spans="2:11" s="1" customFormat="1" ht="22.5" customHeight="1">
      <c r="B45" s="33"/>
      <c r="C45" s="34"/>
      <c r="D45" s="34"/>
      <c r="E45" s="347" t="str">
        <f>E7</f>
        <v>III/1839 OD X I/22 - BOŘICE - OPRAVA</v>
      </c>
      <c r="F45" s="312"/>
      <c r="G45" s="312"/>
      <c r="H45" s="312"/>
      <c r="I45" s="94"/>
      <c r="J45" s="34"/>
      <c r="K45" s="37"/>
    </row>
    <row r="46" spans="2:11" s="1" customFormat="1" ht="14.25" customHeight="1">
      <c r="B46" s="33"/>
      <c r="C46" s="30" t="s">
        <v>258</v>
      </c>
      <c r="D46" s="34"/>
      <c r="E46" s="34"/>
      <c r="F46" s="34"/>
      <c r="G46" s="34"/>
      <c r="H46" s="34"/>
      <c r="I46" s="94"/>
      <c r="J46" s="34"/>
      <c r="K46" s="37"/>
    </row>
    <row r="47" spans="2:11" s="1" customFormat="1" ht="23.25" customHeight="1">
      <c r="B47" s="33"/>
      <c r="C47" s="34"/>
      <c r="D47" s="34"/>
      <c r="E47" s="344" t="str">
        <f>E9</f>
        <v>901 - VRN</v>
      </c>
      <c r="F47" s="312"/>
      <c r="G47" s="312"/>
      <c r="H47" s="312"/>
      <c r="I47" s="94"/>
      <c r="J47" s="34"/>
      <c r="K47" s="37"/>
    </row>
    <row r="48" spans="2:11" s="1" customFormat="1" ht="6.75" customHeight="1">
      <c r="B48" s="33"/>
      <c r="C48" s="34"/>
      <c r="D48" s="34"/>
      <c r="E48" s="34"/>
      <c r="F48" s="34"/>
      <c r="G48" s="34"/>
      <c r="H48" s="34"/>
      <c r="I48" s="94"/>
      <c r="J48" s="34"/>
      <c r="K48" s="37"/>
    </row>
    <row r="49" spans="2:11" s="1" customFormat="1" ht="18" customHeight="1">
      <c r="B49" s="33"/>
      <c r="C49" s="30" t="s">
        <v>194</v>
      </c>
      <c r="D49" s="34"/>
      <c r="E49" s="34"/>
      <c r="F49" s="28" t="str">
        <f>F12</f>
        <v>Domažlice, Bořice</v>
      </c>
      <c r="G49" s="34"/>
      <c r="H49" s="34"/>
      <c r="I49" s="95" t="s">
        <v>196</v>
      </c>
      <c r="J49" s="96">
        <f>IF(J12="","",J12)</f>
        <v>43509</v>
      </c>
      <c r="K49" s="37"/>
    </row>
    <row r="50" spans="2:11" s="1" customFormat="1" ht="6.75" customHeight="1">
      <c r="B50" s="33"/>
      <c r="C50" s="34"/>
      <c r="D50" s="34"/>
      <c r="E50" s="34"/>
      <c r="F50" s="34"/>
      <c r="G50" s="34"/>
      <c r="H50" s="34"/>
      <c r="I50" s="94"/>
      <c r="J50" s="34"/>
      <c r="K50" s="37"/>
    </row>
    <row r="51" spans="2:11" s="1" customFormat="1" ht="15">
      <c r="B51" s="33"/>
      <c r="C51" s="30" t="s">
        <v>199</v>
      </c>
      <c r="D51" s="34"/>
      <c r="E51" s="34"/>
      <c r="F51" s="28" t="str">
        <f>E15</f>
        <v>SÚS Plzeňského kraje, p.o.</v>
      </c>
      <c r="G51" s="34"/>
      <c r="H51" s="34"/>
      <c r="I51" s="95" t="s">
        <v>204</v>
      </c>
      <c r="J51" s="28" t="str">
        <f>E21</f>
        <v>Ing. Jaroslav Rojt</v>
      </c>
      <c r="K51" s="37"/>
    </row>
    <row r="52" spans="2:11" s="1" customFormat="1" ht="14.25" customHeight="1">
      <c r="B52" s="33"/>
      <c r="C52" s="30" t="s">
        <v>203</v>
      </c>
      <c r="D52" s="34"/>
      <c r="E52" s="34"/>
      <c r="F52" s="28" t="str">
        <f>IF(E18="","",E18)</f>
        <v>Silnice Horšovský Týn a. s.</v>
      </c>
      <c r="G52" s="34"/>
      <c r="H52" s="34"/>
      <c r="I52" s="94"/>
      <c r="J52" s="34"/>
      <c r="K52" s="37"/>
    </row>
    <row r="53" spans="2:11" s="1" customFormat="1" ht="9.75" customHeight="1">
      <c r="B53" s="33"/>
      <c r="C53" s="34"/>
      <c r="D53" s="34"/>
      <c r="E53" s="34"/>
      <c r="F53" s="34"/>
      <c r="G53" s="34"/>
      <c r="H53" s="34"/>
      <c r="I53" s="94"/>
      <c r="J53" s="34"/>
      <c r="K53" s="37"/>
    </row>
    <row r="54" spans="2:11" s="1" customFormat="1" ht="29.25" customHeight="1">
      <c r="B54" s="33"/>
      <c r="C54" s="114" t="s">
        <v>261</v>
      </c>
      <c r="D54" s="43"/>
      <c r="E54" s="43"/>
      <c r="F54" s="43"/>
      <c r="G54" s="43"/>
      <c r="H54" s="43"/>
      <c r="I54" s="115"/>
      <c r="J54" s="116" t="s">
        <v>262</v>
      </c>
      <c r="K54" s="48"/>
    </row>
    <row r="55" spans="2:11" s="1" customFormat="1" ht="9.75" customHeight="1">
      <c r="B55" s="33"/>
      <c r="C55" s="34"/>
      <c r="D55" s="34"/>
      <c r="E55" s="34"/>
      <c r="F55" s="34"/>
      <c r="G55" s="34"/>
      <c r="H55" s="34"/>
      <c r="I55" s="94"/>
      <c r="J55" s="34"/>
      <c r="K55" s="37"/>
    </row>
    <row r="56" spans="2:47" s="1" customFormat="1" ht="29.25" customHeight="1">
      <c r="B56" s="33"/>
      <c r="C56" s="117" t="s">
        <v>263</v>
      </c>
      <c r="D56" s="34"/>
      <c r="E56" s="34"/>
      <c r="F56" s="34"/>
      <c r="G56" s="34"/>
      <c r="H56" s="34"/>
      <c r="I56" s="94"/>
      <c r="J56" s="104">
        <f>J81</f>
        <v>76572</v>
      </c>
      <c r="K56" s="37"/>
      <c r="AU56" s="17" t="s">
        <v>264</v>
      </c>
    </row>
    <row r="57" spans="2:11" s="7" customFormat="1" ht="24.75" customHeight="1">
      <c r="B57" s="118"/>
      <c r="C57" s="119"/>
      <c r="D57" s="120" t="s">
        <v>611</v>
      </c>
      <c r="E57" s="121"/>
      <c r="F57" s="121"/>
      <c r="G57" s="121"/>
      <c r="H57" s="121"/>
      <c r="I57" s="122"/>
      <c r="J57" s="123">
        <f>J82</f>
        <v>76572</v>
      </c>
      <c r="K57" s="124"/>
    </row>
    <row r="58" spans="2:11" s="8" customFormat="1" ht="19.5" customHeight="1">
      <c r="B58" s="125"/>
      <c r="C58" s="126"/>
      <c r="D58" s="127" t="s">
        <v>612</v>
      </c>
      <c r="E58" s="128"/>
      <c r="F58" s="128"/>
      <c r="G58" s="128"/>
      <c r="H58" s="128"/>
      <c r="I58" s="129"/>
      <c r="J58" s="130">
        <f>J83</f>
        <v>26000</v>
      </c>
      <c r="K58" s="131"/>
    </row>
    <row r="59" spans="2:11" s="8" customFormat="1" ht="19.5" customHeight="1">
      <c r="B59" s="125"/>
      <c r="C59" s="126"/>
      <c r="D59" s="127" t="s">
        <v>613</v>
      </c>
      <c r="E59" s="128"/>
      <c r="F59" s="128"/>
      <c r="G59" s="128"/>
      <c r="H59" s="128"/>
      <c r="I59" s="129"/>
      <c r="J59" s="130">
        <f>J93</f>
        <v>30000</v>
      </c>
      <c r="K59" s="131"/>
    </row>
    <row r="60" spans="2:11" s="8" customFormat="1" ht="19.5" customHeight="1">
      <c r="B60" s="125"/>
      <c r="C60" s="126"/>
      <c r="D60" s="127" t="s">
        <v>614</v>
      </c>
      <c r="E60" s="128"/>
      <c r="F60" s="128"/>
      <c r="G60" s="128"/>
      <c r="H60" s="128"/>
      <c r="I60" s="129"/>
      <c r="J60" s="130">
        <f>J108</f>
        <v>7900</v>
      </c>
      <c r="K60" s="131"/>
    </row>
    <row r="61" spans="2:11" s="8" customFormat="1" ht="19.5" customHeight="1">
      <c r="B61" s="125"/>
      <c r="C61" s="126"/>
      <c r="D61" s="127" t="s">
        <v>615</v>
      </c>
      <c r="E61" s="128"/>
      <c r="F61" s="128"/>
      <c r="G61" s="128"/>
      <c r="H61" s="128"/>
      <c r="I61" s="129"/>
      <c r="J61" s="130">
        <f>J113</f>
        <v>12672</v>
      </c>
      <c r="K61" s="131"/>
    </row>
    <row r="62" spans="2:11" s="1" customFormat="1" ht="21.75" customHeight="1">
      <c r="B62" s="33"/>
      <c r="C62" s="34"/>
      <c r="D62" s="34"/>
      <c r="E62" s="34"/>
      <c r="F62" s="34"/>
      <c r="G62" s="34"/>
      <c r="H62" s="34"/>
      <c r="I62" s="94"/>
      <c r="J62" s="34"/>
      <c r="K62" s="37"/>
    </row>
    <row r="63" spans="2:11" s="1" customFormat="1" ht="6.75" customHeight="1">
      <c r="B63" s="49"/>
      <c r="C63" s="50"/>
      <c r="D63" s="50"/>
      <c r="E63" s="50"/>
      <c r="F63" s="50"/>
      <c r="G63" s="50"/>
      <c r="H63" s="50"/>
      <c r="I63" s="111"/>
      <c r="J63" s="50"/>
      <c r="K63" s="51"/>
    </row>
    <row r="67" spans="2:12" s="1" customFormat="1" ht="6.75" customHeight="1">
      <c r="B67" s="52"/>
      <c r="C67" s="53"/>
      <c r="D67" s="53"/>
      <c r="E67" s="53"/>
      <c r="F67" s="53"/>
      <c r="G67" s="53"/>
      <c r="H67" s="53"/>
      <c r="I67" s="112"/>
      <c r="J67" s="53"/>
      <c r="K67" s="53"/>
      <c r="L67" s="33"/>
    </row>
    <row r="68" spans="2:12" s="1" customFormat="1" ht="36.75" customHeight="1">
      <c r="B68" s="33"/>
      <c r="C68" s="54" t="s">
        <v>271</v>
      </c>
      <c r="I68" s="132"/>
      <c r="L68" s="33"/>
    </row>
    <row r="69" spans="2:12" s="1" customFormat="1" ht="6.75" customHeight="1">
      <c r="B69" s="33"/>
      <c r="I69" s="132"/>
      <c r="L69" s="33"/>
    </row>
    <row r="70" spans="2:12" s="1" customFormat="1" ht="14.25" customHeight="1">
      <c r="B70" s="33"/>
      <c r="C70" s="56" t="s">
        <v>186</v>
      </c>
      <c r="I70" s="132"/>
      <c r="L70" s="33"/>
    </row>
    <row r="71" spans="2:12" s="1" customFormat="1" ht="22.5" customHeight="1">
      <c r="B71" s="33"/>
      <c r="E71" s="345" t="str">
        <f>E7</f>
        <v>III/1839 OD X I/22 - BOŘICE - OPRAVA</v>
      </c>
      <c r="F71" s="318"/>
      <c r="G71" s="318"/>
      <c r="H71" s="318"/>
      <c r="I71" s="132"/>
      <c r="L71" s="33"/>
    </row>
    <row r="72" spans="2:12" s="1" customFormat="1" ht="14.25" customHeight="1">
      <c r="B72" s="33"/>
      <c r="C72" s="56" t="s">
        <v>258</v>
      </c>
      <c r="I72" s="132"/>
      <c r="L72" s="33"/>
    </row>
    <row r="73" spans="2:12" s="1" customFormat="1" ht="23.25" customHeight="1">
      <c r="B73" s="33"/>
      <c r="E73" s="337" t="str">
        <f>E9</f>
        <v>901 - VRN</v>
      </c>
      <c r="F73" s="318"/>
      <c r="G73" s="318"/>
      <c r="H73" s="318"/>
      <c r="I73" s="132"/>
      <c r="L73" s="33"/>
    </row>
    <row r="74" spans="2:12" s="1" customFormat="1" ht="6.75" customHeight="1">
      <c r="B74" s="33"/>
      <c r="I74" s="132"/>
      <c r="L74" s="33"/>
    </row>
    <row r="75" spans="2:12" s="1" customFormat="1" ht="18" customHeight="1">
      <c r="B75" s="33"/>
      <c r="C75" s="56" t="s">
        <v>194</v>
      </c>
      <c r="F75" s="133" t="str">
        <f>F12</f>
        <v>Domažlice, Bořice</v>
      </c>
      <c r="I75" s="134" t="s">
        <v>196</v>
      </c>
      <c r="J75" s="60">
        <f>IF(J12="","",J12)</f>
        <v>43509</v>
      </c>
      <c r="L75" s="33"/>
    </row>
    <row r="76" spans="2:12" s="1" customFormat="1" ht="6.75" customHeight="1">
      <c r="B76" s="33"/>
      <c r="I76" s="132"/>
      <c r="L76" s="33"/>
    </row>
    <row r="77" spans="2:12" s="1" customFormat="1" ht="15">
      <c r="B77" s="33"/>
      <c r="C77" s="56" t="s">
        <v>199</v>
      </c>
      <c r="F77" s="133" t="str">
        <f>E15</f>
        <v>SÚS Plzeňského kraje, p.o.</v>
      </c>
      <c r="I77" s="134" t="s">
        <v>204</v>
      </c>
      <c r="J77" s="133" t="str">
        <f>E21</f>
        <v>Ing. Jaroslav Rojt</v>
      </c>
      <c r="L77" s="33"/>
    </row>
    <row r="78" spans="2:12" s="1" customFormat="1" ht="14.25" customHeight="1">
      <c r="B78" s="33"/>
      <c r="C78" s="56" t="s">
        <v>203</v>
      </c>
      <c r="F78" s="133" t="str">
        <f>IF(E18="","",E18)</f>
        <v>Silnice Horšovský Týn a. s.</v>
      </c>
      <c r="I78" s="132"/>
      <c r="L78" s="33"/>
    </row>
    <row r="79" spans="2:12" s="1" customFormat="1" ht="9.75" customHeight="1">
      <c r="B79" s="33"/>
      <c r="I79" s="132"/>
      <c r="L79" s="33"/>
    </row>
    <row r="80" spans="2:20" s="9" customFormat="1" ht="29.25" customHeight="1">
      <c r="B80" s="135"/>
      <c r="C80" s="136" t="s">
        <v>272</v>
      </c>
      <c r="D80" s="137" t="s">
        <v>228</v>
      </c>
      <c r="E80" s="137" t="s">
        <v>224</v>
      </c>
      <c r="F80" s="137" t="s">
        <v>273</v>
      </c>
      <c r="G80" s="137" t="s">
        <v>274</v>
      </c>
      <c r="H80" s="137" t="s">
        <v>275</v>
      </c>
      <c r="I80" s="138" t="s">
        <v>276</v>
      </c>
      <c r="J80" s="137" t="s">
        <v>262</v>
      </c>
      <c r="K80" s="139" t="s">
        <v>277</v>
      </c>
      <c r="L80" s="135"/>
      <c r="M80" s="66" t="s">
        <v>278</v>
      </c>
      <c r="N80" s="67" t="s">
        <v>213</v>
      </c>
      <c r="O80" s="67" t="s">
        <v>279</v>
      </c>
      <c r="P80" s="67" t="s">
        <v>280</v>
      </c>
      <c r="Q80" s="67" t="s">
        <v>281</v>
      </c>
      <c r="R80" s="67" t="s">
        <v>282</v>
      </c>
      <c r="S80" s="67" t="s">
        <v>283</v>
      </c>
      <c r="T80" s="68" t="s">
        <v>284</v>
      </c>
    </row>
    <row r="81" spans="2:63" s="1" customFormat="1" ht="29.25" customHeight="1">
      <c r="B81" s="33"/>
      <c r="C81" s="70" t="s">
        <v>263</v>
      </c>
      <c r="I81" s="132"/>
      <c r="J81" s="140">
        <f>BK81</f>
        <v>76572</v>
      </c>
      <c r="L81" s="33"/>
      <c r="M81" s="69"/>
      <c r="N81" s="61"/>
      <c r="O81" s="61"/>
      <c r="P81" s="141">
        <f>P82</f>
        <v>0</v>
      </c>
      <c r="Q81" s="61"/>
      <c r="R81" s="141">
        <f>R82</f>
        <v>0</v>
      </c>
      <c r="S81" s="61"/>
      <c r="T81" s="142">
        <f>T82</f>
        <v>0</v>
      </c>
      <c r="AT81" s="17" t="s">
        <v>242</v>
      </c>
      <c r="AU81" s="17" t="s">
        <v>264</v>
      </c>
      <c r="BK81" s="143">
        <f>BK82</f>
        <v>76572</v>
      </c>
    </row>
    <row r="82" spans="2:63" s="10" customFormat="1" ht="36.75" customHeight="1">
      <c r="B82" s="144"/>
      <c r="D82" s="145" t="s">
        <v>242</v>
      </c>
      <c r="E82" s="146" t="s">
        <v>253</v>
      </c>
      <c r="F82" s="146" t="s">
        <v>616</v>
      </c>
      <c r="I82" s="147"/>
      <c r="J82" s="148">
        <f>BK82</f>
        <v>76572</v>
      </c>
      <c r="L82" s="144"/>
      <c r="M82" s="149"/>
      <c r="N82" s="150"/>
      <c r="O82" s="150"/>
      <c r="P82" s="151">
        <f>P83+P93+P108+P113</f>
        <v>0</v>
      </c>
      <c r="Q82" s="150"/>
      <c r="R82" s="151">
        <f>R83+R93+R108+R113</f>
        <v>0</v>
      </c>
      <c r="S82" s="150"/>
      <c r="T82" s="152">
        <f>T83+T93+T108+T113</f>
        <v>0</v>
      </c>
      <c r="AR82" s="145" t="s">
        <v>331</v>
      </c>
      <c r="AT82" s="153" t="s">
        <v>242</v>
      </c>
      <c r="AU82" s="153" t="s">
        <v>243</v>
      </c>
      <c r="AY82" s="145" t="s">
        <v>287</v>
      </c>
      <c r="BK82" s="154">
        <f>BK83+BK93+BK108+BK113</f>
        <v>76572</v>
      </c>
    </row>
    <row r="83" spans="2:63" s="10" customFormat="1" ht="19.5" customHeight="1">
      <c r="B83" s="144"/>
      <c r="D83" s="155" t="s">
        <v>242</v>
      </c>
      <c r="E83" s="156" t="s">
        <v>617</v>
      </c>
      <c r="F83" s="156" t="s">
        <v>618</v>
      </c>
      <c r="I83" s="147"/>
      <c r="J83" s="157">
        <f>BK83</f>
        <v>26000</v>
      </c>
      <c r="L83" s="144"/>
      <c r="M83" s="149"/>
      <c r="N83" s="150"/>
      <c r="O83" s="150"/>
      <c r="P83" s="151">
        <f>SUM(P84:P92)</f>
        <v>0</v>
      </c>
      <c r="Q83" s="150"/>
      <c r="R83" s="151">
        <f>SUM(R84:R92)</f>
        <v>0</v>
      </c>
      <c r="S83" s="150"/>
      <c r="T83" s="152">
        <f>SUM(T84:T92)</f>
        <v>0</v>
      </c>
      <c r="AR83" s="145" t="s">
        <v>331</v>
      </c>
      <c r="AT83" s="153" t="s">
        <v>242</v>
      </c>
      <c r="AU83" s="153" t="s">
        <v>193</v>
      </c>
      <c r="AY83" s="145" t="s">
        <v>287</v>
      </c>
      <c r="BK83" s="154">
        <f>SUM(BK84:BK92)</f>
        <v>26000</v>
      </c>
    </row>
    <row r="84" spans="2:65" s="1" customFormat="1" ht="22.5" customHeight="1">
      <c r="B84" s="158"/>
      <c r="C84" s="159" t="s">
        <v>193</v>
      </c>
      <c r="D84" s="159" t="s">
        <v>289</v>
      </c>
      <c r="E84" s="160" t="s">
        <v>619</v>
      </c>
      <c r="F84" s="161" t="s">
        <v>620</v>
      </c>
      <c r="G84" s="162" t="s">
        <v>621</v>
      </c>
      <c r="H84" s="163">
        <v>1</v>
      </c>
      <c r="I84" s="164">
        <v>5000</v>
      </c>
      <c r="J84" s="165">
        <f>ROUND(I84*H84,2)</f>
        <v>5000</v>
      </c>
      <c r="K84" s="161" t="s">
        <v>293</v>
      </c>
      <c r="L84" s="33"/>
      <c r="M84" s="166" t="s">
        <v>192</v>
      </c>
      <c r="N84" s="167" t="s">
        <v>214</v>
      </c>
      <c r="O84" s="34"/>
      <c r="P84" s="168">
        <f>O84*H84</f>
        <v>0</v>
      </c>
      <c r="Q84" s="168">
        <v>0</v>
      </c>
      <c r="R84" s="168">
        <f>Q84*H84</f>
        <v>0</v>
      </c>
      <c r="S84" s="168">
        <v>0</v>
      </c>
      <c r="T84" s="169">
        <f>S84*H84</f>
        <v>0</v>
      </c>
      <c r="AR84" s="17" t="s">
        <v>622</v>
      </c>
      <c r="AT84" s="17" t="s">
        <v>289</v>
      </c>
      <c r="AU84" s="17" t="s">
        <v>251</v>
      </c>
      <c r="AY84" s="17" t="s">
        <v>287</v>
      </c>
      <c r="BE84" s="170">
        <f>IF(N84="základní",J84,0)</f>
        <v>5000</v>
      </c>
      <c r="BF84" s="170">
        <f>IF(N84="snížená",J84,0)</f>
        <v>0</v>
      </c>
      <c r="BG84" s="170">
        <f>IF(N84="zákl. přenesená",J84,0)</f>
        <v>0</v>
      </c>
      <c r="BH84" s="170">
        <f>IF(N84="sníž. přenesená",J84,0)</f>
        <v>0</v>
      </c>
      <c r="BI84" s="170">
        <f>IF(N84="nulová",J84,0)</f>
        <v>0</v>
      </c>
      <c r="BJ84" s="17" t="s">
        <v>193</v>
      </c>
      <c r="BK84" s="170">
        <f>ROUND(I84*H84,2)</f>
        <v>5000</v>
      </c>
      <c r="BL84" s="17" t="s">
        <v>622</v>
      </c>
      <c r="BM84" s="17" t="s">
        <v>623</v>
      </c>
    </row>
    <row r="85" spans="2:47" s="1" customFormat="1" ht="13.5">
      <c r="B85" s="33"/>
      <c r="D85" s="171" t="s">
        <v>296</v>
      </c>
      <c r="F85" s="172" t="s">
        <v>624</v>
      </c>
      <c r="I85" s="132"/>
      <c r="L85" s="33"/>
      <c r="M85" s="63"/>
      <c r="N85" s="34"/>
      <c r="O85" s="34"/>
      <c r="P85" s="34"/>
      <c r="Q85" s="34"/>
      <c r="R85" s="34"/>
      <c r="S85" s="34"/>
      <c r="T85" s="64"/>
      <c r="AT85" s="17" t="s">
        <v>296</v>
      </c>
      <c r="AU85" s="17" t="s">
        <v>251</v>
      </c>
    </row>
    <row r="86" spans="2:51" s="12" customFormat="1" ht="13.5">
      <c r="B86" s="182"/>
      <c r="D86" s="190" t="s">
        <v>300</v>
      </c>
      <c r="E86" s="203" t="s">
        <v>192</v>
      </c>
      <c r="F86" s="204" t="s">
        <v>625</v>
      </c>
      <c r="H86" s="205">
        <v>1</v>
      </c>
      <c r="I86" s="186"/>
      <c r="L86" s="182"/>
      <c r="M86" s="187"/>
      <c r="N86" s="188"/>
      <c r="O86" s="188"/>
      <c r="P86" s="188"/>
      <c r="Q86" s="188"/>
      <c r="R86" s="188"/>
      <c r="S86" s="188"/>
      <c r="T86" s="189"/>
      <c r="AT86" s="183" t="s">
        <v>300</v>
      </c>
      <c r="AU86" s="183" t="s">
        <v>251</v>
      </c>
      <c r="AV86" s="12" t="s">
        <v>251</v>
      </c>
      <c r="AW86" s="12" t="s">
        <v>207</v>
      </c>
      <c r="AX86" s="12" t="s">
        <v>193</v>
      </c>
      <c r="AY86" s="183" t="s">
        <v>287</v>
      </c>
    </row>
    <row r="87" spans="2:65" s="1" customFormat="1" ht="22.5" customHeight="1">
      <c r="B87" s="158"/>
      <c r="C87" s="159" t="s">
        <v>251</v>
      </c>
      <c r="D87" s="159" t="s">
        <v>289</v>
      </c>
      <c r="E87" s="160" t="s">
        <v>626</v>
      </c>
      <c r="F87" s="161" t="s">
        <v>627</v>
      </c>
      <c r="G87" s="162" t="s">
        <v>621</v>
      </c>
      <c r="H87" s="163">
        <v>1</v>
      </c>
      <c r="I87" s="164">
        <v>20000</v>
      </c>
      <c r="J87" s="165">
        <f>ROUND(I87*H87,2)</f>
        <v>20000</v>
      </c>
      <c r="K87" s="161" t="s">
        <v>293</v>
      </c>
      <c r="L87" s="33"/>
      <c r="M87" s="166" t="s">
        <v>192</v>
      </c>
      <c r="N87" s="167" t="s">
        <v>214</v>
      </c>
      <c r="O87" s="34"/>
      <c r="P87" s="168">
        <f>O87*H87</f>
        <v>0</v>
      </c>
      <c r="Q87" s="168">
        <v>0</v>
      </c>
      <c r="R87" s="168">
        <f>Q87*H87</f>
        <v>0</v>
      </c>
      <c r="S87" s="168">
        <v>0</v>
      </c>
      <c r="T87" s="169">
        <f>S87*H87</f>
        <v>0</v>
      </c>
      <c r="AR87" s="17" t="s">
        <v>622</v>
      </c>
      <c r="AT87" s="17" t="s">
        <v>289</v>
      </c>
      <c r="AU87" s="17" t="s">
        <v>251</v>
      </c>
      <c r="AY87" s="17" t="s">
        <v>287</v>
      </c>
      <c r="BE87" s="170">
        <f>IF(N87="základní",J87,0)</f>
        <v>20000</v>
      </c>
      <c r="BF87" s="170">
        <f>IF(N87="snížená",J87,0)</f>
        <v>0</v>
      </c>
      <c r="BG87" s="170">
        <f>IF(N87="zákl. přenesená",J87,0)</f>
        <v>0</v>
      </c>
      <c r="BH87" s="170">
        <f>IF(N87="sníž. přenesená",J87,0)</f>
        <v>0</v>
      </c>
      <c r="BI87" s="170">
        <f>IF(N87="nulová",J87,0)</f>
        <v>0</v>
      </c>
      <c r="BJ87" s="17" t="s">
        <v>193</v>
      </c>
      <c r="BK87" s="170">
        <f>ROUND(I87*H87,2)</f>
        <v>20000</v>
      </c>
      <c r="BL87" s="17" t="s">
        <v>622</v>
      </c>
      <c r="BM87" s="17" t="s">
        <v>628</v>
      </c>
    </row>
    <row r="88" spans="2:47" s="1" customFormat="1" ht="13.5">
      <c r="B88" s="33"/>
      <c r="D88" s="171" t="s">
        <v>296</v>
      </c>
      <c r="F88" s="172" t="s">
        <v>629</v>
      </c>
      <c r="I88" s="132"/>
      <c r="L88" s="33"/>
      <c r="M88" s="63"/>
      <c r="N88" s="34"/>
      <c r="O88" s="34"/>
      <c r="P88" s="34"/>
      <c r="Q88" s="34"/>
      <c r="R88" s="34"/>
      <c r="S88" s="34"/>
      <c r="T88" s="64"/>
      <c r="AT88" s="17" t="s">
        <v>296</v>
      </c>
      <c r="AU88" s="17" t="s">
        <v>251</v>
      </c>
    </row>
    <row r="89" spans="2:51" s="12" customFormat="1" ht="13.5">
      <c r="B89" s="182"/>
      <c r="D89" s="190" t="s">
        <v>300</v>
      </c>
      <c r="E89" s="203" t="s">
        <v>192</v>
      </c>
      <c r="F89" s="204" t="s">
        <v>630</v>
      </c>
      <c r="H89" s="205">
        <v>1</v>
      </c>
      <c r="I89" s="186"/>
      <c r="L89" s="182"/>
      <c r="M89" s="187"/>
      <c r="N89" s="188"/>
      <c r="O89" s="188"/>
      <c r="P89" s="188"/>
      <c r="Q89" s="188"/>
      <c r="R89" s="188"/>
      <c r="S89" s="188"/>
      <c r="T89" s="189"/>
      <c r="AT89" s="183" t="s">
        <v>300</v>
      </c>
      <c r="AU89" s="183" t="s">
        <v>251</v>
      </c>
      <c r="AV89" s="12" t="s">
        <v>251</v>
      </c>
      <c r="AW89" s="12" t="s">
        <v>207</v>
      </c>
      <c r="AX89" s="12" t="s">
        <v>193</v>
      </c>
      <c r="AY89" s="183" t="s">
        <v>287</v>
      </c>
    </row>
    <row r="90" spans="2:65" s="1" customFormat="1" ht="22.5" customHeight="1">
      <c r="B90" s="158"/>
      <c r="C90" s="159" t="s">
        <v>319</v>
      </c>
      <c r="D90" s="159" t="s">
        <v>289</v>
      </c>
      <c r="E90" s="160" t="s">
        <v>631</v>
      </c>
      <c r="F90" s="161" t="s">
        <v>632</v>
      </c>
      <c r="G90" s="162" t="s">
        <v>621</v>
      </c>
      <c r="H90" s="163">
        <v>1</v>
      </c>
      <c r="I90" s="164">
        <v>1000</v>
      </c>
      <c r="J90" s="165">
        <f>ROUND(I90*H90,2)</f>
        <v>1000</v>
      </c>
      <c r="K90" s="161" t="s">
        <v>293</v>
      </c>
      <c r="L90" s="33"/>
      <c r="M90" s="166" t="s">
        <v>192</v>
      </c>
      <c r="N90" s="167" t="s">
        <v>214</v>
      </c>
      <c r="O90" s="34"/>
      <c r="P90" s="168">
        <f>O90*H90</f>
        <v>0</v>
      </c>
      <c r="Q90" s="168">
        <v>0</v>
      </c>
      <c r="R90" s="168">
        <f>Q90*H90</f>
        <v>0</v>
      </c>
      <c r="S90" s="168">
        <v>0</v>
      </c>
      <c r="T90" s="169">
        <f>S90*H90</f>
        <v>0</v>
      </c>
      <c r="AR90" s="17" t="s">
        <v>622</v>
      </c>
      <c r="AT90" s="17" t="s">
        <v>289</v>
      </c>
      <c r="AU90" s="17" t="s">
        <v>251</v>
      </c>
      <c r="AY90" s="17" t="s">
        <v>287</v>
      </c>
      <c r="BE90" s="170">
        <f>IF(N90="základní",J90,0)</f>
        <v>1000</v>
      </c>
      <c r="BF90" s="170">
        <f>IF(N90="snížená",J90,0)</f>
        <v>0</v>
      </c>
      <c r="BG90" s="170">
        <f>IF(N90="zákl. přenesená",J90,0)</f>
        <v>0</v>
      </c>
      <c r="BH90" s="170">
        <f>IF(N90="sníž. přenesená",J90,0)</f>
        <v>0</v>
      </c>
      <c r="BI90" s="170">
        <f>IF(N90="nulová",J90,0)</f>
        <v>0</v>
      </c>
      <c r="BJ90" s="17" t="s">
        <v>193</v>
      </c>
      <c r="BK90" s="170">
        <f>ROUND(I90*H90,2)</f>
        <v>1000</v>
      </c>
      <c r="BL90" s="17" t="s">
        <v>622</v>
      </c>
      <c r="BM90" s="17" t="s">
        <v>633</v>
      </c>
    </row>
    <row r="91" spans="2:47" s="1" customFormat="1" ht="27">
      <c r="B91" s="33"/>
      <c r="D91" s="171" t="s">
        <v>296</v>
      </c>
      <c r="F91" s="172" t="s">
        <v>634</v>
      </c>
      <c r="I91" s="132"/>
      <c r="L91" s="33"/>
      <c r="M91" s="63"/>
      <c r="N91" s="34"/>
      <c r="O91" s="34"/>
      <c r="P91" s="34"/>
      <c r="Q91" s="34"/>
      <c r="R91" s="34"/>
      <c r="S91" s="34"/>
      <c r="T91" s="64"/>
      <c r="AT91" s="17" t="s">
        <v>296</v>
      </c>
      <c r="AU91" s="17" t="s">
        <v>251</v>
      </c>
    </row>
    <row r="92" spans="2:51" s="12" customFormat="1" ht="13.5">
      <c r="B92" s="182"/>
      <c r="D92" s="171" t="s">
        <v>300</v>
      </c>
      <c r="E92" s="183" t="s">
        <v>192</v>
      </c>
      <c r="F92" s="184" t="s">
        <v>635</v>
      </c>
      <c r="H92" s="185">
        <v>1</v>
      </c>
      <c r="I92" s="186"/>
      <c r="L92" s="182"/>
      <c r="M92" s="187"/>
      <c r="N92" s="188"/>
      <c r="O92" s="188"/>
      <c r="P92" s="188"/>
      <c r="Q92" s="188"/>
      <c r="R92" s="188"/>
      <c r="S92" s="188"/>
      <c r="T92" s="189"/>
      <c r="AT92" s="183" t="s">
        <v>300</v>
      </c>
      <c r="AU92" s="183" t="s">
        <v>251</v>
      </c>
      <c r="AV92" s="12" t="s">
        <v>251</v>
      </c>
      <c r="AW92" s="12" t="s">
        <v>207</v>
      </c>
      <c r="AX92" s="12" t="s">
        <v>193</v>
      </c>
      <c r="AY92" s="183" t="s">
        <v>287</v>
      </c>
    </row>
    <row r="93" spans="2:63" s="10" customFormat="1" ht="29.25" customHeight="1">
      <c r="B93" s="144"/>
      <c r="D93" s="155" t="s">
        <v>242</v>
      </c>
      <c r="E93" s="156" t="s">
        <v>636</v>
      </c>
      <c r="F93" s="156" t="s">
        <v>637</v>
      </c>
      <c r="I93" s="147"/>
      <c r="J93" s="157">
        <f>BK93</f>
        <v>30000</v>
      </c>
      <c r="L93" s="144"/>
      <c r="M93" s="149"/>
      <c r="N93" s="150"/>
      <c r="O93" s="150"/>
      <c r="P93" s="151">
        <f>SUM(P94:P107)</f>
        <v>0</v>
      </c>
      <c r="Q93" s="150"/>
      <c r="R93" s="151">
        <f>SUM(R94:R107)</f>
        <v>0</v>
      </c>
      <c r="S93" s="150"/>
      <c r="T93" s="152">
        <f>SUM(T94:T107)</f>
        <v>0</v>
      </c>
      <c r="AR93" s="145" t="s">
        <v>331</v>
      </c>
      <c r="AT93" s="153" t="s">
        <v>242</v>
      </c>
      <c r="AU93" s="153" t="s">
        <v>193</v>
      </c>
      <c r="AY93" s="145" t="s">
        <v>287</v>
      </c>
      <c r="BK93" s="154">
        <f>SUM(BK94:BK107)</f>
        <v>30000</v>
      </c>
    </row>
    <row r="94" spans="2:65" s="1" customFormat="1" ht="22.5" customHeight="1">
      <c r="B94" s="158"/>
      <c r="C94" s="159" t="s">
        <v>294</v>
      </c>
      <c r="D94" s="159" t="s">
        <v>289</v>
      </c>
      <c r="E94" s="160" t="s">
        <v>638</v>
      </c>
      <c r="F94" s="161" t="s">
        <v>639</v>
      </c>
      <c r="G94" s="162" t="s">
        <v>411</v>
      </c>
      <c r="H94" s="163">
        <v>2</v>
      </c>
      <c r="I94" s="164">
        <v>5000</v>
      </c>
      <c r="J94" s="165">
        <f>ROUND(I94*H94,2)</f>
        <v>10000</v>
      </c>
      <c r="K94" s="161" t="s">
        <v>293</v>
      </c>
      <c r="L94" s="33"/>
      <c r="M94" s="166" t="s">
        <v>192</v>
      </c>
      <c r="N94" s="167" t="s">
        <v>214</v>
      </c>
      <c r="O94" s="34"/>
      <c r="P94" s="168">
        <f>O94*H94</f>
        <v>0</v>
      </c>
      <c r="Q94" s="168">
        <v>0</v>
      </c>
      <c r="R94" s="168">
        <f>Q94*H94</f>
        <v>0</v>
      </c>
      <c r="S94" s="168">
        <v>0</v>
      </c>
      <c r="T94" s="169">
        <f>S94*H94</f>
        <v>0</v>
      </c>
      <c r="AR94" s="17" t="s">
        <v>622</v>
      </c>
      <c r="AT94" s="17" t="s">
        <v>289</v>
      </c>
      <c r="AU94" s="17" t="s">
        <v>251</v>
      </c>
      <c r="AY94" s="17" t="s">
        <v>287</v>
      </c>
      <c r="BE94" s="170">
        <f>IF(N94="základní",J94,0)</f>
        <v>10000</v>
      </c>
      <c r="BF94" s="170">
        <f>IF(N94="snížená",J94,0)</f>
        <v>0</v>
      </c>
      <c r="BG94" s="170">
        <f>IF(N94="zákl. přenesená",J94,0)</f>
        <v>0</v>
      </c>
      <c r="BH94" s="170">
        <f>IF(N94="sníž. přenesená",J94,0)</f>
        <v>0</v>
      </c>
      <c r="BI94" s="170">
        <f>IF(N94="nulová",J94,0)</f>
        <v>0</v>
      </c>
      <c r="BJ94" s="17" t="s">
        <v>193</v>
      </c>
      <c r="BK94" s="170">
        <f>ROUND(I94*H94,2)</f>
        <v>10000</v>
      </c>
      <c r="BL94" s="17" t="s">
        <v>622</v>
      </c>
      <c r="BM94" s="17" t="s">
        <v>640</v>
      </c>
    </row>
    <row r="95" spans="2:47" s="1" customFormat="1" ht="13.5">
      <c r="B95" s="33"/>
      <c r="D95" s="171" t="s">
        <v>296</v>
      </c>
      <c r="F95" s="172" t="s">
        <v>641</v>
      </c>
      <c r="I95" s="132"/>
      <c r="L95" s="33"/>
      <c r="M95" s="63"/>
      <c r="N95" s="34"/>
      <c r="O95" s="34"/>
      <c r="P95" s="34"/>
      <c r="Q95" s="34"/>
      <c r="R95" s="34"/>
      <c r="S95" s="34"/>
      <c r="T95" s="64"/>
      <c r="AT95" s="17" t="s">
        <v>296</v>
      </c>
      <c r="AU95" s="17" t="s">
        <v>251</v>
      </c>
    </row>
    <row r="96" spans="2:51" s="12" customFormat="1" ht="13.5">
      <c r="B96" s="182"/>
      <c r="D96" s="171" t="s">
        <v>300</v>
      </c>
      <c r="E96" s="183" t="s">
        <v>192</v>
      </c>
      <c r="F96" s="184" t="s">
        <v>642</v>
      </c>
      <c r="H96" s="185">
        <v>1</v>
      </c>
      <c r="I96" s="186"/>
      <c r="L96" s="182"/>
      <c r="M96" s="187"/>
      <c r="N96" s="188"/>
      <c r="O96" s="188"/>
      <c r="P96" s="188"/>
      <c r="Q96" s="188"/>
      <c r="R96" s="188"/>
      <c r="S96" s="188"/>
      <c r="T96" s="189"/>
      <c r="AT96" s="183" t="s">
        <v>300</v>
      </c>
      <c r="AU96" s="183" t="s">
        <v>251</v>
      </c>
      <c r="AV96" s="12" t="s">
        <v>251</v>
      </c>
      <c r="AW96" s="12" t="s">
        <v>207</v>
      </c>
      <c r="AX96" s="12" t="s">
        <v>243</v>
      </c>
      <c r="AY96" s="183" t="s">
        <v>287</v>
      </c>
    </row>
    <row r="97" spans="2:51" s="12" customFormat="1" ht="13.5">
      <c r="B97" s="182"/>
      <c r="D97" s="171" t="s">
        <v>300</v>
      </c>
      <c r="E97" s="183" t="s">
        <v>192</v>
      </c>
      <c r="F97" s="184" t="s">
        <v>643</v>
      </c>
      <c r="H97" s="185">
        <v>1</v>
      </c>
      <c r="I97" s="186"/>
      <c r="L97" s="182"/>
      <c r="M97" s="187"/>
      <c r="N97" s="188"/>
      <c r="O97" s="188"/>
      <c r="P97" s="188"/>
      <c r="Q97" s="188"/>
      <c r="R97" s="188"/>
      <c r="S97" s="188"/>
      <c r="T97" s="189"/>
      <c r="AT97" s="183" t="s">
        <v>300</v>
      </c>
      <c r="AU97" s="183" t="s">
        <v>251</v>
      </c>
      <c r="AV97" s="12" t="s">
        <v>251</v>
      </c>
      <c r="AW97" s="12" t="s">
        <v>207</v>
      </c>
      <c r="AX97" s="12" t="s">
        <v>243</v>
      </c>
      <c r="AY97" s="183" t="s">
        <v>287</v>
      </c>
    </row>
    <row r="98" spans="2:51" s="13" customFormat="1" ht="13.5">
      <c r="B98" s="194"/>
      <c r="D98" s="190" t="s">
        <v>300</v>
      </c>
      <c r="E98" s="195" t="s">
        <v>192</v>
      </c>
      <c r="F98" s="196" t="s">
        <v>318</v>
      </c>
      <c r="H98" s="197">
        <v>2</v>
      </c>
      <c r="I98" s="198"/>
      <c r="L98" s="194"/>
      <c r="M98" s="199"/>
      <c r="N98" s="200"/>
      <c r="O98" s="200"/>
      <c r="P98" s="200"/>
      <c r="Q98" s="200"/>
      <c r="R98" s="200"/>
      <c r="S98" s="200"/>
      <c r="T98" s="201"/>
      <c r="AT98" s="202" t="s">
        <v>300</v>
      </c>
      <c r="AU98" s="202" t="s">
        <v>251</v>
      </c>
      <c r="AV98" s="13" t="s">
        <v>294</v>
      </c>
      <c r="AW98" s="13" t="s">
        <v>207</v>
      </c>
      <c r="AX98" s="13" t="s">
        <v>193</v>
      </c>
      <c r="AY98" s="202" t="s">
        <v>287</v>
      </c>
    </row>
    <row r="99" spans="2:65" s="1" customFormat="1" ht="22.5" customHeight="1">
      <c r="B99" s="158"/>
      <c r="C99" s="159" t="s">
        <v>331</v>
      </c>
      <c r="D99" s="159" t="s">
        <v>289</v>
      </c>
      <c r="E99" s="160" t="s">
        <v>644</v>
      </c>
      <c r="F99" s="161" t="s">
        <v>645</v>
      </c>
      <c r="G99" s="162" t="s">
        <v>411</v>
      </c>
      <c r="H99" s="163">
        <v>4</v>
      </c>
      <c r="I99" s="164">
        <v>2500</v>
      </c>
      <c r="J99" s="165">
        <f>ROUND(I99*H99,2)</f>
        <v>10000</v>
      </c>
      <c r="K99" s="161" t="s">
        <v>293</v>
      </c>
      <c r="L99" s="33"/>
      <c r="M99" s="166" t="s">
        <v>192</v>
      </c>
      <c r="N99" s="167" t="s">
        <v>214</v>
      </c>
      <c r="O99" s="34"/>
      <c r="P99" s="168">
        <f>O99*H99</f>
        <v>0</v>
      </c>
      <c r="Q99" s="168">
        <v>0</v>
      </c>
      <c r="R99" s="168">
        <f>Q99*H99</f>
        <v>0</v>
      </c>
      <c r="S99" s="168">
        <v>0</v>
      </c>
      <c r="T99" s="169">
        <f>S99*H99</f>
        <v>0</v>
      </c>
      <c r="AR99" s="17" t="s">
        <v>622</v>
      </c>
      <c r="AT99" s="17" t="s">
        <v>289</v>
      </c>
      <c r="AU99" s="17" t="s">
        <v>251</v>
      </c>
      <c r="AY99" s="17" t="s">
        <v>287</v>
      </c>
      <c r="BE99" s="170">
        <f>IF(N99="základní",J99,0)</f>
        <v>10000</v>
      </c>
      <c r="BF99" s="170">
        <f>IF(N99="snížená",J99,0)</f>
        <v>0</v>
      </c>
      <c r="BG99" s="170">
        <f>IF(N99="zákl. přenesená",J99,0)</f>
        <v>0</v>
      </c>
      <c r="BH99" s="170">
        <f>IF(N99="sníž. přenesená",J99,0)</f>
        <v>0</v>
      </c>
      <c r="BI99" s="170">
        <f>IF(N99="nulová",J99,0)</f>
        <v>0</v>
      </c>
      <c r="BJ99" s="17" t="s">
        <v>193</v>
      </c>
      <c r="BK99" s="170">
        <f>ROUND(I99*H99,2)</f>
        <v>10000</v>
      </c>
      <c r="BL99" s="17" t="s">
        <v>622</v>
      </c>
      <c r="BM99" s="17" t="s">
        <v>646</v>
      </c>
    </row>
    <row r="100" spans="2:47" s="1" customFormat="1" ht="13.5">
      <c r="B100" s="33"/>
      <c r="D100" s="171" t="s">
        <v>296</v>
      </c>
      <c r="F100" s="172" t="s">
        <v>647</v>
      </c>
      <c r="I100" s="132"/>
      <c r="L100" s="33"/>
      <c r="M100" s="63"/>
      <c r="N100" s="34"/>
      <c r="O100" s="34"/>
      <c r="P100" s="34"/>
      <c r="Q100" s="34"/>
      <c r="R100" s="34"/>
      <c r="S100" s="34"/>
      <c r="T100" s="64"/>
      <c r="AT100" s="17" t="s">
        <v>296</v>
      </c>
      <c r="AU100" s="17" t="s">
        <v>251</v>
      </c>
    </row>
    <row r="101" spans="2:51" s="12" customFormat="1" ht="13.5">
      <c r="B101" s="182"/>
      <c r="D101" s="171" t="s">
        <v>300</v>
      </c>
      <c r="E101" s="183" t="s">
        <v>192</v>
      </c>
      <c r="F101" s="184" t="s">
        <v>648</v>
      </c>
      <c r="H101" s="185">
        <v>4</v>
      </c>
      <c r="I101" s="186"/>
      <c r="L101" s="182"/>
      <c r="M101" s="187"/>
      <c r="N101" s="188"/>
      <c r="O101" s="188"/>
      <c r="P101" s="188"/>
      <c r="Q101" s="188"/>
      <c r="R101" s="188"/>
      <c r="S101" s="188"/>
      <c r="T101" s="189"/>
      <c r="AT101" s="183" t="s">
        <v>300</v>
      </c>
      <c r="AU101" s="183" t="s">
        <v>251</v>
      </c>
      <c r="AV101" s="12" t="s">
        <v>251</v>
      </c>
      <c r="AW101" s="12" t="s">
        <v>207</v>
      </c>
      <c r="AX101" s="12" t="s">
        <v>193</v>
      </c>
      <c r="AY101" s="183" t="s">
        <v>287</v>
      </c>
    </row>
    <row r="102" spans="2:51" s="11" customFormat="1" ht="27">
      <c r="B102" s="174"/>
      <c r="D102" s="190" t="s">
        <v>300</v>
      </c>
      <c r="E102" s="191" t="s">
        <v>192</v>
      </c>
      <c r="F102" s="192" t="s">
        <v>649</v>
      </c>
      <c r="H102" s="193" t="s">
        <v>192</v>
      </c>
      <c r="I102" s="178"/>
      <c r="L102" s="174"/>
      <c r="M102" s="179"/>
      <c r="N102" s="180"/>
      <c r="O102" s="180"/>
      <c r="P102" s="180"/>
      <c r="Q102" s="180"/>
      <c r="R102" s="180"/>
      <c r="S102" s="180"/>
      <c r="T102" s="181"/>
      <c r="AT102" s="177" t="s">
        <v>300</v>
      </c>
      <c r="AU102" s="177" t="s">
        <v>251</v>
      </c>
      <c r="AV102" s="11" t="s">
        <v>193</v>
      </c>
      <c r="AW102" s="11" t="s">
        <v>207</v>
      </c>
      <c r="AX102" s="11" t="s">
        <v>243</v>
      </c>
      <c r="AY102" s="177" t="s">
        <v>287</v>
      </c>
    </row>
    <row r="103" spans="2:65" s="1" customFormat="1" ht="22.5" customHeight="1">
      <c r="B103" s="158"/>
      <c r="C103" s="159" t="s">
        <v>340</v>
      </c>
      <c r="D103" s="159" t="s">
        <v>289</v>
      </c>
      <c r="E103" s="160" t="s">
        <v>650</v>
      </c>
      <c r="F103" s="161" t="s">
        <v>651</v>
      </c>
      <c r="G103" s="162" t="s">
        <v>411</v>
      </c>
      <c r="H103" s="163">
        <v>2</v>
      </c>
      <c r="I103" s="164">
        <v>5000</v>
      </c>
      <c r="J103" s="165">
        <f>ROUND(I103*H103,2)</f>
        <v>10000</v>
      </c>
      <c r="K103" s="161" t="s">
        <v>293</v>
      </c>
      <c r="L103" s="33"/>
      <c r="M103" s="166" t="s">
        <v>192</v>
      </c>
      <c r="N103" s="167" t="s">
        <v>214</v>
      </c>
      <c r="O103" s="34"/>
      <c r="P103" s="168">
        <f>O103*H103</f>
        <v>0</v>
      </c>
      <c r="Q103" s="168">
        <v>0</v>
      </c>
      <c r="R103" s="168">
        <f>Q103*H103</f>
        <v>0</v>
      </c>
      <c r="S103" s="168">
        <v>0</v>
      </c>
      <c r="T103" s="169">
        <f>S103*H103</f>
        <v>0</v>
      </c>
      <c r="AR103" s="17" t="s">
        <v>622</v>
      </c>
      <c r="AT103" s="17" t="s">
        <v>289</v>
      </c>
      <c r="AU103" s="17" t="s">
        <v>251</v>
      </c>
      <c r="AY103" s="17" t="s">
        <v>287</v>
      </c>
      <c r="BE103" s="170">
        <f>IF(N103="základní",J103,0)</f>
        <v>10000</v>
      </c>
      <c r="BF103" s="170">
        <f>IF(N103="snížená",J103,0)</f>
        <v>0</v>
      </c>
      <c r="BG103" s="170">
        <f>IF(N103="zákl. přenesená",J103,0)</f>
        <v>0</v>
      </c>
      <c r="BH103" s="170">
        <f>IF(N103="sníž. přenesená",J103,0)</f>
        <v>0</v>
      </c>
      <c r="BI103" s="170">
        <f>IF(N103="nulová",J103,0)</f>
        <v>0</v>
      </c>
      <c r="BJ103" s="17" t="s">
        <v>193</v>
      </c>
      <c r="BK103" s="170">
        <f>ROUND(I103*H103,2)</f>
        <v>10000</v>
      </c>
      <c r="BL103" s="17" t="s">
        <v>622</v>
      </c>
      <c r="BM103" s="17" t="s">
        <v>652</v>
      </c>
    </row>
    <row r="104" spans="2:47" s="1" customFormat="1" ht="13.5">
      <c r="B104" s="33"/>
      <c r="D104" s="171" t="s">
        <v>296</v>
      </c>
      <c r="F104" s="172" t="s">
        <v>653</v>
      </c>
      <c r="I104" s="132"/>
      <c r="L104" s="33"/>
      <c r="M104" s="63"/>
      <c r="N104" s="34"/>
      <c r="O104" s="34"/>
      <c r="P104" s="34"/>
      <c r="Q104" s="34"/>
      <c r="R104" s="34"/>
      <c r="S104" s="34"/>
      <c r="T104" s="64"/>
      <c r="AT104" s="17" t="s">
        <v>296</v>
      </c>
      <c r="AU104" s="17" t="s">
        <v>251</v>
      </c>
    </row>
    <row r="105" spans="2:51" s="12" customFormat="1" ht="13.5">
      <c r="B105" s="182"/>
      <c r="D105" s="171" t="s">
        <v>300</v>
      </c>
      <c r="E105" s="183" t="s">
        <v>192</v>
      </c>
      <c r="F105" s="184" t="s">
        <v>642</v>
      </c>
      <c r="H105" s="185">
        <v>1</v>
      </c>
      <c r="I105" s="186"/>
      <c r="L105" s="182"/>
      <c r="M105" s="187"/>
      <c r="N105" s="188"/>
      <c r="O105" s="188"/>
      <c r="P105" s="188"/>
      <c r="Q105" s="188"/>
      <c r="R105" s="188"/>
      <c r="S105" s="188"/>
      <c r="T105" s="189"/>
      <c r="AT105" s="183" t="s">
        <v>300</v>
      </c>
      <c r="AU105" s="183" t="s">
        <v>251</v>
      </c>
      <c r="AV105" s="12" t="s">
        <v>251</v>
      </c>
      <c r="AW105" s="12" t="s">
        <v>207</v>
      </c>
      <c r="AX105" s="12" t="s">
        <v>243</v>
      </c>
      <c r="AY105" s="183" t="s">
        <v>287</v>
      </c>
    </row>
    <row r="106" spans="2:51" s="12" customFormat="1" ht="13.5">
      <c r="B106" s="182"/>
      <c r="D106" s="171" t="s">
        <v>300</v>
      </c>
      <c r="E106" s="183" t="s">
        <v>192</v>
      </c>
      <c r="F106" s="184" t="s">
        <v>643</v>
      </c>
      <c r="H106" s="185">
        <v>1</v>
      </c>
      <c r="I106" s="186"/>
      <c r="L106" s="182"/>
      <c r="M106" s="187"/>
      <c r="N106" s="188"/>
      <c r="O106" s="188"/>
      <c r="P106" s="188"/>
      <c r="Q106" s="188"/>
      <c r="R106" s="188"/>
      <c r="S106" s="188"/>
      <c r="T106" s="189"/>
      <c r="AT106" s="183" t="s">
        <v>300</v>
      </c>
      <c r="AU106" s="183" t="s">
        <v>251</v>
      </c>
      <c r="AV106" s="12" t="s">
        <v>251</v>
      </c>
      <c r="AW106" s="12" t="s">
        <v>207</v>
      </c>
      <c r="AX106" s="12" t="s">
        <v>243</v>
      </c>
      <c r="AY106" s="183" t="s">
        <v>287</v>
      </c>
    </row>
    <row r="107" spans="2:51" s="13" customFormat="1" ht="13.5">
      <c r="B107" s="194"/>
      <c r="D107" s="171" t="s">
        <v>300</v>
      </c>
      <c r="E107" s="206" t="s">
        <v>192</v>
      </c>
      <c r="F107" s="207" t="s">
        <v>318</v>
      </c>
      <c r="H107" s="208">
        <v>2</v>
      </c>
      <c r="I107" s="198"/>
      <c r="L107" s="194"/>
      <c r="M107" s="199"/>
      <c r="N107" s="200"/>
      <c r="O107" s="200"/>
      <c r="P107" s="200"/>
      <c r="Q107" s="200"/>
      <c r="R107" s="200"/>
      <c r="S107" s="200"/>
      <c r="T107" s="201"/>
      <c r="AT107" s="202" t="s">
        <v>300</v>
      </c>
      <c r="AU107" s="202" t="s">
        <v>251</v>
      </c>
      <c r="AV107" s="13" t="s">
        <v>294</v>
      </c>
      <c r="AW107" s="13" t="s">
        <v>207</v>
      </c>
      <c r="AX107" s="13" t="s">
        <v>193</v>
      </c>
      <c r="AY107" s="202" t="s">
        <v>287</v>
      </c>
    </row>
    <row r="108" spans="2:63" s="10" customFormat="1" ht="29.25" customHeight="1">
      <c r="B108" s="144"/>
      <c r="D108" s="155" t="s">
        <v>242</v>
      </c>
      <c r="E108" s="156" t="s">
        <v>654</v>
      </c>
      <c r="F108" s="156" t="s">
        <v>655</v>
      </c>
      <c r="I108" s="147"/>
      <c r="J108" s="157">
        <f>BK108</f>
        <v>7900</v>
      </c>
      <c r="L108" s="144"/>
      <c r="M108" s="149"/>
      <c r="N108" s="150"/>
      <c r="O108" s="150"/>
      <c r="P108" s="151">
        <f>SUM(P109:P112)</f>
        <v>0</v>
      </c>
      <c r="Q108" s="150"/>
      <c r="R108" s="151">
        <f>SUM(R109:R112)</f>
        <v>0</v>
      </c>
      <c r="S108" s="150"/>
      <c r="T108" s="152">
        <f>SUM(T109:T112)</f>
        <v>0</v>
      </c>
      <c r="AR108" s="145" t="s">
        <v>331</v>
      </c>
      <c r="AT108" s="153" t="s">
        <v>242</v>
      </c>
      <c r="AU108" s="153" t="s">
        <v>193</v>
      </c>
      <c r="AY108" s="145" t="s">
        <v>287</v>
      </c>
      <c r="BK108" s="154">
        <f>SUM(BK109:BK112)</f>
        <v>7900</v>
      </c>
    </row>
    <row r="109" spans="2:65" s="1" customFormat="1" ht="22.5" customHeight="1">
      <c r="B109" s="158"/>
      <c r="C109" s="159" t="s">
        <v>345</v>
      </c>
      <c r="D109" s="159" t="s">
        <v>289</v>
      </c>
      <c r="E109" s="160" t="s">
        <v>656</v>
      </c>
      <c r="F109" s="161" t="s">
        <v>657</v>
      </c>
      <c r="G109" s="162" t="s">
        <v>621</v>
      </c>
      <c r="H109" s="163">
        <v>1</v>
      </c>
      <c r="I109" s="164">
        <v>7900</v>
      </c>
      <c r="J109" s="165">
        <f>ROUND(I109*H109,2)</f>
        <v>7900</v>
      </c>
      <c r="K109" s="161" t="s">
        <v>293</v>
      </c>
      <c r="L109" s="33"/>
      <c r="M109" s="166" t="s">
        <v>192</v>
      </c>
      <c r="N109" s="167" t="s">
        <v>214</v>
      </c>
      <c r="O109" s="34"/>
      <c r="P109" s="168">
        <f>O109*H109</f>
        <v>0</v>
      </c>
      <c r="Q109" s="168">
        <v>0</v>
      </c>
      <c r="R109" s="168">
        <f>Q109*H109</f>
        <v>0</v>
      </c>
      <c r="S109" s="168">
        <v>0</v>
      </c>
      <c r="T109" s="169">
        <f>S109*H109</f>
        <v>0</v>
      </c>
      <c r="AR109" s="17" t="s">
        <v>622</v>
      </c>
      <c r="AT109" s="17" t="s">
        <v>289</v>
      </c>
      <c r="AU109" s="17" t="s">
        <v>251</v>
      </c>
      <c r="AY109" s="17" t="s">
        <v>287</v>
      </c>
      <c r="BE109" s="170">
        <f>IF(N109="základní",J109,0)</f>
        <v>7900</v>
      </c>
      <c r="BF109" s="170">
        <f>IF(N109="snížená",J109,0)</f>
        <v>0</v>
      </c>
      <c r="BG109" s="170">
        <f>IF(N109="zákl. přenesená",J109,0)</f>
        <v>0</v>
      </c>
      <c r="BH109" s="170">
        <f>IF(N109="sníž. přenesená",J109,0)</f>
        <v>0</v>
      </c>
      <c r="BI109" s="170">
        <f>IF(N109="nulová",J109,0)</f>
        <v>0</v>
      </c>
      <c r="BJ109" s="17" t="s">
        <v>193</v>
      </c>
      <c r="BK109" s="170">
        <f>ROUND(I109*H109,2)</f>
        <v>7900</v>
      </c>
      <c r="BL109" s="17" t="s">
        <v>622</v>
      </c>
      <c r="BM109" s="17" t="s">
        <v>658</v>
      </c>
    </row>
    <row r="110" spans="2:47" s="1" customFormat="1" ht="13.5">
      <c r="B110" s="33"/>
      <c r="D110" s="171" t="s">
        <v>296</v>
      </c>
      <c r="F110" s="172" t="s">
        <v>659</v>
      </c>
      <c r="I110" s="132"/>
      <c r="L110" s="33"/>
      <c r="M110" s="63"/>
      <c r="N110" s="34"/>
      <c r="O110" s="34"/>
      <c r="P110" s="34"/>
      <c r="Q110" s="34"/>
      <c r="R110" s="34"/>
      <c r="S110" s="34"/>
      <c r="T110" s="64"/>
      <c r="AT110" s="17" t="s">
        <v>296</v>
      </c>
      <c r="AU110" s="17" t="s">
        <v>251</v>
      </c>
    </row>
    <row r="111" spans="2:51" s="12" customFormat="1" ht="13.5">
      <c r="B111" s="182"/>
      <c r="D111" s="171" t="s">
        <v>300</v>
      </c>
      <c r="E111" s="183" t="s">
        <v>192</v>
      </c>
      <c r="F111" s="184" t="s">
        <v>660</v>
      </c>
      <c r="H111" s="185">
        <v>1</v>
      </c>
      <c r="I111" s="186"/>
      <c r="L111" s="182"/>
      <c r="M111" s="187"/>
      <c r="N111" s="188"/>
      <c r="O111" s="188"/>
      <c r="P111" s="188"/>
      <c r="Q111" s="188"/>
      <c r="R111" s="188"/>
      <c r="S111" s="188"/>
      <c r="T111" s="189"/>
      <c r="AT111" s="183" t="s">
        <v>300</v>
      </c>
      <c r="AU111" s="183" t="s">
        <v>251</v>
      </c>
      <c r="AV111" s="12" t="s">
        <v>251</v>
      </c>
      <c r="AW111" s="12" t="s">
        <v>207</v>
      </c>
      <c r="AX111" s="12" t="s">
        <v>193</v>
      </c>
      <c r="AY111" s="183" t="s">
        <v>287</v>
      </c>
    </row>
    <row r="112" spans="2:51" s="11" customFormat="1" ht="13.5">
      <c r="B112" s="174"/>
      <c r="D112" s="171" t="s">
        <v>300</v>
      </c>
      <c r="E112" s="175" t="s">
        <v>192</v>
      </c>
      <c r="F112" s="176" t="s">
        <v>661</v>
      </c>
      <c r="H112" s="177" t="s">
        <v>192</v>
      </c>
      <c r="I112" s="178"/>
      <c r="L112" s="174"/>
      <c r="M112" s="179"/>
      <c r="N112" s="180"/>
      <c r="O112" s="180"/>
      <c r="P112" s="180"/>
      <c r="Q112" s="180"/>
      <c r="R112" s="180"/>
      <c r="S112" s="180"/>
      <c r="T112" s="181"/>
      <c r="AT112" s="177" t="s">
        <v>300</v>
      </c>
      <c r="AU112" s="177" t="s">
        <v>251</v>
      </c>
      <c r="AV112" s="11" t="s">
        <v>193</v>
      </c>
      <c r="AW112" s="11" t="s">
        <v>207</v>
      </c>
      <c r="AX112" s="11" t="s">
        <v>243</v>
      </c>
      <c r="AY112" s="177" t="s">
        <v>287</v>
      </c>
    </row>
    <row r="113" spans="2:63" s="10" customFormat="1" ht="29.25" customHeight="1">
      <c r="B113" s="144"/>
      <c r="D113" s="155" t="s">
        <v>242</v>
      </c>
      <c r="E113" s="156" t="s">
        <v>662</v>
      </c>
      <c r="F113" s="156" t="s">
        <v>663</v>
      </c>
      <c r="I113" s="147"/>
      <c r="J113" s="157">
        <f>BK113</f>
        <v>12672</v>
      </c>
      <c r="L113" s="144"/>
      <c r="M113" s="149"/>
      <c r="N113" s="150"/>
      <c r="O113" s="150"/>
      <c r="P113" s="151">
        <f>SUM(P114:P116)</f>
        <v>0</v>
      </c>
      <c r="Q113" s="150"/>
      <c r="R113" s="151">
        <f>SUM(R114:R116)</f>
        <v>0</v>
      </c>
      <c r="S113" s="150"/>
      <c r="T113" s="152">
        <f>SUM(T114:T116)</f>
        <v>0</v>
      </c>
      <c r="AR113" s="145" t="s">
        <v>331</v>
      </c>
      <c r="AT113" s="153" t="s">
        <v>242</v>
      </c>
      <c r="AU113" s="153" t="s">
        <v>193</v>
      </c>
      <c r="AY113" s="145" t="s">
        <v>287</v>
      </c>
      <c r="BK113" s="154">
        <f>SUM(BK114:BK116)</f>
        <v>12672</v>
      </c>
    </row>
    <row r="114" spans="2:65" s="1" customFormat="1" ht="22.5" customHeight="1">
      <c r="B114" s="158"/>
      <c r="C114" s="159" t="s">
        <v>351</v>
      </c>
      <c r="D114" s="159" t="s">
        <v>289</v>
      </c>
      <c r="E114" s="160" t="s">
        <v>664</v>
      </c>
      <c r="F114" s="161" t="s">
        <v>665</v>
      </c>
      <c r="G114" s="162" t="s">
        <v>411</v>
      </c>
      <c r="H114" s="163">
        <v>1</v>
      </c>
      <c r="I114" s="164">
        <v>12672</v>
      </c>
      <c r="J114" s="165">
        <f>ROUND(I114*H114,2)</f>
        <v>12672</v>
      </c>
      <c r="K114" s="161" t="s">
        <v>293</v>
      </c>
      <c r="L114" s="33"/>
      <c r="M114" s="166" t="s">
        <v>192</v>
      </c>
      <c r="N114" s="167" t="s">
        <v>214</v>
      </c>
      <c r="O114" s="34"/>
      <c r="P114" s="168">
        <f>O114*H114</f>
        <v>0</v>
      </c>
      <c r="Q114" s="168">
        <v>0</v>
      </c>
      <c r="R114" s="168">
        <f>Q114*H114</f>
        <v>0</v>
      </c>
      <c r="S114" s="168">
        <v>0</v>
      </c>
      <c r="T114" s="169">
        <f>S114*H114</f>
        <v>0</v>
      </c>
      <c r="AR114" s="17" t="s">
        <v>622</v>
      </c>
      <c r="AT114" s="17" t="s">
        <v>289</v>
      </c>
      <c r="AU114" s="17" t="s">
        <v>251</v>
      </c>
      <c r="AY114" s="17" t="s">
        <v>287</v>
      </c>
      <c r="BE114" s="170">
        <f>IF(N114="základní",J114,0)</f>
        <v>12672</v>
      </c>
      <c r="BF114" s="170">
        <f>IF(N114="snížená",J114,0)</f>
        <v>0</v>
      </c>
      <c r="BG114" s="170">
        <f>IF(N114="zákl. přenesená",J114,0)</f>
        <v>0</v>
      </c>
      <c r="BH114" s="170">
        <f>IF(N114="sníž. přenesená",J114,0)</f>
        <v>0</v>
      </c>
      <c r="BI114" s="170">
        <f>IF(N114="nulová",J114,0)</f>
        <v>0</v>
      </c>
      <c r="BJ114" s="17" t="s">
        <v>193</v>
      </c>
      <c r="BK114" s="170">
        <f>ROUND(I114*H114,2)</f>
        <v>12672</v>
      </c>
      <c r="BL114" s="17" t="s">
        <v>622</v>
      </c>
      <c r="BM114" s="17" t="s">
        <v>666</v>
      </c>
    </row>
    <row r="115" spans="2:47" s="1" customFormat="1" ht="13.5">
      <c r="B115" s="33"/>
      <c r="D115" s="171" t="s">
        <v>296</v>
      </c>
      <c r="F115" s="172" t="s">
        <v>667</v>
      </c>
      <c r="I115" s="132"/>
      <c r="L115" s="33"/>
      <c r="M115" s="63"/>
      <c r="N115" s="34"/>
      <c r="O115" s="34"/>
      <c r="P115" s="34"/>
      <c r="Q115" s="34"/>
      <c r="R115" s="34"/>
      <c r="S115" s="34"/>
      <c r="T115" s="64"/>
      <c r="AT115" s="17" t="s">
        <v>296</v>
      </c>
      <c r="AU115" s="17" t="s">
        <v>251</v>
      </c>
    </row>
    <row r="116" spans="2:51" s="12" customFormat="1" ht="13.5">
      <c r="B116" s="182"/>
      <c r="D116" s="171" t="s">
        <v>300</v>
      </c>
      <c r="E116" s="183" t="s">
        <v>192</v>
      </c>
      <c r="F116" s="184" t="s">
        <v>668</v>
      </c>
      <c r="H116" s="185">
        <v>1</v>
      </c>
      <c r="I116" s="186"/>
      <c r="L116" s="182"/>
      <c r="M116" s="213"/>
      <c r="N116" s="214"/>
      <c r="O116" s="214"/>
      <c r="P116" s="214"/>
      <c r="Q116" s="214"/>
      <c r="R116" s="214"/>
      <c r="S116" s="214"/>
      <c r="T116" s="215"/>
      <c r="AT116" s="183" t="s">
        <v>300</v>
      </c>
      <c r="AU116" s="183" t="s">
        <v>251</v>
      </c>
      <c r="AV116" s="12" t="s">
        <v>251</v>
      </c>
      <c r="AW116" s="12" t="s">
        <v>207</v>
      </c>
      <c r="AX116" s="12" t="s">
        <v>193</v>
      </c>
      <c r="AY116" s="183" t="s">
        <v>287</v>
      </c>
    </row>
    <row r="117" spans="2:12" s="1" customFormat="1" ht="6.75" customHeight="1">
      <c r="B117" s="49"/>
      <c r="C117" s="50"/>
      <c r="D117" s="50"/>
      <c r="E117" s="50"/>
      <c r="F117" s="50"/>
      <c r="G117" s="50"/>
      <c r="H117" s="50"/>
      <c r="I117" s="111"/>
      <c r="J117" s="50"/>
      <c r="K117" s="50"/>
      <c r="L117" s="33"/>
    </row>
    <row r="434" ht="13.5">
      <c r="AT434" s="212"/>
    </row>
  </sheetData>
  <sheetProtection password="CC35" sheet="1" objects="1" scenarios="1" formatColumns="0" formatRows="0" sort="0" autoFilter="0"/>
  <autoFilter ref="C80:K80"/>
  <mergeCells count="9">
    <mergeCell ref="L2:V2"/>
    <mergeCell ref="E47:H47"/>
    <mergeCell ref="E71:H71"/>
    <mergeCell ref="E73:H73"/>
    <mergeCell ref="G1:H1"/>
    <mergeCell ref="E7:H7"/>
    <mergeCell ref="E9:H9"/>
    <mergeCell ref="E24:H24"/>
    <mergeCell ref="E45:H45"/>
  </mergeCells>
  <hyperlinks>
    <hyperlink ref="F1:G1" location="C2" tooltip="Krycí list soupisu" display="1) Krycí list soupisu"/>
    <hyperlink ref="G1:H1" location="C54" tooltip="Rekapitulace" display="2) Rekapitulace"/>
    <hyperlink ref="J1" location="C80" tooltip="Soupis prací" display="3) Soupis prací"/>
    <hyperlink ref="L1:V1" location="'Rekapitulace stavby'!C2" tooltip="Rekapitulace stavby" display="Rekapitulace stavby"/>
  </hyperlinks>
  <printOptions horizontalCentered="1"/>
  <pageMargins left="0.3937007874015748" right="0.3937007874015748" top="0.3937007874015748" bottom="0.3937007874015748" header="0" footer="0"/>
  <pageSetup blackAndWhite="1" errors="blank" fitToHeight="100" fitToWidth="1" horizontalDpi="600" verticalDpi="600" orientation="portrait" paperSize="9" scale="81" r:id="rId1"/>
  <headerFooter>
    <oddFooter>&amp;CStrana &amp;P z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K212"/>
  <sheetViews>
    <sheetView showGridLines="0" zoomScalePageLayoutView="0" workbookViewId="0" topLeftCell="A1">
      <selection activeCell="A1" sqref="A1"/>
    </sheetView>
  </sheetViews>
  <sheetFormatPr defaultColWidth="9.33203125" defaultRowHeight="13.5"/>
  <cols>
    <col min="1" max="1" width="8.33203125" style="226" customWidth="1"/>
    <col min="2" max="2" width="1.66796875" style="226" customWidth="1"/>
    <col min="3" max="4" width="5" style="226" customWidth="1"/>
    <col min="5" max="5" width="11.66015625" style="226" customWidth="1"/>
    <col min="6" max="6" width="9.16015625" style="226" customWidth="1"/>
    <col min="7" max="7" width="5" style="226" customWidth="1"/>
    <col min="8" max="8" width="77.83203125" style="226" customWidth="1"/>
    <col min="9" max="10" width="20" style="226" customWidth="1"/>
    <col min="11" max="11" width="1.66796875" style="226" customWidth="1"/>
    <col min="12" max="16384" width="9.33203125" style="226" customWidth="1"/>
  </cols>
  <sheetData>
    <row r="1" ht="37.5" customHeight="1"/>
    <row r="2" spans="2:11" ht="7.5" customHeight="1">
      <c r="B2" s="227"/>
      <c r="C2" s="228"/>
      <c r="D2" s="228"/>
      <c r="E2" s="228"/>
      <c r="F2" s="228"/>
      <c r="G2" s="228"/>
      <c r="H2" s="228"/>
      <c r="I2" s="228"/>
      <c r="J2" s="228"/>
      <c r="K2" s="229"/>
    </row>
    <row r="3" spans="2:11" s="232" customFormat="1" ht="45" customHeight="1">
      <c r="B3" s="230"/>
      <c r="C3" s="354" t="s">
        <v>676</v>
      </c>
      <c r="D3" s="354"/>
      <c r="E3" s="354"/>
      <c r="F3" s="354"/>
      <c r="G3" s="354"/>
      <c r="H3" s="354"/>
      <c r="I3" s="354"/>
      <c r="J3" s="354"/>
      <c r="K3" s="231"/>
    </row>
    <row r="4" spans="2:11" ht="25.5" customHeight="1">
      <c r="B4" s="233"/>
      <c r="C4" s="356" t="s">
        <v>677</v>
      </c>
      <c r="D4" s="356"/>
      <c r="E4" s="356"/>
      <c r="F4" s="356"/>
      <c r="G4" s="356"/>
      <c r="H4" s="356"/>
      <c r="I4" s="356"/>
      <c r="J4" s="356"/>
      <c r="K4" s="234"/>
    </row>
    <row r="5" spans="2:11" ht="5.25" customHeight="1">
      <c r="B5" s="233"/>
      <c r="C5" s="235"/>
      <c r="D5" s="235"/>
      <c r="E5" s="235"/>
      <c r="F5" s="235"/>
      <c r="G5" s="235"/>
      <c r="H5" s="235"/>
      <c r="I5" s="235"/>
      <c r="J5" s="235"/>
      <c r="K5" s="234"/>
    </row>
    <row r="6" spans="2:11" ht="15" customHeight="1">
      <c r="B6" s="233"/>
      <c r="C6" s="352" t="s">
        <v>678</v>
      </c>
      <c r="D6" s="352"/>
      <c r="E6" s="352"/>
      <c r="F6" s="352"/>
      <c r="G6" s="352"/>
      <c r="H6" s="352"/>
      <c r="I6" s="352"/>
      <c r="J6" s="352"/>
      <c r="K6" s="234"/>
    </row>
    <row r="7" spans="2:11" ht="15" customHeight="1">
      <c r="B7" s="237"/>
      <c r="C7" s="352" t="s">
        <v>679</v>
      </c>
      <c r="D7" s="352"/>
      <c r="E7" s="352"/>
      <c r="F7" s="352"/>
      <c r="G7" s="352"/>
      <c r="H7" s="352"/>
      <c r="I7" s="352"/>
      <c r="J7" s="352"/>
      <c r="K7" s="234"/>
    </row>
    <row r="8" spans="2:11" ht="12.75" customHeight="1">
      <c r="B8" s="237"/>
      <c r="C8" s="236"/>
      <c r="D8" s="236"/>
      <c r="E8" s="236"/>
      <c r="F8" s="236"/>
      <c r="G8" s="236"/>
      <c r="H8" s="236"/>
      <c r="I8" s="236"/>
      <c r="J8" s="236"/>
      <c r="K8" s="234"/>
    </row>
    <row r="9" spans="2:11" ht="15" customHeight="1">
      <c r="B9" s="237"/>
      <c r="C9" s="352" t="s">
        <v>163</v>
      </c>
      <c r="D9" s="352"/>
      <c r="E9" s="352"/>
      <c r="F9" s="352"/>
      <c r="G9" s="352"/>
      <c r="H9" s="352"/>
      <c r="I9" s="352"/>
      <c r="J9" s="352"/>
      <c r="K9" s="234"/>
    </row>
    <row r="10" spans="2:11" ht="15" customHeight="1">
      <c r="B10" s="237"/>
      <c r="C10" s="236"/>
      <c r="D10" s="352" t="s">
        <v>164</v>
      </c>
      <c r="E10" s="352"/>
      <c r="F10" s="352"/>
      <c r="G10" s="352"/>
      <c r="H10" s="352"/>
      <c r="I10" s="352"/>
      <c r="J10" s="352"/>
      <c r="K10" s="234"/>
    </row>
    <row r="11" spans="2:11" ht="15" customHeight="1">
      <c r="B11" s="237"/>
      <c r="C11" s="238"/>
      <c r="D11" s="352" t="s">
        <v>680</v>
      </c>
      <c r="E11" s="352"/>
      <c r="F11" s="352"/>
      <c r="G11" s="352"/>
      <c r="H11" s="352"/>
      <c r="I11" s="352"/>
      <c r="J11" s="352"/>
      <c r="K11" s="234"/>
    </row>
    <row r="12" spans="2:11" ht="12.75" customHeight="1">
      <c r="B12" s="237"/>
      <c r="C12" s="238"/>
      <c r="D12" s="238"/>
      <c r="E12" s="238"/>
      <c r="F12" s="238"/>
      <c r="G12" s="238"/>
      <c r="H12" s="238"/>
      <c r="I12" s="238"/>
      <c r="J12" s="238"/>
      <c r="K12" s="234"/>
    </row>
    <row r="13" spans="2:11" ht="15" customHeight="1">
      <c r="B13" s="237"/>
      <c r="C13" s="238"/>
      <c r="D13" s="352" t="s">
        <v>165</v>
      </c>
      <c r="E13" s="352"/>
      <c r="F13" s="352"/>
      <c r="G13" s="352"/>
      <c r="H13" s="352"/>
      <c r="I13" s="352"/>
      <c r="J13" s="352"/>
      <c r="K13" s="234"/>
    </row>
    <row r="14" spans="2:11" ht="15" customHeight="1">
      <c r="B14" s="237"/>
      <c r="C14" s="238"/>
      <c r="D14" s="352" t="s">
        <v>0</v>
      </c>
      <c r="E14" s="352"/>
      <c r="F14" s="352"/>
      <c r="G14" s="352"/>
      <c r="H14" s="352"/>
      <c r="I14" s="352"/>
      <c r="J14" s="352"/>
      <c r="K14" s="234"/>
    </row>
    <row r="15" spans="2:11" ht="15" customHeight="1">
      <c r="B15" s="237"/>
      <c r="C15" s="238"/>
      <c r="D15" s="352" t="s">
        <v>1</v>
      </c>
      <c r="E15" s="352"/>
      <c r="F15" s="352"/>
      <c r="G15" s="352"/>
      <c r="H15" s="352"/>
      <c r="I15" s="352"/>
      <c r="J15" s="352"/>
      <c r="K15" s="234"/>
    </row>
    <row r="16" spans="2:11" ht="15" customHeight="1">
      <c r="B16" s="237"/>
      <c r="C16" s="238"/>
      <c r="D16" s="238"/>
      <c r="E16" s="239" t="s">
        <v>249</v>
      </c>
      <c r="F16" s="352" t="s">
        <v>2</v>
      </c>
      <c r="G16" s="352"/>
      <c r="H16" s="352"/>
      <c r="I16" s="352"/>
      <c r="J16" s="352"/>
      <c r="K16" s="234"/>
    </row>
    <row r="17" spans="2:11" ht="15" customHeight="1">
      <c r="B17" s="237"/>
      <c r="C17" s="238"/>
      <c r="D17" s="238"/>
      <c r="E17" s="239" t="s">
        <v>3</v>
      </c>
      <c r="F17" s="352" t="s">
        <v>4</v>
      </c>
      <c r="G17" s="352"/>
      <c r="H17" s="352"/>
      <c r="I17" s="352"/>
      <c r="J17" s="352"/>
      <c r="K17" s="234"/>
    </row>
    <row r="18" spans="2:11" ht="15" customHeight="1">
      <c r="B18" s="237"/>
      <c r="C18" s="238"/>
      <c r="D18" s="238"/>
      <c r="E18" s="239" t="s">
        <v>5</v>
      </c>
      <c r="F18" s="352" t="s">
        <v>6</v>
      </c>
      <c r="G18" s="352"/>
      <c r="H18" s="352"/>
      <c r="I18" s="352"/>
      <c r="J18" s="352"/>
      <c r="K18" s="234"/>
    </row>
    <row r="19" spans="2:11" ht="15" customHeight="1">
      <c r="B19" s="237"/>
      <c r="C19" s="238"/>
      <c r="D19" s="238"/>
      <c r="E19" s="239" t="s">
        <v>254</v>
      </c>
      <c r="F19" s="352" t="s">
        <v>7</v>
      </c>
      <c r="G19" s="352"/>
      <c r="H19" s="352"/>
      <c r="I19" s="352"/>
      <c r="J19" s="352"/>
      <c r="K19" s="234"/>
    </row>
    <row r="20" spans="2:11" ht="15" customHeight="1">
      <c r="B20" s="237"/>
      <c r="C20" s="238"/>
      <c r="D20" s="238"/>
      <c r="E20" s="239" t="s">
        <v>8</v>
      </c>
      <c r="F20" s="352" t="s">
        <v>9</v>
      </c>
      <c r="G20" s="352"/>
      <c r="H20" s="352"/>
      <c r="I20" s="352"/>
      <c r="J20" s="352"/>
      <c r="K20" s="234"/>
    </row>
    <row r="21" spans="2:11" ht="15" customHeight="1">
      <c r="B21" s="237"/>
      <c r="C21" s="238"/>
      <c r="D21" s="238"/>
      <c r="E21" s="239" t="s">
        <v>10</v>
      </c>
      <c r="F21" s="352" t="s">
        <v>11</v>
      </c>
      <c r="G21" s="352"/>
      <c r="H21" s="352"/>
      <c r="I21" s="352"/>
      <c r="J21" s="352"/>
      <c r="K21" s="234"/>
    </row>
    <row r="22" spans="2:11" ht="12.75" customHeight="1">
      <c r="B22" s="237"/>
      <c r="C22" s="238"/>
      <c r="D22" s="238"/>
      <c r="E22" s="238"/>
      <c r="F22" s="238"/>
      <c r="G22" s="238"/>
      <c r="H22" s="238"/>
      <c r="I22" s="238"/>
      <c r="J22" s="238"/>
      <c r="K22" s="234"/>
    </row>
    <row r="23" spans="2:11" ht="15" customHeight="1">
      <c r="B23" s="237"/>
      <c r="C23" s="352" t="s">
        <v>166</v>
      </c>
      <c r="D23" s="352"/>
      <c r="E23" s="352"/>
      <c r="F23" s="352"/>
      <c r="G23" s="352"/>
      <c r="H23" s="352"/>
      <c r="I23" s="352"/>
      <c r="J23" s="352"/>
      <c r="K23" s="234"/>
    </row>
    <row r="24" spans="2:11" ht="15" customHeight="1">
      <c r="B24" s="237"/>
      <c r="C24" s="352" t="s">
        <v>12</v>
      </c>
      <c r="D24" s="352"/>
      <c r="E24" s="352"/>
      <c r="F24" s="352"/>
      <c r="G24" s="352"/>
      <c r="H24" s="352"/>
      <c r="I24" s="352"/>
      <c r="J24" s="352"/>
      <c r="K24" s="234"/>
    </row>
    <row r="25" spans="2:11" ht="15" customHeight="1">
      <c r="B25" s="237"/>
      <c r="C25" s="236"/>
      <c r="D25" s="352" t="s">
        <v>167</v>
      </c>
      <c r="E25" s="352"/>
      <c r="F25" s="352"/>
      <c r="G25" s="352"/>
      <c r="H25" s="352"/>
      <c r="I25" s="352"/>
      <c r="J25" s="352"/>
      <c r="K25" s="234"/>
    </row>
    <row r="26" spans="2:11" ht="15" customHeight="1">
      <c r="B26" s="237"/>
      <c r="C26" s="238"/>
      <c r="D26" s="352" t="s">
        <v>13</v>
      </c>
      <c r="E26" s="352"/>
      <c r="F26" s="352"/>
      <c r="G26" s="352"/>
      <c r="H26" s="352"/>
      <c r="I26" s="352"/>
      <c r="J26" s="352"/>
      <c r="K26" s="234"/>
    </row>
    <row r="27" spans="2:11" ht="12.75" customHeight="1">
      <c r="B27" s="237"/>
      <c r="C27" s="238"/>
      <c r="D27" s="238"/>
      <c r="E27" s="238"/>
      <c r="F27" s="238"/>
      <c r="G27" s="238"/>
      <c r="H27" s="238"/>
      <c r="I27" s="238"/>
      <c r="J27" s="238"/>
      <c r="K27" s="234"/>
    </row>
    <row r="28" spans="2:11" ht="15" customHeight="1">
      <c r="B28" s="237"/>
      <c r="C28" s="238"/>
      <c r="D28" s="352" t="s">
        <v>168</v>
      </c>
      <c r="E28" s="352"/>
      <c r="F28" s="352"/>
      <c r="G28" s="352"/>
      <c r="H28" s="352"/>
      <c r="I28" s="352"/>
      <c r="J28" s="352"/>
      <c r="K28" s="234"/>
    </row>
    <row r="29" spans="2:11" ht="15" customHeight="1">
      <c r="B29" s="237"/>
      <c r="C29" s="238"/>
      <c r="D29" s="352" t="s">
        <v>14</v>
      </c>
      <c r="E29" s="352"/>
      <c r="F29" s="352"/>
      <c r="G29" s="352"/>
      <c r="H29" s="352"/>
      <c r="I29" s="352"/>
      <c r="J29" s="352"/>
      <c r="K29" s="234"/>
    </row>
    <row r="30" spans="2:11" ht="12.75" customHeight="1">
      <c r="B30" s="237"/>
      <c r="C30" s="238"/>
      <c r="D30" s="238"/>
      <c r="E30" s="238"/>
      <c r="F30" s="238"/>
      <c r="G30" s="238"/>
      <c r="H30" s="238"/>
      <c r="I30" s="238"/>
      <c r="J30" s="238"/>
      <c r="K30" s="234"/>
    </row>
    <row r="31" spans="2:11" ht="15" customHeight="1">
      <c r="B31" s="237"/>
      <c r="C31" s="238"/>
      <c r="D31" s="352" t="s">
        <v>169</v>
      </c>
      <c r="E31" s="352"/>
      <c r="F31" s="352"/>
      <c r="G31" s="352"/>
      <c r="H31" s="352"/>
      <c r="I31" s="352"/>
      <c r="J31" s="352"/>
      <c r="K31" s="234"/>
    </row>
    <row r="32" spans="2:11" ht="15" customHeight="1">
      <c r="B32" s="237"/>
      <c r="C32" s="238"/>
      <c r="D32" s="352" t="s">
        <v>15</v>
      </c>
      <c r="E32" s="352"/>
      <c r="F32" s="352"/>
      <c r="G32" s="352"/>
      <c r="H32" s="352"/>
      <c r="I32" s="352"/>
      <c r="J32" s="352"/>
      <c r="K32" s="234"/>
    </row>
    <row r="33" spans="2:11" ht="15" customHeight="1">
      <c r="B33" s="237"/>
      <c r="C33" s="238"/>
      <c r="D33" s="352" t="s">
        <v>16</v>
      </c>
      <c r="E33" s="352"/>
      <c r="F33" s="352"/>
      <c r="G33" s="352"/>
      <c r="H33" s="352"/>
      <c r="I33" s="352"/>
      <c r="J33" s="352"/>
      <c r="K33" s="234"/>
    </row>
    <row r="34" spans="2:11" ht="15" customHeight="1">
      <c r="B34" s="237"/>
      <c r="C34" s="238"/>
      <c r="D34" s="236"/>
      <c r="E34" s="240" t="s">
        <v>272</v>
      </c>
      <c r="F34" s="236"/>
      <c r="G34" s="352" t="s">
        <v>17</v>
      </c>
      <c r="H34" s="352"/>
      <c r="I34" s="352"/>
      <c r="J34" s="352"/>
      <c r="K34" s="234"/>
    </row>
    <row r="35" spans="2:11" ht="30.75" customHeight="1">
      <c r="B35" s="237"/>
      <c r="C35" s="238"/>
      <c r="D35" s="236"/>
      <c r="E35" s="240" t="s">
        <v>18</v>
      </c>
      <c r="F35" s="236"/>
      <c r="G35" s="352" t="s">
        <v>19</v>
      </c>
      <c r="H35" s="352"/>
      <c r="I35" s="352"/>
      <c r="J35" s="352"/>
      <c r="K35" s="234"/>
    </row>
    <row r="36" spans="2:11" ht="15" customHeight="1">
      <c r="B36" s="237"/>
      <c r="C36" s="238"/>
      <c r="D36" s="236"/>
      <c r="E36" s="240" t="s">
        <v>224</v>
      </c>
      <c r="F36" s="236"/>
      <c r="G36" s="352" t="s">
        <v>20</v>
      </c>
      <c r="H36" s="352"/>
      <c r="I36" s="352"/>
      <c r="J36" s="352"/>
      <c r="K36" s="234"/>
    </row>
    <row r="37" spans="2:11" ht="15" customHeight="1">
      <c r="B37" s="237"/>
      <c r="C37" s="238"/>
      <c r="D37" s="236"/>
      <c r="E37" s="240" t="s">
        <v>273</v>
      </c>
      <c r="F37" s="236"/>
      <c r="G37" s="352" t="s">
        <v>21</v>
      </c>
      <c r="H37" s="352"/>
      <c r="I37" s="352"/>
      <c r="J37" s="352"/>
      <c r="K37" s="234"/>
    </row>
    <row r="38" spans="2:11" ht="15" customHeight="1">
      <c r="B38" s="237"/>
      <c r="C38" s="238"/>
      <c r="D38" s="236"/>
      <c r="E38" s="240" t="s">
        <v>274</v>
      </c>
      <c r="F38" s="236"/>
      <c r="G38" s="352" t="s">
        <v>22</v>
      </c>
      <c r="H38" s="352"/>
      <c r="I38" s="352"/>
      <c r="J38" s="352"/>
      <c r="K38" s="234"/>
    </row>
    <row r="39" spans="2:11" ht="15" customHeight="1">
      <c r="B39" s="237"/>
      <c r="C39" s="238"/>
      <c r="D39" s="236"/>
      <c r="E39" s="240" t="s">
        <v>275</v>
      </c>
      <c r="F39" s="236"/>
      <c r="G39" s="352" t="s">
        <v>23</v>
      </c>
      <c r="H39" s="352"/>
      <c r="I39" s="352"/>
      <c r="J39" s="352"/>
      <c r="K39" s="234"/>
    </row>
    <row r="40" spans="2:11" ht="15" customHeight="1">
      <c r="B40" s="237"/>
      <c r="C40" s="238"/>
      <c r="D40" s="236"/>
      <c r="E40" s="240" t="s">
        <v>24</v>
      </c>
      <c r="F40" s="236"/>
      <c r="G40" s="352" t="s">
        <v>25</v>
      </c>
      <c r="H40" s="352"/>
      <c r="I40" s="352"/>
      <c r="J40" s="352"/>
      <c r="K40" s="234"/>
    </row>
    <row r="41" spans="2:11" ht="15" customHeight="1">
      <c r="B41" s="237"/>
      <c r="C41" s="238"/>
      <c r="D41" s="236"/>
      <c r="E41" s="240"/>
      <c r="F41" s="236"/>
      <c r="G41" s="352" t="s">
        <v>26</v>
      </c>
      <c r="H41" s="352"/>
      <c r="I41" s="352"/>
      <c r="J41" s="352"/>
      <c r="K41" s="234"/>
    </row>
    <row r="42" spans="2:11" ht="15" customHeight="1">
      <c r="B42" s="237"/>
      <c r="C42" s="238"/>
      <c r="D42" s="236"/>
      <c r="E42" s="240" t="s">
        <v>27</v>
      </c>
      <c r="F42" s="236"/>
      <c r="G42" s="352" t="s">
        <v>28</v>
      </c>
      <c r="H42" s="352"/>
      <c r="I42" s="352"/>
      <c r="J42" s="352"/>
      <c r="K42" s="234"/>
    </row>
    <row r="43" spans="2:11" ht="15" customHeight="1">
      <c r="B43" s="237"/>
      <c r="C43" s="238"/>
      <c r="D43" s="236"/>
      <c r="E43" s="240" t="s">
        <v>277</v>
      </c>
      <c r="F43" s="236"/>
      <c r="G43" s="352" t="s">
        <v>29</v>
      </c>
      <c r="H43" s="352"/>
      <c r="I43" s="352"/>
      <c r="J43" s="352"/>
      <c r="K43" s="234"/>
    </row>
    <row r="44" spans="2:11" ht="12.75" customHeight="1">
      <c r="B44" s="237"/>
      <c r="C44" s="238"/>
      <c r="D44" s="236"/>
      <c r="E44" s="236"/>
      <c r="F44" s="236"/>
      <c r="G44" s="236"/>
      <c r="H44" s="236"/>
      <c r="I44" s="236"/>
      <c r="J44" s="236"/>
      <c r="K44" s="234"/>
    </row>
    <row r="45" spans="2:11" ht="15" customHeight="1">
      <c r="B45" s="237"/>
      <c r="C45" s="238"/>
      <c r="D45" s="352" t="s">
        <v>30</v>
      </c>
      <c r="E45" s="352"/>
      <c r="F45" s="352"/>
      <c r="G45" s="352"/>
      <c r="H45" s="352"/>
      <c r="I45" s="352"/>
      <c r="J45" s="352"/>
      <c r="K45" s="234"/>
    </row>
    <row r="46" spans="2:11" ht="15" customHeight="1">
      <c r="B46" s="237"/>
      <c r="C46" s="238"/>
      <c r="D46" s="238"/>
      <c r="E46" s="352" t="s">
        <v>31</v>
      </c>
      <c r="F46" s="352"/>
      <c r="G46" s="352"/>
      <c r="H46" s="352"/>
      <c r="I46" s="352"/>
      <c r="J46" s="352"/>
      <c r="K46" s="234"/>
    </row>
    <row r="47" spans="2:11" ht="15" customHeight="1">
      <c r="B47" s="237"/>
      <c r="C47" s="238"/>
      <c r="D47" s="238"/>
      <c r="E47" s="352" t="s">
        <v>32</v>
      </c>
      <c r="F47" s="352"/>
      <c r="G47" s="352"/>
      <c r="H47" s="352"/>
      <c r="I47" s="352"/>
      <c r="J47" s="352"/>
      <c r="K47" s="234"/>
    </row>
    <row r="48" spans="2:11" ht="15" customHeight="1">
      <c r="B48" s="237"/>
      <c r="C48" s="238"/>
      <c r="D48" s="238"/>
      <c r="E48" s="352" t="s">
        <v>33</v>
      </c>
      <c r="F48" s="352"/>
      <c r="G48" s="352"/>
      <c r="H48" s="352"/>
      <c r="I48" s="352"/>
      <c r="J48" s="352"/>
      <c r="K48" s="234"/>
    </row>
    <row r="49" spans="2:11" ht="15" customHeight="1">
      <c r="B49" s="237"/>
      <c r="C49" s="238"/>
      <c r="D49" s="352" t="s">
        <v>34</v>
      </c>
      <c r="E49" s="352"/>
      <c r="F49" s="352"/>
      <c r="G49" s="352"/>
      <c r="H49" s="352"/>
      <c r="I49" s="352"/>
      <c r="J49" s="352"/>
      <c r="K49" s="234"/>
    </row>
    <row r="50" spans="2:11" ht="25.5" customHeight="1">
      <c r="B50" s="233"/>
      <c r="C50" s="356" t="s">
        <v>35</v>
      </c>
      <c r="D50" s="356"/>
      <c r="E50" s="356"/>
      <c r="F50" s="356"/>
      <c r="G50" s="356"/>
      <c r="H50" s="356"/>
      <c r="I50" s="356"/>
      <c r="J50" s="356"/>
      <c r="K50" s="234"/>
    </row>
    <row r="51" spans="2:11" ht="5.25" customHeight="1">
      <c r="B51" s="233"/>
      <c r="C51" s="235"/>
      <c r="D51" s="235"/>
      <c r="E51" s="235"/>
      <c r="F51" s="235"/>
      <c r="G51" s="235"/>
      <c r="H51" s="235"/>
      <c r="I51" s="235"/>
      <c r="J51" s="235"/>
      <c r="K51" s="234"/>
    </row>
    <row r="52" spans="2:11" ht="15" customHeight="1">
      <c r="B52" s="233"/>
      <c r="C52" s="352" t="s">
        <v>36</v>
      </c>
      <c r="D52" s="352"/>
      <c r="E52" s="352"/>
      <c r="F52" s="352"/>
      <c r="G52" s="352"/>
      <c r="H52" s="352"/>
      <c r="I52" s="352"/>
      <c r="J52" s="352"/>
      <c r="K52" s="234"/>
    </row>
    <row r="53" spans="2:11" ht="15" customHeight="1">
      <c r="B53" s="233"/>
      <c r="C53" s="352" t="s">
        <v>37</v>
      </c>
      <c r="D53" s="352"/>
      <c r="E53" s="352"/>
      <c r="F53" s="352"/>
      <c r="G53" s="352"/>
      <c r="H53" s="352"/>
      <c r="I53" s="352"/>
      <c r="J53" s="352"/>
      <c r="K53" s="234"/>
    </row>
    <row r="54" spans="2:11" ht="12.75" customHeight="1">
      <c r="B54" s="233"/>
      <c r="C54" s="236"/>
      <c r="D54" s="236"/>
      <c r="E54" s="236"/>
      <c r="F54" s="236"/>
      <c r="G54" s="236"/>
      <c r="H54" s="236"/>
      <c r="I54" s="236"/>
      <c r="J54" s="236"/>
      <c r="K54" s="234"/>
    </row>
    <row r="55" spans="2:11" ht="15" customHeight="1">
      <c r="B55" s="233"/>
      <c r="C55" s="352" t="s">
        <v>38</v>
      </c>
      <c r="D55" s="352"/>
      <c r="E55" s="352"/>
      <c r="F55" s="352"/>
      <c r="G55" s="352"/>
      <c r="H55" s="352"/>
      <c r="I55" s="352"/>
      <c r="J55" s="352"/>
      <c r="K55" s="234"/>
    </row>
    <row r="56" spans="2:11" ht="15" customHeight="1">
      <c r="B56" s="233"/>
      <c r="C56" s="238"/>
      <c r="D56" s="352" t="s">
        <v>39</v>
      </c>
      <c r="E56" s="352"/>
      <c r="F56" s="352"/>
      <c r="G56" s="352"/>
      <c r="H56" s="352"/>
      <c r="I56" s="352"/>
      <c r="J56" s="352"/>
      <c r="K56" s="234"/>
    </row>
    <row r="57" spans="2:11" ht="15" customHeight="1">
      <c r="B57" s="233"/>
      <c r="C57" s="238"/>
      <c r="D57" s="352" t="s">
        <v>40</v>
      </c>
      <c r="E57" s="352"/>
      <c r="F57" s="352"/>
      <c r="G57" s="352"/>
      <c r="H57" s="352"/>
      <c r="I57" s="352"/>
      <c r="J57" s="352"/>
      <c r="K57" s="234"/>
    </row>
    <row r="58" spans="2:11" ht="15" customHeight="1">
      <c r="B58" s="233"/>
      <c r="C58" s="238"/>
      <c r="D58" s="352" t="s">
        <v>41</v>
      </c>
      <c r="E58" s="352"/>
      <c r="F58" s="352"/>
      <c r="G58" s="352"/>
      <c r="H58" s="352"/>
      <c r="I58" s="352"/>
      <c r="J58" s="352"/>
      <c r="K58" s="234"/>
    </row>
    <row r="59" spans="2:11" ht="15" customHeight="1">
      <c r="B59" s="233"/>
      <c r="C59" s="238"/>
      <c r="D59" s="352" t="s">
        <v>42</v>
      </c>
      <c r="E59" s="352"/>
      <c r="F59" s="352"/>
      <c r="G59" s="352"/>
      <c r="H59" s="352"/>
      <c r="I59" s="352"/>
      <c r="J59" s="352"/>
      <c r="K59" s="234"/>
    </row>
    <row r="60" spans="2:11" ht="15" customHeight="1">
      <c r="B60" s="233"/>
      <c r="C60" s="238"/>
      <c r="D60" s="355" t="s">
        <v>43</v>
      </c>
      <c r="E60" s="355"/>
      <c r="F60" s="355"/>
      <c r="G60" s="355"/>
      <c r="H60" s="355"/>
      <c r="I60" s="355"/>
      <c r="J60" s="355"/>
      <c r="K60" s="234"/>
    </row>
    <row r="61" spans="2:11" ht="15" customHeight="1">
      <c r="B61" s="233"/>
      <c r="C61" s="238"/>
      <c r="D61" s="352" t="s">
        <v>44</v>
      </c>
      <c r="E61" s="352"/>
      <c r="F61" s="352"/>
      <c r="G61" s="352"/>
      <c r="H61" s="352"/>
      <c r="I61" s="352"/>
      <c r="J61" s="352"/>
      <c r="K61" s="234"/>
    </row>
    <row r="62" spans="2:11" ht="12.75" customHeight="1">
      <c r="B62" s="233"/>
      <c r="C62" s="238"/>
      <c r="D62" s="238"/>
      <c r="E62" s="241"/>
      <c r="F62" s="238"/>
      <c r="G62" s="238"/>
      <c r="H62" s="238"/>
      <c r="I62" s="238"/>
      <c r="J62" s="238"/>
      <c r="K62" s="234"/>
    </row>
    <row r="63" spans="2:11" ht="15" customHeight="1">
      <c r="B63" s="233"/>
      <c r="C63" s="238"/>
      <c r="D63" s="352" t="s">
        <v>45</v>
      </c>
      <c r="E63" s="352"/>
      <c r="F63" s="352"/>
      <c r="G63" s="352"/>
      <c r="H63" s="352"/>
      <c r="I63" s="352"/>
      <c r="J63" s="352"/>
      <c r="K63" s="234"/>
    </row>
    <row r="64" spans="2:11" ht="15" customHeight="1">
      <c r="B64" s="233"/>
      <c r="C64" s="238"/>
      <c r="D64" s="355" t="s">
        <v>46</v>
      </c>
      <c r="E64" s="355"/>
      <c r="F64" s="355"/>
      <c r="G64" s="355"/>
      <c r="H64" s="355"/>
      <c r="I64" s="355"/>
      <c r="J64" s="355"/>
      <c r="K64" s="234"/>
    </row>
    <row r="65" spans="2:11" ht="15" customHeight="1">
      <c r="B65" s="233"/>
      <c r="C65" s="238"/>
      <c r="D65" s="352" t="s">
        <v>47</v>
      </c>
      <c r="E65" s="352"/>
      <c r="F65" s="352"/>
      <c r="G65" s="352"/>
      <c r="H65" s="352"/>
      <c r="I65" s="352"/>
      <c r="J65" s="352"/>
      <c r="K65" s="234"/>
    </row>
    <row r="66" spans="2:11" ht="15" customHeight="1">
      <c r="B66" s="233"/>
      <c r="C66" s="238"/>
      <c r="D66" s="352" t="s">
        <v>48</v>
      </c>
      <c r="E66" s="352"/>
      <c r="F66" s="352"/>
      <c r="G66" s="352"/>
      <c r="H66" s="352"/>
      <c r="I66" s="352"/>
      <c r="J66" s="352"/>
      <c r="K66" s="234"/>
    </row>
    <row r="67" spans="2:11" ht="15" customHeight="1">
      <c r="B67" s="233"/>
      <c r="C67" s="238"/>
      <c r="D67" s="352" t="s">
        <v>49</v>
      </c>
      <c r="E67" s="352"/>
      <c r="F67" s="352"/>
      <c r="G67" s="352"/>
      <c r="H67" s="352"/>
      <c r="I67" s="352"/>
      <c r="J67" s="352"/>
      <c r="K67" s="234"/>
    </row>
    <row r="68" spans="2:11" ht="15" customHeight="1">
      <c r="B68" s="233"/>
      <c r="C68" s="238"/>
      <c r="D68" s="352" t="s">
        <v>50</v>
      </c>
      <c r="E68" s="352"/>
      <c r="F68" s="352"/>
      <c r="G68" s="352"/>
      <c r="H68" s="352"/>
      <c r="I68" s="352"/>
      <c r="J68" s="352"/>
      <c r="K68" s="234"/>
    </row>
    <row r="69" spans="2:11" ht="12.75" customHeight="1">
      <c r="B69" s="242"/>
      <c r="C69" s="243"/>
      <c r="D69" s="243"/>
      <c r="E69" s="243"/>
      <c r="F69" s="243"/>
      <c r="G69" s="243"/>
      <c r="H69" s="243"/>
      <c r="I69" s="243"/>
      <c r="J69" s="243"/>
      <c r="K69" s="244"/>
    </row>
    <row r="70" spans="2:11" ht="18.75" customHeight="1">
      <c r="B70" s="245"/>
      <c r="C70" s="245"/>
      <c r="D70" s="245"/>
      <c r="E70" s="245"/>
      <c r="F70" s="245"/>
      <c r="G70" s="245"/>
      <c r="H70" s="245"/>
      <c r="I70" s="245"/>
      <c r="J70" s="245"/>
      <c r="K70" s="246"/>
    </row>
    <row r="71" spans="2:11" ht="18.75" customHeight="1">
      <c r="B71" s="246"/>
      <c r="C71" s="246"/>
      <c r="D71" s="246"/>
      <c r="E71" s="246"/>
      <c r="F71" s="246"/>
      <c r="G71" s="246"/>
      <c r="H71" s="246"/>
      <c r="I71" s="246"/>
      <c r="J71" s="246"/>
      <c r="K71" s="246"/>
    </row>
    <row r="72" spans="2:11" ht="7.5" customHeight="1">
      <c r="B72" s="247"/>
      <c r="C72" s="248"/>
      <c r="D72" s="248"/>
      <c r="E72" s="248"/>
      <c r="F72" s="248"/>
      <c r="G72" s="248"/>
      <c r="H72" s="248"/>
      <c r="I72" s="248"/>
      <c r="J72" s="248"/>
      <c r="K72" s="249"/>
    </row>
    <row r="73" spans="2:11" ht="45" customHeight="1">
      <c r="B73" s="250"/>
      <c r="C73" s="351" t="s">
        <v>675</v>
      </c>
      <c r="D73" s="351"/>
      <c r="E73" s="351"/>
      <c r="F73" s="351"/>
      <c r="G73" s="351"/>
      <c r="H73" s="351"/>
      <c r="I73" s="351"/>
      <c r="J73" s="351"/>
      <c r="K73" s="251"/>
    </row>
    <row r="74" spans="2:11" ht="17.25" customHeight="1">
      <c r="B74" s="250"/>
      <c r="C74" s="252" t="s">
        <v>51</v>
      </c>
      <c r="D74" s="252"/>
      <c r="E74" s="252"/>
      <c r="F74" s="252" t="s">
        <v>52</v>
      </c>
      <c r="G74" s="253"/>
      <c r="H74" s="252" t="s">
        <v>273</v>
      </c>
      <c r="I74" s="252" t="s">
        <v>228</v>
      </c>
      <c r="J74" s="252" t="s">
        <v>53</v>
      </c>
      <c r="K74" s="251"/>
    </row>
    <row r="75" spans="2:11" ht="17.25" customHeight="1">
      <c r="B75" s="250"/>
      <c r="C75" s="254" t="s">
        <v>54</v>
      </c>
      <c r="D75" s="254"/>
      <c r="E75" s="254"/>
      <c r="F75" s="255" t="s">
        <v>55</v>
      </c>
      <c r="G75" s="256"/>
      <c r="H75" s="254"/>
      <c r="I75" s="254"/>
      <c r="J75" s="254" t="s">
        <v>56</v>
      </c>
      <c r="K75" s="251"/>
    </row>
    <row r="76" spans="2:11" ht="5.25" customHeight="1">
      <c r="B76" s="250"/>
      <c r="C76" s="257"/>
      <c r="D76" s="257"/>
      <c r="E76" s="257"/>
      <c r="F76" s="257"/>
      <c r="G76" s="258"/>
      <c r="H76" s="257"/>
      <c r="I76" s="257"/>
      <c r="J76" s="257"/>
      <c r="K76" s="251"/>
    </row>
    <row r="77" spans="2:11" ht="15" customHeight="1">
      <c r="B77" s="250"/>
      <c r="C77" s="240" t="s">
        <v>224</v>
      </c>
      <c r="D77" s="257"/>
      <c r="E77" s="257"/>
      <c r="F77" s="259" t="s">
        <v>57</v>
      </c>
      <c r="G77" s="258"/>
      <c r="H77" s="240" t="s">
        <v>58</v>
      </c>
      <c r="I77" s="240" t="s">
        <v>59</v>
      </c>
      <c r="J77" s="240">
        <v>20</v>
      </c>
      <c r="K77" s="251"/>
    </row>
    <row r="78" spans="2:11" ht="15" customHeight="1">
      <c r="B78" s="250"/>
      <c r="C78" s="240" t="s">
        <v>60</v>
      </c>
      <c r="D78" s="240"/>
      <c r="E78" s="240"/>
      <c r="F78" s="259" t="s">
        <v>57</v>
      </c>
      <c r="G78" s="258"/>
      <c r="H78" s="240" t="s">
        <v>61</v>
      </c>
      <c r="I78" s="240" t="s">
        <v>59</v>
      </c>
      <c r="J78" s="240">
        <v>120</v>
      </c>
      <c r="K78" s="251"/>
    </row>
    <row r="79" spans="2:11" ht="15" customHeight="1">
      <c r="B79" s="260"/>
      <c r="C79" s="240" t="s">
        <v>62</v>
      </c>
      <c r="D79" s="240"/>
      <c r="E79" s="240"/>
      <c r="F79" s="259" t="s">
        <v>63</v>
      </c>
      <c r="G79" s="258"/>
      <c r="H79" s="240" t="s">
        <v>64</v>
      </c>
      <c r="I79" s="240" t="s">
        <v>59</v>
      </c>
      <c r="J79" s="240">
        <v>50</v>
      </c>
      <c r="K79" s="251"/>
    </row>
    <row r="80" spans="2:11" ht="15" customHeight="1">
      <c r="B80" s="260"/>
      <c r="C80" s="240" t="s">
        <v>65</v>
      </c>
      <c r="D80" s="240"/>
      <c r="E80" s="240"/>
      <c r="F80" s="259" t="s">
        <v>57</v>
      </c>
      <c r="G80" s="258"/>
      <c r="H80" s="240" t="s">
        <v>66</v>
      </c>
      <c r="I80" s="240" t="s">
        <v>67</v>
      </c>
      <c r="J80" s="240"/>
      <c r="K80" s="251"/>
    </row>
    <row r="81" spans="2:11" ht="15" customHeight="1">
      <c r="B81" s="260"/>
      <c r="C81" s="261" t="s">
        <v>68</v>
      </c>
      <c r="D81" s="261"/>
      <c r="E81" s="261"/>
      <c r="F81" s="262" t="s">
        <v>63</v>
      </c>
      <c r="G81" s="261"/>
      <c r="H81" s="261" t="s">
        <v>69</v>
      </c>
      <c r="I81" s="261" t="s">
        <v>59</v>
      </c>
      <c r="J81" s="261">
        <v>15</v>
      </c>
      <c r="K81" s="251"/>
    </row>
    <row r="82" spans="2:11" ht="15" customHeight="1">
      <c r="B82" s="260"/>
      <c r="C82" s="261" t="s">
        <v>70</v>
      </c>
      <c r="D82" s="261"/>
      <c r="E82" s="261"/>
      <c r="F82" s="262" t="s">
        <v>63</v>
      </c>
      <c r="G82" s="261"/>
      <c r="H82" s="261" t="s">
        <v>71</v>
      </c>
      <c r="I82" s="261" t="s">
        <v>59</v>
      </c>
      <c r="J82" s="261">
        <v>15</v>
      </c>
      <c r="K82" s="251"/>
    </row>
    <row r="83" spans="2:11" ht="15" customHeight="1">
      <c r="B83" s="260"/>
      <c r="C83" s="261" t="s">
        <v>72</v>
      </c>
      <c r="D83" s="261"/>
      <c r="E83" s="261"/>
      <c r="F83" s="262" t="s">
        <v>63</v>
      </c>
      <c r="G83" s="261"/>
      <c r="H83" s="261" t="s">
        <v>73</v>
      </c>
      <c r="I83" s="261" t="s">
        <v>59</v>
      </c>
      <c r="J83" s="261">
        <v>20</v>
      </c>
      <c r="K83" s="251"/>
    </row>
    <row r="84" spans="2:11" ht="15" customHeight="1">
      <c r="B84" s="260"/>
      <c r="C84" s="261" t="s">
        <v>74</v>
      </c>
      <c r="D84" s="261"/>
      <c r="E84" s="261"/>
      <c r="F84" s="262" t="s">
        <v>63</v>
      </c>
      <c r="G84" s="261"/>
      <c r="H84" s="261" t="s">
        <v>75</v>
      </c>
      <c r="I84" s="261" t="s">
        <v>59</v>
      </c>
      <c r="J84" s="261">
        <v>20</v>
      </c>
      <c r="K84" s="251"/>
    </row>
    <row r="85" spans="2:11" ht="15" customHeight="1">
      <c r="B85" s="260"/>
      <c r="C85" s="240" t="s">
        <v>76</v>
      </c>
      <c r="D85" s="240"/>
      <c r="E85" s="240"/>
      <c r="F85" s="259" t="s">
        <v>63</v>
      </c>
      <c r="G85" s="258"/>
      <c r="H85" s="240" t="s">
        <v>77</v>
      </c>
      <c r="I85" s="240" t="s">
        <v>59</v>
      </c>
      <c r="J85" s="240">
        <v>50</v>
      </c>
      <c r="K85" s="251"/>
    </row>
    <row r="86" spans="2:11" ht="15" customHeight="1">
      <c r="B86" s="260"/>
      <c r="C86" s="240" t="s">
        <v>78</v>
      </c>
      <c r="D86" s="240"/>
      <c r="E86" s="240"/>
      <c r="F86" s="259" t="s">
        <v>63</v>
      </c>
      <c r="G86" s="258"/>
      <c r="H86" s="240" t="s">
        <v>79</v>
      </c>
      <c r="I86" s="240" t="s">
        <v>59</v>
      </c>
      <c r="J86" s="240">
        <v>20</v>
      </c>
      <c r="K86" s="251"/>
    </row>
    <row r="87" spans="2:11" ht="15" customHeight="1">
      <c r="B87" s="260"/>
      <c r="C87" s="240" t="s">
        <v>80</v>
      </c>
      <c r="D87" s="240"/>
      <c r="E87" s="240"/>
      <c r="F87" s="259" t="s">
        <v>63</v>
      </c>
      <c r="G87" s="258"/>
      <c r="H87" s="240" t="s">
        <v>81</v>
      </c>
      <c r="I87" s="240" t="s">
        <v>59</v>
      </c>
      <c r="J87" s="240">
        <v>20</v>
      </c>
      <c r="K87" s="251"/>
    </row>
    <row r="88" spans="2:11" ht="15" customHeight="1">
      <c r="B88" s="260"/>
      <c r="C88" s="240" t="s">
        <v>82</v>
      </c>
      <c r="D88" s="240"/>
      <c r="E88" s="240"/>
      <c r="F88" s="259" t="s">
        <v>63</v>
      </c>
      <c r="G88" s="258"/>
      <c r="H88" s="240" t="s">
        <v>83</v>
      </c>
      <c r="I88" s="240" t="s">
        <v>59</v>
      </c>
      <c r="J88" s="240">
        <v>50</v>
      </c>
      <c r="K88" s="251"/>
    </row>
    <row r="89" spans="2:11" ht="15" customHeight="1">
      <c r="B89" s="260"/>
      <c r="C89" s="240" t="s">
        <v>84</v>
      </c>
      <c r="D89" s="240"/>
      <c r="E89" s="240"/>
      <c r="F89" s="259" t="s">
        <v>63</v>
      </c>
      <c r="G89" s="258"/>
      <c r="H89" s="240" t="s">
        <v>84</v>
      </c>
      <c r="I89" s="240" t="s">
        <v>59</v>
      </c>
      <c r="J89" s="240">
        <v>50</v>
      </c>
      <c r="K89" s="251"/>
    </row>
    <row r="90" spans="2:11" ht="15" customHeight="1">
      <c r="B90" s="260"/>
      <c r="C90" s="240" t="s">
        <v>278</v>
      </c>
      <c r="D90" s="240"/>
      <c r="E90" s="240"/>
      <c r="F90" s="259" t="s">
        <v>63</v>
      </c>
      <c r="G90" s="258"/>
      <c r="H90" s="240" t="s">
        <v>85</v>
      </c>
      <c r="I90" s="240" t="s">
        <v>59</v>
      </c>
      <c r="J90" s="240">
        <v>255</v>
      </c>
      <c r="K90" s="251"/>
    </row>
    <row r="91" spans="2:11" ht="15" customHeight="1">
      <c r="B91" s="260"/>
      <c r="C91" s="240" t="s">
        <v>86</v>
      </c>
      <c r="D91" s="240"/>
      <c r="E91" s="240"/>
      <c r="F91" s="259" t="s">
        <v>57</v>
      </c>
      <c r="G91" s="258"/>
      <c r="H91" s="240" t="s">
        <v>87</v>
      </c>
      <c r="I91" s="240" t="s">
        <v>88</v>
      </c>
      <c r="J91" s="240"/>
      <c r="K91" s="251"/>
    </row>
    <row r="92" spans="2:11" ht="15" customHeight="1">
      <c r="B92" s="260"/>
      <c r="C92" s="240" t="s">
        <v>89</v>
      </c>
      <c r="D92" s="240"/>
      <c r="E92" s="240"/>
      <c r="F92" s="259" t="s">
        <v>57</v>
      </c>
      <c r="G92" s="258"/>
      <c r="H92" s="240" t="s">
        <v>90</v>
      </c>
      <c r="I92" s="240" t="s">
        <v>91</v>
      </c>
      <c r="J92" s="240"/>
      <c r="K92" s="251"/>
    </row>
    <row r="93" spans="2:11" ht="15" customHeight="1">
      <c r="B93" s="260"/>
      <c r="C93" s="240" t="s">
        <v>92</v>
      </c>
      <c r="D93" s="240"/>
      <c r="E93" s="240"/>
      <c r="F93" s="259" t="s">
        <v>57</v>
      </c>
      <c r="G93" s="258"/>
      <c r="H93" s="240" t="s">
        <v>92</v>
      </c>
      <c r="I93" s="240" t="s">
        <v>91</v>
      </c>
      <c r="J93" s="240"/>
      <c r="K93" s="251"/>
    </row>
    <row r="94" spans="2:11" ht="15" customHeight="1">
      <c r="B94" s="260"/>
      <c r="C94" s="240" t="s">
        <v>209</v>
      </c>
      <c r="D94" s="240"/>
      <c r="E94" s="240"/>
      <c r="F94" s="259" t="s">
        <v>57</v>
      </c>
      <c r="G94" s="258"/>
      <c r="H94" s="240" t="s">
        <v>93</v>
      </c>
      <c r="I94" s="240" t="s">
        <v>91</v>
      </c>
      <c r="J94" s="240"/>
      <c r="K94" s="251"/>
    </row>
    <row r="95" spans="2:11" ht="15" customHeight="1">
      <c r="B95" s="260"/>
      <c r="C95" s="240" t="s">
        <v>219</v>
      </c>
      <c r="D95" s="240"/>
      <c r="E95" s="240"/>
      <c r="F95" s="259" t="s">
        <v>57</v>
      </c>
      <c r="G95" s="258"/>
      <c r="H95" s="240" t="s">
        <v>94</v>
      </c>
      <c r="I95" s="240" t="s">
        <v>91</v>
      </c>
      <c r="J95" s="240"/>
      <c r="K95" s="251"/>
    </row>
    <row r="96" spans="2:11" ht="15" customHeight="1">
      <c r="B96" s="263"/>
      <c r="C96" s="264"/>
      <c r="D96" s="264"/>
      <c r="E96" s="264"/>
      <c r="F96" s="264"/>
      <c r="G96" s="264"/>
      <c r="H96" s="264"/>
      <c r="I96" s="264"/>
      <c r="J96" s="264"/>
      <c r="K96" s="265"/>
    </row>
    <row r="97" spans="2:11" ht="18.75" customHeight="1">
      <c r="B97" s="266"/>
      <c r="C97" s="267"/>
      <c r="D97" s="267"/>
      <c r="E97" s="267"/>
      <c r="F97" s="267"/>
      <c r="G97" s="267"/>
      <c r="H97" s="267"/>
      <c r="I97" s="267"/>
      <c r="J97" s="267"/>
      <c r="K97" s="266"/>
    </row>
    <row r="98" spans="2:11" ht="18.75" customHeight="1">
      <c r="B98" s="246"/>
      <c r="C98" s="246"/>
      <c r="D98" s="246"/>
      <c r="E98" s="246"/>
      <c r="F98" s="246"/>
      <c r="G98" s="246"/>
      <c r="H98" s="246"/>
      <c r="I98" s="246"/>
      <c r="J98" s="246"/>
      <c r="K98" s="246"/>
    </row>
    <row r="99" spans="2:11" ht="7.5" customHeight="1">
      <c r="B99" s="247"/>
      <c r="C99" s="248"/>
      <c r="D99" s="248"/>
      <c r="E99" s="248"/>
      <c r="F99" s="248"/>
      <c r="G99" s="248"/>
      <c r="H99" s="248"/>
      <c r="I99" s="248"/>
      <c r="J99" s="248"/>
      <c r="K99" s="249"/>
    </row>
    <row r="100" spans="2:11" ht="45" customHeight="1">
      <c r="B100" s="250"/>
      <c r="C100" s="351" t="s">
        <v>95</v>
      </c>
      <c r="D100" s="351"/>
      <c r="E100" s="351"/>
      <c r="F100" s="351"/>
      <c r="G100" s="351"/>
      <c r="H100" s="351"/>
      <c r="I100" s="351"/>
      <c r="J100" s="351"/>
      <c r="K100" s="251"/>
    </row>
    <row r="101" spans="2:11" ht="17.25" customHeight="1">
      <c r="B101" s="250"/>
      <c r="C101" s="252" t="s">
        <v>51</v>
      </c>
      <c r="D101" s="252"/>
      <c r="E101" s="252"/>
      <c r="F101" s="252" t="s">
        <v>52</v>
      </c>
      <c r="G101" s="253"/>
      <c r="H101" s="252" t="s">
        <v>273</v>
      </c>
      <c r="I101" s="252" t="s">
        <v>228</v>
      </c>
      <c r="J101" s="252" t="s">
        <v>53</v>
      </c>
      <c r="K101" s="251"/>
    </row>
    <row r="102" spans="2:11" ht="17.25" customHeight="1">
      <c r="B102" s="250"/>
      <c r="C102" s="254" t="s">
        <v>54</v>
      </c>
      <c r="D102" s="254"/>
      <c r="E102" s="254"/>
      <c r="F102" s="255" t="s">
        <v>55</v>
      </c>
      <c r="G102" s="256"/>
      <c r="H102" s="254"/>
      <c r="I102" s="254"/>
      <c r="J102" s="254" t="s">
        <v>56</v>
      </c>
      <c r="K102" s="251"/>
    </row>
    <row r="103" spans="2:11" ht="5.25" customHeight="1">
      <c r="B103" s="250"/>
      <c r="C103" s="252"/>
      <c r="D103" s="252"/>
      <c r="E103" s="252"/>
      <c r="F103" s="252"/>
      <c r="G103" s="268"/>
      <c r="H103" s="252"/>
      <c r="I103" s="252"/>
      <c r="J103" s="252"/>
      <c r="K103" s="251"/>
    </row>
    <row r="104" spans="2:11" ht="15" customHeight="1">
      <c r="B104" s="250"/>
      <c r="C104" s="240" t="s">
        <v>224</v>
      </c>
      <c r="D104" s="257"/>
      <c r="E104" s="257"/>
      <c r="F104" s="259" t="s">
        <v>57</v>
      </c>
      <c r="G104" s="268"/>
      <c r="H104" s="240" t="s">
        <v>96</v>
      </c>
      <c r="I104" s="240" t="s">
        <v>59</v>
      </c>
      <c r="J104" s="240">
        <v>20</v>
      </c>
      <c r="K104" s="251"/>
    </row>
    <row r="105" spans="2:11" ht="15" customHeight="1">
      <c r="B105" s="250"/>
      <c r="C105" s="240" t="s">
        <v>60</v>
      </c>
      <c r="D105" s="240"/>
      <c r="E105" s="240"/>
      <c r="F105" s="259" t="s">
        <v>57</v>
      </c>
      <c r="G105" s="240"/>
      <c r="H105" s="240" t="s">
        <v>96</v>
      </c>
      <c r="I105" s="240" t="s">
        <v>59</v>
      </c>
      <c r="J105" s="240">
        <v>120</v>
      </c>
      <c r="K105" s="251"/>
    </row>
    <row r="106" spans="2:11" ht="15" customHeight="1">
      <c r="B106" s="260"/>
      <c r="C106" s="240" t="s">
        <v>62</v>
      </c>
      <c r="D106" s="240"/>
      <c r="E106" s="240"/>
      <c r="F106" s="259" t="s">
        <v>63</v>
      </c>
      <c r="G106" s="240"/>
      <c r="H106" s="240" t="s">
        <v>96</v>
      </c>
      <c r="I106" s="240" t="s">
        <v>59</v>
      </c>
      <c r="J106" s="240">
        <v>50</v>
      </c>
      <c r="K106" s="251"/>
    </row>
    <row r="107" spans="2:11" ht="15" customHeight="1">
      <c r="B107" s="260"/>
      <c r="C107" s="240" t="s">
        <v>65</v>
      </c>
      <c r="D107" s="240"/>
      <c r="E107" s="240"/>
      <c r="F107" s="259" t="s">
        <v>57</v>
      </c>
      <c r="G107" s="240"/>
      <c r="H107" s="240" t="s">
        <v>96</v>
      </c>
      <c r="I107" s="240" t="s">
        <v>67</v>
      </c>
      <c r="J107" s="240"/>
      <c r="K107" s="251"/>
    </row>
    <row r="108" spans="2:11" ht="15" customHeight="1">
      <c r="B108" s="260"/>
      <c r="C108" s="240" t="s">
        <v>76</v>
      </c>
      <c r="D108" s="240"/>
      <c r="E108" s="240"/>
      <c r="F108" s="259" t="s">
        <v>63</v>
      </c>
      <c r="G108" s="240"/>
      <c r="H108" s="240" t="s">
        <v>96</v>
      </c>
      <c r="I108" s="240" t="s">
        <v>59</v>
      </c>
      <c r="J108" s="240">
        <v>50</v>
      </c>
      <c r="K108" s="251"/>
    </row>
    <row r="109" spans="2:11" ht="15" customHeight="1">
      <c r="B109" s="260"/>
      <c r="C109" s="240" t="s">
        <v>84</v>
      </c>
      <c r="D109" s="240"/>
      <c r="E109" s="240"/>
      <c r="F109" s="259" t="s">
        <v>63</v>
      </c>
      <c r="G109" s="240"/>
      <c r="H109" s="240" t="s">
        <v>96</v>
      </c>
      <c r="I109" s="240" t="s">
        <v>59</v>
      </c>
      <c r="J109" s="240">
        <v>50</v>
      </c>
      <c r="K109" s="251"/>
    </row>
    <row r="110" spans="2:11" ht="15" customHeight="1">
      <c r="B110" s="260"/>
      <c r="C110" s="240" t="s">
        <v>82</v>
      </c>
      <c r="D110" s="240"/>
      <c r="E110" s="240"/>
      <c r="F110" s="259" t="s">
        <v>63</v>
      </c>
      <c r="G110" s="240"/>
      <c r="H110" s="240" t="s">
        <v>96</v>
      </c>
      <c r="I110" s="240" t="s">
        <v>59</v>
      </c>
      <c r="J110" s="240">
        <v>50</v>
      </c>
      <c r="K110" s="251"/>
    </row>
    <row r="111" spans="2:11" ht="15" customHeight="1">
      <c r="B111" s="260"/>
      <c r="C111" s="240" t="s">
        <v>224</v>
      </c>
      <c r="D111" s="240"/>
      <c r="E111" s="240"/>
      <c r="F111" s="259" t="s">
        <v>57</v>
      </c>
      <c r="G111" s="240"/>
      <c r="H111" s="240" t="s">
        <v>97</v>
      </c>
      <c r="I111" s="240" t="s">
        <v>59</v>
      </c>
      <c r="J111" s="240">
        <v>20</v>
      </c>
      <c r="K111" s="251"/>
    </row>
    <row r="112" spans="2:11" ht="15" customHeight="1">
      <c r="B112" s="260"/>
      <c r="C112" s="240" t="s">
        <v>98</v>
      </c>
      <c r="D112" s="240"/>
      <c r="E112" s="240"/>
      <c r="F112" s="259" t="s">
        <v>57</v>
      </c>
      <c r="G112" s="240"/>
      <c r="H112" s="240" t="s">
        <v>99</v>
      </c>
      <c r="I112" s="240" t="s">
        <v>59</v>
      </c>
      <c r="J112" s="240">
        <v>120</v>
      </c>
      <c r="K112" s="251"/>
    </row>
    <row r="113" spans="2:11" ht="15" customHeight="1">
      <c r="B113" s="260"/>
      <c r="C113" s="240" t="s">
        <v>209</v>
      </c>
      <c r="D113" s="240"/>
      <c r="E113" s="240"/>
      <c r="F113" s="259" t="s">
        <v>57</v>
      </c>
      <c r="G113" s="240"/>
      <c r="H113" s="240" t="s">
        <v>100</v>
      </c>
      <c r="I113" s="240" t="s">
        <v>91</v>
      </c>
      <c r="J113" s="240"/>
      <c r="K113" s="251"/>
    </row>
    <row r="114" spans="2:11" ht="15" customHeight="1">
      <c r="B114" s="260"/>
      <c r="C114" s="240" t="s">
        <v>219</v>
      </c>
      <c r="D114" s="240"/>
      <c r="E114" s="240"/>
      <c r="F114" s="259" t="s">
        <v>57</v>
      </c>
      <c r="G114" s="240"/>
      <c r="H114" s="240" t="s">
        <v>101</v>
      </c>
      <c r="I114" s="240" t="s">
        <v>91</v>
      </c>
      <c r="J114" s="240"/>
      <c r="K114" s="251"/>
    </row>
    <row r="115" spans="2:11" ht="15" customHeight="1">
      <c r="B115" s="260"/>
      <c r="C115" s="240" t="s">
        <v>228</v>
      </c>
      <c r="D115" s="240"/>
      <c r="E115" s="240"/>
      <c r="F115" s="259" t="s">
        <v>57</v>
      </c>
      <c r="G115" s="240"/>
      <c r="H115" s="240" t="s">
        <v>102</v>
      </c>
      <c r="I115" s="240" t="s">
        <v>103</v>
      </c>
      <c r="J115" s="240"/>
      <c r="K115" s="251"/>
    </row>
    <row r="116" spans="2:11" ht="15" customHeight="1">
      <c r="B116" s="263"/>
      <c r="C116" s="269"/>
      <c r="D116" s="269"/>
      <c r="E116" s="269"/>
      <c r="F116" s="269"/>
      <c r="G116" s="269"/>
      <c r="H116" s="269"/>
      <c r="I116" s="269"/>
      <c r="J116" s="269"/>
      <c r="K116" s="265"/>
    </row>
    <row r="117" spans="2:11" ht="18.75" customHeight="1">
      <c r="B117" s="270"/>
      <c r="C117" s="236"/>
      <c r="D117" s="236"/>
      <c r="E117" s="236"/>
      <c r="F117" s="271"/>
      <c r="G117" s="236"/>
      <c r="H117" s="236"/>
      <c r="I117" s="236"/>
      <c r="J117" s="236"/>
      <c r="K117" s="270"/>
    </row>
    <row r="118" spans="2:11" ht="18.75" customHeight="1">
      <c r="B118" s="246"/>
      <c r="C118" s="246"/>
      <c r="D118" s="246"/>
      <c r="E118" s="246"/>
      <c r="F118" s="246"/>
      <c r="G118" s="246"/>
      <c r="H118" s="246"/>
      <c r="I118" s="246"/>
      <c r="J118" s="246"/>
      <c r="K118" s="246"/>
    </row>
    <row r="119" spans="2:11" ht="7.5" customHeight="1">
      <c r="B119" s="272"/>
      <c r="C119" s="273"/>
      <c r="D119" s="273"/>
      <c r="E119" s="273"/>
      <c r="F119" s="273"/>
      <c r="G119" s="273"/>
      <c r="H119" s="273"/>
      <c r="I119" s="273"/>
      <c r="J119" s="273"/>
      <c r="K119" s="274"/>
    </row>
    <row r="120" spans="2:11" ht="45" customHeight="1">
      <c r="B120" s="275"/>
      <c r="C120" s="354" t="s">
        <v>104</v>
      </c>
      <c r="D120" s="354"/>
      <c r="E120" s="354"/>
      <c r="F120" s="354"/>
      <c r="G120" s="354"/>
      <c r="H120" s="354"/>
      <c r="I120" s="354"/>
      <c r="J120" s="354"/>
      <c r="K120" s="276"/>
    </row>
    <row r="121" spans="2:11" ht="17.25" customHeight="1">
      <c r="B121" s="277"/>
      <c r="C121" s="252" t="s">
        <v>51</v>
      </c>
      <c r="D121" s="252"/>
      <c r="E121" s="252"/>
      <c r="F121" s="252" t="s">
        <v>52</v>
      </c>
      <c r="G121" s="253"/>
      <c r="H121" s="252" t="s">
        <v>273</v>
      </c>
      <c r="I121" s="252" t="s">
        <v>228</v>
      </c>
      <c r="J121" s="252" t="s">
        <v>53</v>
      </c>
      <c r="K121" s="278"/>
    </row>
    <row r="122" spans="2:11" ht="17.25" customHeight="1">
      <c r="B122" s="277"/>
      <c r="C122" s="254" t="s">
        <v>54</v>
      </c>
      <c r="D122" s="254"/>
      <c r="E122" s="254"/>
      <c r="F122" s="255" t="s">
        <v>55</v>
      </c>
      <c r="G122" s="256"/>
      <c r="H122" s="254"/>
      <c r="I122" s="254"/>
      <c r="J122" s="254" t="s">
        <v>56</v>
      </c>
      <c r="K122" s="278"/>
    </row>
    <row r="123" spans="2:11" ht="5.25" customHeight="1">
      <c r="B123" s="279"/>
      <c r="C123" s="257"/>
      <c r="D123" s="257"/>
      <c r="E123" s="257"/>
      <c r="F123" s="257"/>
      <c r="G123" s="240"/>
      <c r="H123" s="257"/>
      <c r="I123" s="257"/>
      <c r="J123" s="257"/>
      <c r="K123" s="280"/>
    </row>
    <row r="124" spans="2:11" ht="15" customHeight="1">
      <c r="B124" s="279"/>
      <c r="C124" s="240" t="s">
        <v>60</v>
      </c>
      <c r="D124" s="257"/>
      <c r="E124" s="257"/>
      <c r="F124" s="259" t="s">
        <v>57</v>
      </c>
      <c r="G124" s="240"/>
      <c r="H124" s="240" t="s">
        <v>96</v>
      </c>
      <c r="I124" s="240" t="s">
        <v>59</v>
      </c>
      <c r="J124" s="240">
        <v>120</v>
      </c>
      <c r="K124" s="281"/>
    </row>
    <row r="125" spans="2:11" ht="15" customHeight="1">
      <c r="B125" s="279"/>
      <c r="C125" s="240" t="s">
        <v>105</v>
      </c>
      <c r="D125" s="240"/>
      <c r="E125" s="240"/>
      <c r="F125" s="259" t="s">
        <v>57</v>
      </c>
      <c r="G125" s="240"/>
      <c r="H125" s="240" t="s">
        <v>106</v>
      </c>
      <c r="I125" s="240" t="s">
        <v>59</v>
      </c>
      <c r="J125" s="240" t="s">
        <v>107</v>
      </c>
      <c r="K125" s="281"/>
    </row>
    <row r="126" spans="2:11" ht="15" customHeight="1">
      <c r="B126" s="279"/>
      <c r="C126" s="240" t="s">
        <v>10</v>
      </c>
      <c r="D126" s="240"/>
      <c r="E126" s="240"/>
      <c r="F126" s="259" t="s">
        <v>57</v>
      </c>
      <c r="G126" s="240"/>
      <c r="H126" s="240" t="s">
        <v>108</v>
      </c>
      <c r="I126" s="240" t="s">
        <v>59</v>
      </c>
      <c r="J126" s="240" t="s">
        <v>107</v>
      </c>
      <c r="K126" s="281"/>
    </row>
    <row r="127" spans="2:11" ht="15" customHeight="1">
      <c r="B127" s="279"/>
      <c r="C127" s="240" t="s">
        <v>68</v>
      </c>
      <c r="D127" s="240"/>
      <c r="E127" s="240"/>
      <c r="F127" s="259" t="s">
        <v>63</v>
      </c>
      <c r="G127" s="240"/>
      <c r="H127" s="240" t="s">
        <v>69</v>
      </c>
      <c r="I127" s="240" t="s">
        <v>59</v>
      </c>
      <c r="J127" s="240">
        <v>15</v>
      </c>
      <c r="K127" s="281"/>
    </row>
    <row r="128" spans="2:11" ht="15" customHeight="1">
      <c r="B128" s="279"/>
      <c r="C128" s="261" t="s">
        <v>70</v>
      </c>
      <c r="D128" s="261"/>
      <c r="E128" s="261"/>
      <c r="F128" s="262" t="s">
        <v>63</v>
      </c>
      <c r="G128" s="261"/>
      <c r="H128" s="261" t="s">
        <v>71</v>
      </c>
      <c r="I128" s="261" t="s">
        <v>59</v>
      </c>
      <c r="J128" s="261">
        <v>15</v>
      </c>
      <c r="K128" s="281"/>
    </row>
    <row r="129" spans="2:11" ht="15" customHeight="1">
      <c r="B129" s="279"/>
      <c r="C129" s="261" t="s">
        <v>72</v>
      </c>
      <c r="D129" s="261"/>
      <c r="E129" s="261"/>
      <c r="F129" s="262" t="s">
        <v>63</v>
      </c>
      <c r="G129" s="261"/>
      <c r="H129" s="261" t="s">
        <v>73</v>
      </c>
      <c r="I129" s="261" t="s">
        <v>59</v>
      </c>
      <c r="J129" s="261">
        <v>20</v>
      </c>
      <c r="K129" s="281"/>
    </row>
    <row r="130" spans="2:11" ht="15" customHeight="1">
      <c r="B130" s="279"/>
      <c r="C130" s="261" t="s">
        <v>74</v>
      </c>
      <c r="D130" s="261"/>
      <c r="E130" s="261"/>
      <c r="F130" s="262" t="s">
        <v>63</v>
      </c>
      <c r="G130" s="261"/>
      <c r="H130" s="261" t="s">
        <v>75</v>
      </c>
      <c r="I130" s="261" t="s">
        <v>59</v>
      </c>
      <c r="J130" s="261">
        <v>20</v>
      </c>
      <c r="K130" s="281"/>
    </row>
    <row r="131" spans="2:11" ht="15" customHeight="1">
      <c r="B131" s="279"/>
      <c r="C131" s="240" t="s">
        <v>62</v>
      </c>
      <c r="D131" s="240"/>
      <c r="E131" s="240"/>
      <c r="F131" s="259" t="s">
        <v>63</v>
      </c>
      <c r="G131" s="240"/>
      <c r="H131" s="240" t="s">
        <v>96</v>
      </c>
      <c r="I131" s="240" t="s">
        <v>59</v>
      </c>
      <c r="J131" s="240">
        <v>50</v>
      </c>
      <c r="K131" s="281"/>
    </row>
    <row r="132" spans="2:11" ht="15" customHeight="1">
      <c r="B132" s="279"/>
      <c r="C132" s="240" t="s">
        <v>76</v>
      </c>
      <c r="D132" s="240"/>
      <c r="E132" s="240"/>
      <c r="F132" s="259" t="s">
        <v>63</v>
      </c>
      <c r="G132" s="240"/>
      <c r="H132" s="240" t="s">
        <v>96</v>
      </c>
      <c r="I132" s="240" t="s">
        <v>59</v>
      </c>
      <c r="J132" s="240">
        <v>50</v>
      </c>
      <c r="K132" s="281"/>
    </row>
    <row r="133" spans="2:11" ht="15" customHeight="1">
      <c r="B133" s="279"/>
      <c r="C133" s="240" t="s">
        <v>82</v>
      </c>
      <c r="D133" s="240"/>
      <c r="E133" s="240"/>
      <c r="F133" s="259" t="s">
        <v>63</v>
      </c>
      <c r="G133" s="240"/>
      <c r="H133" s="240" t="s">
        <v>96</v>
      </c>
      <c r="I133" s="240" t="s">
        <v>59</v>
      </c>
      <c r="J133" s="240">
        <v>50</v>
      </c>
      <c r="K133" s="281"/>
    </row>
    <row r="134" spans="2:11" ht="15" customHeight="1">
      <c r="B134" s="279"/>
      <c r="C134" s="240" t="s">
        <v>84</v>
      </c>
      <c r="D134" s="240"/>
      <c r="E134" s="240"/>
      <c r="F134" s="259" t="s">
        <v>63</v>
      </c>
      <c r="G134" s="240"/>
      <c r="H134" s="240" t="s">
        <v>96</v>
      </c>
      <c r="I134" s="240" t="s">
        <v>59</v>
      </c>
      <c r="J134" s="240">
        <v>50</v>
      </c>
      <c r="K134" s="281"/>
    </row>
    <row r="135" spans="2:11" ht="15" customHeight="1">
      <c r="B135" s="279"/>
      <c r="C135" s="240" t="s">
        <v>278</v>
      </c>
      <c r="D135" s="240"/>
      <c r="E135" s="240"/>
      <c r="F135" s="259" t="s">
        <v>63</v>
      </c>
      <c r="G135" s="240"/>
      <c r="H135" s="240" t="s">
        <v>109</v>
      </c>
      <c r="I135" s="240" t="s">
        <v>59</v>
      </c>
      <c r="J135" s="240">
        <v>255</v>
      </c>
      <c r="K135" s="281"/>
    </row>
    <row r="136" spans="2:11" ht="15" customHeight="1">
      <c r="B136" s="279"/>
      <c r="C136" s="240" t="s">
        <v>86</v>
      </c>
      <c r="D136" s="240"/>
      <c r="E136" s="240"/>
      <c r="F136" s="259" t="s">
        <v>57</v>
      </c>
      <c r="G136" s="240"/>
      <c r="H136" s="240" t="s">
        <v>110</v>
      </c>
      <c r="I136" s="240" t="s">
        <v>88</v>
      </c>
      <c r="J136" s="240"/>
      <c r="K136" s="281"/>
    </row>
    <row r="137" spans="2:11" ht="15" customHeight="1">
      <c r="B137" s="279"/>
      <c r="C137" s="240" t="s">
        <v>89</v>
      </c>
      <c r="D137" s="240"/>
      <c r="E137" s="240"/>
      <c r="F137" s="259" t="s">
        <v>57</v>
      </c>
      <c r="G137" s="240"/>
      <c r="H137" s="240" t="s">
        <v>111</v>
      </c>
      <c r="I137" s="240" t="s">
        <v>91</v>
      </c>
      <c r="J137" s="240"/>
      <c r="K137" s="281"/>
    </row>
    <row r="138" spans="2:11" ht="15" customHeight="1">
      <c r="B138" s="279"/>
      <c r="C138" s="240" t="s">
        <v>92</v>
      </c>
      <c r="D138" s="240"/>
      <c r="E138" s="240"/>
      <c r="F138" s="259" t="s">
        <v>57</v>
      </c>
      <c r="G138" s="240"/>
      <c r="H138" s="240" t="s">
        <v>92</v>
      </c>
      <c r="I138" s="240" t="s">
        <v>91</v>
      </c>
      <c r="J138" s="240"/>
      <c r="K138" s="281"/>
    </row>
    <row r="139" spans="2:11" ht="15" customHeight="1">
      <c r="B139" s="279"/>
      <c r="C139" s="240" t="s">
        <v>209</v>
      </c>
      <c r="D139" s="240"/>
      <c r="E139" s="240"/>
      <c r="F139" s="259" t="s">
        <v>57</v>
      </c>
      <c r="G139" s="240"/>
      <c r="H139" s="240" t="s">
        <v>112</v>
      </c>
      <c r="I139" s="240" t="s">
        <v>91</v>
      </c>
      <c r="J139" s="240"/>
      <c r="K139" s="281"/>
    </row>
    <row r="140" spans="2:11" ht="15" customHeight="1">
      <c r="B140" s="279"/>
      <c r="C140" s="240" t="s">
        <v>113</v>
      </c>
      <c r="D140" s="240"/>
      <c r="E140" s="240"/>
      <c r="F140" s="259" t="s">
        <v>57</v>
      </c>
      <c r="G140" s="240"/>
      <c r="H140" s="240" t="s">
        <v>114</v>
      </c>
      <c r="I140" s="240" t="s">
        <v>91</v>
      </c>
      <c r="J140" s="240"/>
      <c r="K140" s="281"/>
    </row>
    <row r="141" spans="2:11" ht="15" customHeight="1">
      <c r="B141" s="282"/>
      <c r="C141" s="283"/>
      <c r="D141" s="283"/>
      <c r="E141" s="283"/>
      <c r="F141" s="283"/>
      <c r="G141" s="283"/>
      <c r="H141" s="283"/>
      <c r="I141" s="283"/>
      <c r="J141" s="283"/>
      <c r="K141" s="284"/>
    </row>
    <row r="142" spans="2:11" ht="18.75" customHeight="1">
      <c r="B142" s="236"/>
      <c r="C142" s="236"/>
      <c r="D142" s="236"/>
      <c r="E142" s="236"/>
      <c r="F142" s="271"/>
      <c r="G142" s="236"/>
      <c r="H142" s="236"/>
      <c r="I142" s="236"/>
      <c r="J142" s="236"/>
      <c r="K142" s="236"/>
    </row>
    <row r="143" spans="2:11" ht="18.75" customHeight="1">
      <c r="B143" s="246"/>
      <c r="C143" s="246"/>
      <c r="D143" s="246"/>
      <c r="E143" s="246"/>
      <c r="F143" s="246"/>
      <c r="G143" s="246"/>
      <c r="H143" s="246"/>
      <c r="I143" s="246"/>
      <c r="J143" s="246"/>
      <c r="K143" s="246"/>
    </row>
    <row r="144" spans="2:11" ht="7.5" customHeight="1">
      <c r="B144" s="247"/>
      <c r="C144" s="248"/>
      <c r="D144" s="248"/>
      <c r="E144" s="248"/>
      <c r="F144" s="248"/>
      <c r="G144" s="248"/>
      <c r="H144" s="248"/>
      <c r="I144" s="248"/>
      <c r="J144" s="248"/>
      <c r="K144" s="249"/>
    </row>
    <row r="145" spans="2:11" ht="45" customHeight="1">
      <c r="B145" s="250"/>
      <c r="C145" s="351" t="s">
        <v>115</v>
      </c>
      <c r="D145" s="351"/>
      <c r="E145" s="351"/>
      <c r="F145" s="351"/>
      <c r="G145" s="351"/>
      <c r="H145" s="351"/>
      <c r="I145" s="351"/>
      <c r="J145" s="351"/>
      <c r="K145" s="251"/>
    </row>
    <row r="146" spans="2:11" ht="17.25" customHeight="1">
      <c r="B146" s="250"/>
      <c r="C146" s="252" t="s">
        <v>51</v>
      </c>
      <c r="D146" s="252"/>
      <c r="E146" s="252"/>
      <c r="F146" s="252" t="s">
        <v>52</v>
      </c>
      <c r="G146" s="253"/>
      <c r="H146" s="252" t="s">
        <v>273</v>
      </c>
      <c r="I146" s="252" t="s">
        <v>228</v>
      </c>
      <c r="J146" s="252" t="s">
        <v>53</v>
      </c>
      <c r="K146" s="251"/>
    </row>
    <row r="147" spans="2:11" ht="17.25" customHeight="1">
      <c r="B147" s="250"/>
      <c r="C147" s="254" t="s">
        <v>54</v>
      </c>
      <c r="D147" s="254"/>
      <c r="E147" s="254"/>
      <c r="F147" s="255" t="s">
        <v>55</v>
      </c>
      <c r="G147" s="256"/>
      <c r="H147" s="254"/>
      <c r="I147" s="254"/>
      <c r="J147" s="254" t="s">
        <v>56</v>
      </c>
      <c r="K147" s="251"/>
    </row>
    <row r="148" spans="2:11" ht="5.25" customHeight="1">
      <c r="B148" s="260"/>
      <c r="C148" s="257"/>
      <c r="D148" s="257"/>
      <c r="E148" s="257"/>
      <c r="F148" s="257"/>
      <c r="G148" s="258"/>
      <c r="H148" s="257"/>
      <c r="I148" s="257"/>
      <c r="J148" s="257"/>
      <c r="K148" s="281"/>
    </row>
    <row r="149" spans="2:11" ht="15" customHeight="1">
      <c r="B149" s="260"/>
      <c r="C149" s="285" t="s">
        <v>60</v>
      </c>
      <c r="D149" s="240"/>
      <c r="E149" s="240"/>
      <c r="F149" s="286" t="s">
        <v>57</v>
      </c>
      <c r="G149" s="240"/>
      <c r="H149" s="285" t="s">
        <v>96</v>
      </c>
      <c r="I149" s="285" t="s">
        <v>59</v>
      </c>
      <c r="J149" s="285">
        <v>120</v>
      </c>
      <c r="K149" s="281"/>
    </row>
    <row r="150" spans="2:11" ht="15" customHeight="1">
      <c r="B150" s="260"/>
      <c r="C150" s="285" t="s">
        <v>105</v>
      </c>
      <c r="D150" s="240"/>
      <c r="E150" s="240"/>
      <c r="F150" s="286" t="s">
        <v>57</v>
      </c>
      <c r="G150" s="240"/>
      <c r="H150" s="285" t="s">
        <v>116</v>
      </c>
      <c r="I150" s="285" t="s">
        <v>59</v>
      </c>
      <c r="J150" s="285" t="s">
        <v>107</v>
      </c>
      <c r="K150" s="281"/>
    </row>
    <row r="151" spans="2:11" ht="15" customHeight="1">
      <c r="B151" s="260"/>
      <c r="C151" s="285" t="s">
        <v>10</v>
      </c>
      <c r="D151" s="240"/>
      <c r="E151" s="240"/>
      <c r="F151" s="286" t="s">
        <v>57</v>
      </c>
      <c r="G151" s="240"/>
      <c r="H151" s="285" t="s">
        <v>117</v>
      </c>
      <c r="I151" s="285" t="s">
        <v>59</v>
      </c>
      <c r="J151" s="285" t="s">
        <v>107</v>
      </c>
      <c r="K151" s="281"/>
    </row>
    <row r="152" spans="2:11" ht="15" customHeight="1">
      <c r="B152" s="260"/>
      <c r="C152" s="285" t="s">
        <v>62</v>
      </c>
      <c r="D152" s="240"/>
      <c r="E152" s="240"/>
      <c r="F152" s="286" t="s">
        <v>63</v>
      </c>
      <c r="G152" s="240"/>
      <c r="H152" s="285" t="s">
        <v>96</v>
      </c>
      <c r="I152" s="285" t="s">
        <v>59</v>
      </c>
      <c r="J152" s="285">
        <v>50</v>
      </c>
      <c r="K152" s="281"/>
    </row>
    <row r="153" spans="2:11" ht="15" customHeight="1">
      <c r="B153" s="260"/>
      <c r="C153" s="285" t="s">
        <v>65</v>
      </c>
      <c r="D153" s="240"/>
      <c r="E153" s="240"/>
      <c r="F153" s="286" t="s">
        <v>57</v>
      </c>
      <c r="G153" s="240"/>
      <c r="H153" s="285" t="s">
        <v>96</v>
      </c>
      <c r="I153" s="285" t="s">
        <v>67</v>
      </c>
      <c r="J153" s="285"/>
      <c r="K153" s="281"/>
    </row>
    <row r="154" spans="2:11" ht="15" customHeight="1">
      <c r="B154" s="260"/>
      <c r="C154" s="285" t="s">
        <v>76</v>
      </c>
      <c r="D154" s="240"/>
      <c r="E154" s="240"/>
      <c r="F154" s="286" t="s">
        <v>63</v>
      </c>
      <c r="G154" s="240"/>
      <c r="H154" s="285" t="s">
        <v>96</v>
      </c>
      <c r="I154" s="285" t="s">
        <v>59</v>
      </c>
      <c r="J154" s="285">
        <v>50</v>
      </c>
      <c r="K154" s="281"/>
    </row>
    <row r="155" spans="2:11" ht="15" customHeight="1">
      <c r="B155" s="260"/>
      <c r="C155" s="285" t="s">
        <v>84</v>
      </c>
      <c r="D155" s="240"/>
      <c r="E155" s="240"/>
      <c r="F155" s="286" t="s">
        <v>63</v>
      </c>
      <c r="G155" s="240"/>
      <c r="H155" s="285" t="s">
        <v>96</v>
      </c>
      <c r="I155" s="285" t="s">
        <v>59</v>
      </c>
      <c r="J155" s="285">
        <v>50</v>
      </c>
      <c r="K155" s="281"/>
    </row>
    <row r="156" spans="2:11" ht="15" customHeight="1">
      <c r="B156" s="260"/>
      <c r="C156" s="285" t="s">
        <v>82</v>
      </c>
      <c r="D156" s="240"/>
      <c r="E156" s="240"/>
      <c r="F156" s="286" t="s">
        <v>63</v>
      </c>
      <c r="G156" s="240"/>
      <c r="H156" s="285" t="s">
        <v>96</v>
      </c>
      <c r="I156" s="285" t="s">
        <v>59</v>
      </c>
      <c r="J156" s="285">
        <v>50</v>
      </c>
      <c r="K156" s="281"/>
    </row>
    <row r="157" spans="2:11" ht="15" customHeight="1">
      <c r="B157" s="260"/>
      <c r="C157" s="285" t="s">
        <v>261</v>
      </c>
      <c r="D157" s="240"/>
      <c r="E157" s="240"/>
      <c r="F157" s="286" t="s">
        <v>57</v>
      </c>
      <c r="G157" s="240"/>
      <c r="H157" s="285" t="s">
        <v>118</v>
      </c>
      <c r="I157" s="285" t="s">
        <v>59</v>
      </c>
      <c r="J157" s="285" t="s">
        <v>119</v>
      </c>
      <c r="K157" s="281"/>
    </row>
    <row r="158" spans="2:11" ht="15" customHeight="1">
      <c r="B158" s="260"/>
      <c r="C158" s="285" t="s">
        <v>120</v>
      </c>
      <c r="D158" s="240"/>
      <c r="E158" s="240"/>
      <c r="F158" s="286" t="s">
        <v>57</v>
      </c>
      <c r="G158" s="240"/>
      <c r="H158" s="285" t="s">
        <v>121</v>
      </c>
      <c r="I158" s="285" t="s">
        <v>91</v>
      </c>
      <c r="J158" s="285"/>
      <c r="K158" s="281"/>
    </row>
    <row r="159" spans="2:11" ht="15" customHeight="1">
      <c r="B159" s="287"/>
      <c r="C159" s="269"/>
      <c r="D159" s="269"/>
      <c r="E159" s="269"/>
      <c r="F159" s="269"/>
      <c r="G159" s="269"/>
      <c r="H159" s="269"/>
      <c r="I159" s="269"/>
      <c r="J159" s="269"/>
      <c r="K159" s="288"/>
    </row>
    <row r="160" spans="2:11" ht="18.75" customHeight="1">
      <c r="B160" s="236"/>
      <c r="C160" s="240"/>
      <c r="D160" s="240"/>
      <c r="E160" s="240"/>
      <c r="F160" s="259"/>
      <c r="G160" s="240"/>
      <c r="H160" s="240"/>
      <c r="I160" s="240"/>
      <c r="J160" s="240"/>
      <c r="K160" s="236"/>
    </row>
    <row r="161" spans="2:11" ht="18.75" customHeight="1">
      <c r="B161" s="246"/>
      <c r="C161" s="246"/>
      <c r="D161" s="246"/>
      <c r="E161" s="246"/>
      <c r="F161" s="246"/>
      <c r="G161" s="246"/>
      <c r="H161" s="246"/>
      <c r="I161" s="246"/>
      <c r="J161" s="246"/>
      <c r="K161" s="246"/>
    </row>
    <row r="162" spans="2:11" ht="7.5" customHeight="1">
      <c r="B162" s="227"/>
      <c r="C162" s="228"/>
      <c r="D162" s="228"/>
      <c r="E162" s="228"/>
      <c r="F162" s="228"/>
      <c r="G162" s="228"/>
      <c r="H162" s="228"/>
      <c r="I162" s="228"/>
      <c r="J162" s="228"/>
      <c r="K162" s="229"/>
    </row>
    <row r="163" spans="2:11" ht="45" customHeight="1">
      <c r="B163" s="230"/>
      <c r="C163" s="354" t="s">
        <v>122</v>
      </c>
      <c r="D163" s="354"/>
      <c r="E163" s="354"/>
      <c r="F163" s="354"/>
      <c r="G163" s="354"/>
      <c r="H163" s="354"/>
      <c r="I163" s="354"/>
      <c r="J163" s="354"/>
      <c r="K163" s="231"/>
    </row>
    <row r="164" spans="2:11" ht="17.25" customHeight="1">
      <c r="B164" s="230"/>
      <c r="C164" s="252" t="s">
        <v>51</v>
      </c>
      <c r="D164" s="252"/>
      <c r="E164" s="252"/>
      <c r="F164" s="252" t="s">
        <v>52</v>
      </c>
      <c r="G164" s="289"/>
      <c r="H164" s="290" t="s">
        <v>273</v>
      </c>
      <c r="I164" s="290" t="s">
        <v>228</v>
      </c>
      <c r="J164" s="252" t="s">
        <v>53</v>
      </c>
      <c r="K164" s="231"/>
    </row>
    <row r="165" spans="2:11" ht="17.25" customHeight="1">
      <c r="B165" s="233"/>
      <c r="C165" s="254" t="s">
        <v>54</v>
      </c>
      <c r="D165" s="254"/>
      <c r="E165" s="254"/>
      <c r="F165" s="255" t="s">
        <v>55</v>
      </c>
      <c r="G165" s="291"/>
      <c r="H165" s="292"/>
      <c r="I165" s="292"/>
      <c r="J165" s="254" t="s">
        <v>56</v>
      </c>
      <c r="K165" s="234"/>
    </row>
    <row r="166" spans="2:11" ht="5.25" customHeight="1">
      <c r="B166" s="260"/>
      <c r="C166" s="257"/>
      <c r="D166" s="257"/>
      <c r="E166" s="257"/>
      <c r="F166" s="257"/>
      <c r="G166" s="258"/>
      <c r="H166" s="257"/>
      <c r="I166" s="257"/>
      <c r="J166" s="257"/>
      <c r="K166" s="281"/>
    </row>
    <row r="167" spans="2:11" ht="15" customHeight="1">
      <c r="B167" s="260"/>
      <c r="C167" s="240" t="s">
        <v>60</v>
      </c>
      <c r="D167" s="240"/>
      <c r="E167" s="240"/>
      <c r="F167" s="259" t="s">
        <v>57</v>
      </c>
      <c r="G167" s="240"/>
      <c r="H167" s="240" t="s">
        <v>96</v>
      </c>
      <c r="I167" s="240" t="s">
        <v>59</v>
      </c>
      <c r="J167" s="240">
        <v>120</v>
      </c>
      <c r="K167" s="281"/>
    </row>
    <row r="168" spans="2:11" ht="15" customHeight="1">
      <c r="B168" s="260"/>
      <c r="C168" s="240" t="s">
        <v>105</v>
      </c>
      <c r="D168" s="240"/>
      <c r="E168" s="240"/>
      <c r="F168" s="259" t="s">
        <v>57</v>
      </c>
      <c r="G168" s="240"/>
      <c r="H168" s="240" t="s">
        <v>106</v>
      </c>
      <c r="I168" s="240" t="s">
        <v>59</v>
      </c>
      <c r="J168" s="240" t="s">
        <v>107</v>
      </c>
      <c r="K168" s="281"/>
    </row>
    <row r="169" spans="2:11" ht="15" customHeight="1">
      <c r="B169" s="260"/>
      <c r="C169" s="240" t="s">
        <v>10</v>
      </c>
      <c r="D169" s="240"/>
      <c r="E169" s="240"/>
      <c r="F169" s="259" t="s">
        <v>57</v>
      </c>
      <c r="G169" s="240"/>
      <c r="H169" s="240" t="s">
        <v>123</v>
      </c>
      <c r="I169" s="240" t="s">
        <v>59</v>
      </c>
      <c r="J169" s="240" t="s">
        <v>107</v>
      </c>
      <c r="K169" s="281"/>
    </row>
    <row r="170" spans="2:11" ht="15" customHeight="1">
      <c r="B170" s="260"/>
      <c r="C170" s="240" t="s">
        <v>62</v>
      </c>
      <c r="D170" s="240"/>
      <c r="E170" s="240"/>
      <c r="F170" s="259" t="s">
        <v>63</v>
      </c>
      <c r="G170" s="240"/>
      <c r="H170" s="240" t="s">
        <v>123</v>
      </c>
      <c r="I170" s="240" t="s">
        <v>59</v>
      </c>
      <c r="J170" s="240">
        <v>50</v>
      </c>
      <c r="K170" s="281"/>
    </row>
    <row r="171" spans="2:11" ht="15" customHeight="1">
      <c r="B171" s="260"/>
      <c r="C171" s="240" t="s">
        <v>65</v>
      </c>
      <c r="D171" s="240"/>
      <c r="E171" s="240"/>
      <c r="F171" s="259" t="s">
        <v>57</v>
      </c>
      <c r="G171" s="240"/>
      <c r="H171" s="240" t="s">
        <v>123</v>
      </c>
      <c r="I171" s="240" t="s">
        <v>67</v>
      </c>
      <c r="J171" s="240"/>
      <c r="K171" s="281"/>
    </row>
    <row r="172" spans="2:11" ht="15" customHeight="1">
      <c r="B172" s="260"/>
      <c r="C172" s="240" t="s">
        <v>76</v>
      </c>
      <c r="D172" s="240"/>
      <c r="E172" s="240"/>
      <c r="F172" s="259" t="s">
        <v>63</v>
      </c>
      <c r="G172" s="240"/>
      <c r="H172" s="240" t="s">
        <v>123</v>
      </c>
      <c r="I172" s="240" t="s">
        <v>59</v>
      </c>
      <c r="J172" s="240">
        <v>50</v>
      </c>
      <c r="K172" s="281"/>
    </row>
    <row r="173" spans="2:11" ht="15" customHeight="1">
      <c r="B173" s="260"/>
      <c r="C173" s="240" t="s">
        <v>84</v>
      </c>
      <c r="D173" s="240"/>
      <c r="E173" s="240"/>
      <c r="F173" s="259" t="s">
        <v>63</v>
      </c>
      <c r="G173" s="240"/>
      <c r="H173" s="240" t="s">
        <v>123</v>
      </c>
      <c r="I173" s="240" t="s">
        <v>59</v>
      </c>
      <c r="J173" s="240">
        <v>50</v>
      </c>
      <c r="K173" s="281"/>
    </row>
    <row r="174" spans="2:11" ht="15" customHeight="1">
      <c r="B174" s="260"/>
      <c r="C174" s="240" t="s">
        <v>82</v>
      </c>
      <c r="D174" s="240"/>
      <c r="E174" s="240"/>
      <c r="F174" s="259" t="s">
        <v>63</v>
      </c>
      <c r="G174" s="240"/>
      <c r="H174" s="240" t="s">
        <v>123</v>
      </c>
      <c r="I174" s="240" t="s">
        <v>59</v>
      </c>
      <c r="J174" s="240">
        <v>50</v>
      </c>
      <c r="K174" s="281"/>
    </row>
    <row r="175" spans="2:11" ht="15" customHeight="1">
      <c r="B175" s="260"/>
      <c r="C175" s="240" t="s">
        <v>272</v>
      </c>
      <c r="D175" s="240"/>
      <c r="E175" s="240"/>
      <c r="F175" s="259" t="s">
        <v>57</v>
      </c>
      <c r="G175" s="240"/>
      <c r="H175" s="240" t="s">
        <v>124</v>
      </c>
      <c r="I175" s="240" t="s">
        <v>125</v>
      </c>
      <c r="J175" s="240"/>
      <c r="K175" s="281"/>
    </row>
    <row r="176" spans="2:11" ht="15" customHeight="1">
      <c r="B176" s="260"/>
      <c r="C176" s="240" t="s">
        <v>228</v>
      </c>
      <c r="D176" s="240"/>
      <c r="E176" s="240"/>
      <c r="F176" s="259" t="s">
        <v>57</v>
      </c>
      <c r="G176" s="240"/>
      <c r="H176" s="240" t="s">
        <v>126</v>
      </c>
      <c r="I176" s="240" t="s">
        <v>127</v>
      </c>
      <c r="J176" s="240">
        <v>1</v>
      </c>
      <c r="K176" s="281"/>
    </row>
    <row r="177" spans="2:11" ht="15" customHeight="1">
      <c r="B177" s="260"/>
      <c r="C177" s="240" t="s">
        <v>224</v>
      </c>
      <c r="D177" s="240"/>
      <c r="E177" s="240"/>
      <c r="F177" s="259" t="s">
        <v>57</v>
      </c>
      <c r="G177" s="240"/>
      <c r="H177" s="240" t="s">
        <v>128</v>
      </c>
      <c r="I177" s="240" t="s">
        <v>59</v>
      </c>
      <c r="J177" s="240">
        <v>20</v>
      </c>
      <c r="K177" s="281"/>
    </row>
    <row r="178" spans="2:11" ht="15" customHeight="1">
      <c r="B178" s="260"/>
      <c r="C178" s="240" t="s">
        <v>273</v>
      </c>
      <c r="D178" s="240"/>
      <c r="E178" s="240"/>
      <c r="F178" s="259" t="s">
        <v>57</v>
      </c>
      <c r="G178" s="240"/>
      <c r="H178" s="240" t="s">
        <v>129</v>
      </c>
      <c r="I178" s="240" t="s">
        <v>59</v>
      </c>
      <c r="J178" s="240">
        <v>255</v>
      </c>
      <c r="K178" s="281"/>
    </row>
    <row r="179" spans="2:11" ht="15" customHeight="1">
      <c r="B179" s="260"/>
      <c r="C179" s="240" t="s">
        <v>274</v>
      </c>
      <c r="D179" s="240"/>
      <c r="E179" s="240"/>
      <c r="F179" s="259" t="s">
        <v>57</v>
      </c>
      <c r="G179" s="240"/>
      <c r="H179" s="240" t="s">
        <v>22</v>
      </c>
      <c r="I179" s="240" t="s">
        <v>59</v>
      </c>
      <c r="J179" s="240">
        <v>10</v>
      </c>
      <c r="K179" s="281"/>
    </row>
    <row r="180" spans="2:11" ht="15" customHeight="1">
      <c r="B180" s="260"/>
      <c r="C180" s="240" t="s">
        <v>275</v>
      </c>
      <c r="D180" s="240"/>
      <c r="E180" s="240"/>
      <c r="F180" s="259" t="s">
        <v>57</v>
      </c>
      <c r="G180" s="240"/>
      <c r="H180" s="240" t="s">
        <v>130</v>
      </c>
      <c r="I180" s="240" t="s">
        <v>91</v>
      </c>
      <c r="J180" s="240"/>
      <c r="K180" s="281"/>
    </row>
    <row r="181" spans="2:11" ht="15" customHeight="1">
      <c r="B181" s="260"/>
      <c r="C181" s="240" t="s">
        <v>131</v>
      </c>
      <c r="D181" s="240"/>
      <c r="E181" s="240"/>
      <c r="F181" s="259" t="s">
        <v>57</v>
      </c>
      <c r="G181" s="240"/>
      <c r="H181" s="240" t="s">
        <v>132</v>
      </c>
      <c r="I181" s="240" t="s">
        <v>91</v>
      </c>
      <c r="J181" s="240"/>
      <c r="K181" s="281"/>
    </row>
    <row r="182" spans="2:11" ht="15" customHeight="1">
      <c r="B182" s="260"/>
      <c r="C182" s="240" t="s">
        <v>120</v>
      </c>
      <c r="D182" s="240"/>
      <c r="E182" s="240"/>
      <c r="F182" s="259" t="s">
        <v>57</v>
      </c>
      <c r="G182" s="240"/>
      <c r="H182" s="240" t="s">
        <v>133</v>
      </c>
      <c r="I182" s="240" t="s">
        <v>91</v>
      </c>
      <c r="J182" s="240"/>
      <c r="K182" s="281"/>
    </row>
    <row r="183" spans="2:11" ht="15" customHeight="1">
      <c r="B183" s="260"/>
      <c r="C183" s="240" t="s">
        <v>277</v>
      </c>
      <c r="D183" s="240"/>
      <c r="E183" s="240"/>
      <c r="F183" s="259" t="s">
        <v>63</v>
      </c>
      <c r="G183" s="240"/>
      <c r="H183" s="240" t="s">
        <v>134</v>
      </c>
      <c r="I183" s="240" t="s">
        <v>59</v>
      </c>
      <c r="J183" s="240">
        <v>50</v>
      </c>
      <c r="K183" s="281"/>
    </row>
    <row r="184" spans="2:11" ht="15" customHeight="1">
      <c r="B184" s="260"/>
      <c r="C184" s="240" t="s">
        <v>135</v>
      </c>
      <c r="D184" s="240"/>
      <c r="E184" s="240"/>
      <c r="F184" s="259" t="s">
        <v>63</v>
      </c>
      <c r="G184" s="240"/>
      <c r="H184" s="240" t="s">
        <v>136</v>
      </c>
      <c r="I184" s="240" t="s">
        <v>137</v>
      </c>
      <c r="J184" s="240"/>
      <c r="K184" s="281"/>
    </row>
    <row r="185" spans="2:11" ht="15" customHeight="1">
      <c r="B185" s="260"/>
      <c r="C185" s="240" t="s">
        <v>138</v>
      </c>
      <c r="D185" s="240"/>
      <c r="E185" s="240"/>
      <c r="F185" s="259" t="s">
        <v>63</v>
      </c>
      <c r="G185" s="240"/>
      <c r="H185" s="240" t="s">
        <v>139</v>
      </c>
      <c r="I185" s="240" t="s">
        <v>137</v>
      </c>
      <c r="J185" s="240"/>
      <c r="K185" s="281"/>
    </row>
    <row r="186" spans="2:11" ht="15" customHeight="1">
      <c r="B186" s="260"/>
      <c r="C186" s="240" t="s">
        <v>140</v>
      </c>
      <c r="D186" s="240"/>
      <c r="E186" s="240"/>
      <c r="F186" s="259" t="s">
        <v>63</v>
      </c>
      <c r="G186" s="240"/>
      <c r="H186" s="240" t="s">
        <v>141</v>
      </c>
      <c r="I186" s="240" t="s">
        <v>137</v>
      </c>
      <c r="J186" s="240"/>
      <c r="K186" s="281"/>
    </row>
    <row r="187" spans="2:11" ht="15" customHeight="1">
      <c r="B187" s="260"/>
      <c r="C187" s="293" t="s">
        <v>142</v>
      </c>
      <c r="D187" s="240"/>
      <c r="E187" s="240"/>
      <c r="F187" s="259" t="s">
        <v>63</v>
      </c>
      <c r="G187" s="240"/>
      <c r="H187" s="240" t="s">
        <v>143</v>
      </c>
      <c r="I187" s="240" t="s">
        <v>144</v>
      </c>
      <c r="J187" s="294" t="s">
        <v>145</v>
      </c>
      <c r="K187" s="281"/>
    </row>
    <row r="188" spans="2:11" ht="15" customHeight="1">
      <c r="B188" s="287"/>
      <c r="C188" s="295"/>
      <c r="D188" s="269"/>
      <c r="E188" s="269"/>
      <c r="F188" s="269"/>
      <c r="G188" s="269"/>
      <c r="H188" s="269"/>
      <c r="I188" s="269"/>
      <c r="J188" s="269"/>
      <c r="K188" s="288"/>
    </row>
    <row r="189" spans="2:11" ht="18.75" customHeight="1">
      <c r="B189" s="296"/>
      <c r="C189" s="297"/>
      <c r="D189" s="297"/>
      <c r="E189" s="297"/>
      <c r="F189" s="298"/>
      <c r="G189" s="240"/>
      <c r="H189" s="240"/>
      <c r="I189" s="240"/>
      <c r="J189" s="240"/>
      <c r="K189" s="236"/>
    </row>
    <row r="190" spans="2:11" ht="18.75" customHeight="1">
      <c r="B190" s="236"/>
      <c r="C190" s="240"/>
      <c r="D190" s="240"/>
      <c r="E190" s="240"/>
      <c r="F190" s="259"/>
      <c r="G190" s="240"/>
      <c r="H190" s="240"/>
      <c r="I190" s="240"/>
      <c r="J190" s="240"/>
      <c r="K190" s="236"/>
    </row>
    <row r="191" spans="2:11" ht="18.75" customHeight="1">
      <c r="B191" s="246"/>
      <c r="C191" s="246"/>
      <c r="D191" s="246"/>
      <c r="E191" s="246"/>
      <c r="F191" s="246"/>
      <c r="G191" s="246"/>
      <c r="H191" s="246"/>
      <c r="I191" s="246"/>
      <c r="J191" s="246"/>
      <c r="K191" s="246"/>
    </row>
    <row r="192" spans="2:11" ht="13.5">
      <c r="B192" s="227"/>
      <c r="C192" s="228"/>
      <c r="D192" s="228"/>
      <c r="E192" s="228"/>
      <c r="F192" s="228"/>
      <c r="G192" s="228"/>
      <c r="H192" s="228"/>
      <c r="I192" s="228"/>
      <c r="J192" s="228"/>
      <c r="K192" s="229"/>
    </row>
    <row r="193" spans="2:11" ht="21">
      <c r="B193" s="230"/>
      <c r="C193" s="354" t="s">
        <v>146</v>
      </c>
      <c r="D193" s="354"/>
      <c r="E193" s="354"/>
      <c r="F193" s="354"/>
      <c r="G193" s="354"/>
      <c r="H193" s="354"/>
      <c r="I193" s="354"/>
      <c r="J193" s="354"/>
      <c r="K193" s="231"/>
    </row>
    <row r="194" spans="2:11" ht="25.5" customHeight="1">
      <c r="B194" s="230"/>
      <c r="C194" s="299" t="s">
        <v>147</v>
      </c>
      <c r="D194" s="299"/>
      <c r="E194" s="299"/>
      <c r="F194" s="299" t="s">
        <v>148</v>
      </c>
      <c r="G194" s="300"/>
      <c r="H194" s="353" t="s">
        <v>149</v>
      </c>
      <c r="I194" s="353"/>
      <c r="J194" s="353"/>
      <c r="K194" s="231"/>
    </row>
    <row r="195" spans="2:11" ht="5.25" customHeight="1">
      <c r="B195" s="260"/>
      <c r="C195" s="257"/>
      <c r="D195" s="257"/>
      <c r="E195" s="257"/>
      <c r="F195" s="257"/>
      <c r="G195" s="240"/>
      <c r="H195" s="257"/>
      <c r="I195" s="257"/>
      <c r="J195" s="257"/>
      <c r="K195" s="281"/>
    </row>
    <row r="196" spans="2:11" ht="15" customHeight="1">
      <c r="B196" s="260"/>
      <c r="C196" s="240" t="s">
        <v>150</v>
      </c>
      <c r="D196" s="240"/>
      <c r="E196" s="240"/>
      <c r="F196" s="259" t="s">
        <v>214</v>
      </c>
      <c r="G196" s="240"/>
      <c r="H196" s="350" t="s">
        <v>151</v>
      </c>
      <c r="I196" s="350"/>
      <c r="J196" s="350"/>
      <c r="K196" s="281"/>
    </row>
    <row r="197" spans="2:11" ht="15" customHeight="1">
      <c r="B197" s="260"/>
      <c r="C197" s="266"/>
      <c r="D197" s="240"/>
      <c r="E197" s="240"/>
      <c r="F197" s="259" t="s">
        <v>215</v>
      </c>
      <c r="G197" s="240"/>
      <c r="H197" s="350" t="s">
        <v>152</v>
      </c>
      <c r="I197" s="350"/>
      <c r="J197" s="350"/>
      <c r="K197" s="281"/>
    </row>
    <row r="198" spans="2:11" ht="15" customHeight="1">
      <c r="B198" s="260"/>
      <c r="C198" s="266"/>
      <c r="D198" s="240"/>
      <c r="E198" s="240"/>
      <c r="F198" s="259" t="s">
        <v>218</v>
      </c>
      <c r="G198" s="240"/>
      <c r="H198" s="350" t="s">
        <v>153</v>
      </c>
      <c r="I198" s="350"/>
      <c r="J198" s="350"/>
      <c r="K198" s="281"/>
    </row>
    <row r="199" spans="2:11" ht="15" customHeight="1">
      <c r="B199" s="260"/>
      <c r="C199" s="240"/>
      <c r="D199" s="240"/>
      <c r="E199" s="240"/>
      <c r="F199" s="259" t="s">
        <v>216</v>
      </c>
      <c r="G199" s="240"/>
      <c r="H199" s="350" t="s">
        <v>154</v>
      </c>
      <c r="I199" s="350"/>
      <c r="J199" s="350"/>
      <c r="K199" s="281"/>
    </row>
    <row r="200" spans="2:11" ht="15" customHeight="1">
      <c r="B200" s="260"/>
      <c r="C200" s="240"/>
      <c r="D200" s="240"/>
      <c r="E200" s="240"/>
      <c r="F200" s="259" t="s">
        <v>217</v>
      </c>
      <c r="G200" s="240"/>
      <c r="H200" s="350" t="s">
        <v>155</v>
      </c>
      <c r="I200" s="350"/>
      <c r="J200" s="350"/>
      <c r="K200" s="281"/>
    </row>
    <row r="201" spans="2:11" ht="15" customHeight="1">
      <c r="B201" s="260"/>
      <c r="C201" s="240"/>
      <c r="D201" s="240"/>
      <c r="E201" s="240"/>
      <c r="F201" s="259"/>
      <c r="G201" s="240"/>
      <c r="H201" s="240"/>
      <c r="I201" s="240"/>
      <c r="J201" s="240"/>
      <c r="K201" s="281"/>
    </row>
    <row r="202" spans="2:11" ht="15" customHeight="1">
      <c r="B202" s="260"/>
      <c r="C202" s="240" t="s">
        <v>103</v>
      </c>
      <c r="D202" s="240"/>
      <c r="E202" s="240"/>
      <c r="F202" s="259" t="s">
        <v>249</v>
      </c>
      <c r="G202" s="240"/>
      <c r="H202" s="350" t="s">
        <v>156</v>
      </c>
      <c r="I202" s="350"/>
      <c r="J202" s="350"/>
      <c r="K202" s="281"/>
    </row>
    <row r="203" spans="2:11" ht="15" customHeight="1">
      <c r="B203" s="260"/>
      <c r="C203" s="266"/>
      <c r="D203" s="240"/>
      <c r="E203" s="240"/>
      <c r="F203" s="259" t="s">
        <v>5</v>
      </c>
      <c r="G203" s="240"/>
      <c r="H203" s="350" t="s">
        <v>6</v>
      </c>
      <c r="I203" s="350"/>
      <c r="J203" s="350"/>
      <c r="K203" s="281"/>
    </row>
    <row r="204" spans="2:11" ht="15" customHeight="1">
      <c r="B204" s="260"/>
      <c r="C204" s="240"/>
      <c r="D204" s="240"/>
      <c r="E204" s="240"/>
      <c r="F204" s="259" t="s">
        <v>3</v>
      </c>
      <c r="G204" s="240"/>
      <c r="H204" s="350" t="s">
        <v>157</v>
      </c>
      <c r="I204" s="350"/>
      <c r="J204" s="350"/>
      <c r="K204" s="281"/>
    </row>
    <row r="205" spans="2:11" ht="15" customHeight="1">
      <c r="B205" s="301"/>
      <c r="C205" s="266"/>
      <c r="D205" s="266"/>
      <c r="E205" s="266"/>
      <c r="F205" s="259" t="s">
        <v>254</v>
      </c>
      <c r="G205" s="245"/>
      <c r="H205" s="349" t="s">
        <v>7</v>
      </c>
      <c r="I205" s="349"/>
      <c r="J205" s="349"/>
      <c r="K205" s="302"/>
    </row>
    <row r="206" spans="2:11" ht="15" customHeight="1">
      <c r="B206" s="301"/>
      <c r="C206" s="266"/>
      <c r="D206" s="266"/>
      <c r="E206" s="266"/>
      <c r="F206" s="259" t="s">
        <v>8</v>
      </c>
      <c r="G206" s="245"/>
      <c r="H206" s="349" t="s">
        <v>158</v>
      </c>
      <c r="I206" s="349"/>
      <c r="J206" s="349"/>
      <c r="K206" s="302"/>
    </row>
    <row r="207" spans="2:11" ht="15" customHeight="1">
      <c r="B207" s="301"/>
      <c r="C207" s="266"/>
      <c r="D207" s="266"/>
      <c r="E207" s="266"/>
      <c r="F207" s="303"/>
      <c r="G207" s="245"/>
      <c r="H207" s="304"/>
      <c r="I207" s="304"/>
      <c r="J207" s="304"/>
      <c r="K207" s="302"/>
    </row>
    <row r="208" spans="2:11" ht="15" customHeight="1">
      <c r="B208" s="301"/>
      <c r="C208" s="240" t="s">
        <v>127</v>
      </c>
      <c r="D208" s="266"/>
      <c r="E208" s="266"/>
      <c r="F208" s="259">
        <v>1</v>
      </c>
      <c r="G208" s="245"/>
      <c r="H208" s="349" t="s">
        <v>159</v>
      </c>
      <c r="I208" s="349"/>
      <c r="J208" s="349"/>
      <c r="K208" s="302"/>
    </row>
    <row r="209" spans="2:11" ht="15" customHeight="1">
      <c r="B209" s="301"/>
      <c r="C209" s="266"/>
      <c r="D209" s="266"/>
      <c r="E209" s="266"/>
      <c r="F209" s="259">
        <v>2</v>
      </c>
      <c r="G209" s="245"/>
      <c r="H209" s="349" t="s">
        <v>160</v>
      </c>
      <c r="I209" s="349"/>
      <c r="J209" s="349"/>
      <c r="K209" s="302"/>
    </row>
    <row r="210" spans="2:11" ht="15" customHeight="1">
      <c r="B210" s="301"/>
      <c r="C210" s="266"/>
      <c r="D210" s="266"/>
      <c r="E210" s="266"/>
      <c r="F210" s="259">
        <v>3</v>
      </c>
      <c r="G210" s="245"/>
      <c r="H210" s="349" t="s">
        <v>161</v>
      </c>
      <c r="I210" s="349"/>
      <c r="J210" s="349"/>
      <c r="K210" s="302"/>
    </row>
    <row r="211" spans="2:11" ht="15" customHeight="1">
      <c r="B211" s="301"/>
      <c r="C211" s="266"/>
      <c r="D211" s="266"/>
      <c r="E211" s="266"/>
      <c r="F211" s="259">
        <v>4</v>
      </c>
      <c r="G211" s="245"/>
      <c r="H211" s="349" t="s">
        <v>162</v>
      </c>
      <c r="I211" s="349"/>
      <c r="J211" s="349"/>
      <c r="K211" s="302"/>
    </row>
    <row r="212" spans="2:11" ht="12.75" customHeight="1">
      <c r="B212" s="305"/>
      <c r="C212" s="306"/>
      <c r="D212" s="306"/>
      <c r="E212" s="306"/>
      <c r="F212" s="306"/>
      <c r="G212" s="306"/>
      <c r="H212" s="306"/>
      <c r="I212" s="306"/>
      <c r="J212" s="306"/>
      <c r="K212" s="307"/>
    </row>
  </sheetData>
  <sheetProtection/>
  <mergeCells count="77">
    <mergeCell ref="C9:J9"/>
    <mergeCell ref="D10:J10"/>
    <mergeCell ref="D13:J13"/>
    <mergeCell ref="C3:J3"/>
    <mergeCell ref="C4:J4"/>
    <mergeCell ref="C6:J6"/>
    <mergeCell ref="C7:J7"/>
    <mergeCell ref="F18:J18"/>
    <mergeCell ref="F21:J21"/>
    <mergeCell ref="D11:J11"/>
    <mergeCell ref="F19:J19"/>
    <mergeCell ref="F20:J20"/>
    <mergeCell ref="D14:J14"/>
    <mergeCell ref="D15:J15"/>
    <mergeCell ref="F16:J16"/>
    <mergeCell ref="F17:J17"/>
    <mergeCell ref="C23:J23"/>
    <mergeCell ref="D25:J25"/>
    <mergeCell ref="D26:J26"/>
    <mergeCell ref="D28:J28"/>
    <mergeCell ref="C24:J24"/>
    <mergeCell ref="E47:J47"/>
    <mergeCell ref="D33:J33"/>
    <mergeCell ref="G34:J34"/>
    <mergeCell ref="G35:J35"/>
    <mergeCell ref="D32:J32"/>
    <mergeCell ref="G36:J36"/>
    <mergeCell ref="G37:J37"/>
    <mergeCell ref="D29:J29"/>
    <mergeCell ref="D31:J31"/>
    <mergeCell ref="C50:J50"/>
    <mergeCell ref="G38:J38"/>
    <mergeCell ref="G39:J39"/>
    <mergeCell ref="G40:J40"/>
    <mergeCell ref="G41:J41"/>
    <mergeCell ref="G42:J42"/>
    <mergeCell ref="G43:J43"/>
    <mergeCell ref="D45:J45"/>
    <mergeCell ref="E46:J46"/>
    <mergeCell ref="D49:J49"/>
    <mergeCell ref="C52:J52"/>
    <mergeCell ref="E48:J48"/>
    <mergeCell ref="C53:J53"/>
    <mergeCell ref="C55:J55"/>
    <mergeCell ref="D56:J56"/>
    <mergeCell ref="D57:J57"/>
    <mergeCell ref="D58:J58"/>
    <mergeCell ref="D60:J60"/>
    <mergeCell ref="D63:J63"/>
    <mergeCell ref="D61:J61"/>
    <mergeCell ref="D59:J59"/>
    <mergeCell ref="D64:J64"/>
    <mergeCell ref="D66:J66"/>
    <mergeCell ref="D65:J65"/>
    <mergeCell ref="C100:J100"/>
    <mergeCell ref="D67:J67"/>
    <mergeCell ref="D68:J68"/>
    <mergeCell ref="C73:J73"/>
    <mergeCell ref="H196:J196"/>
    <mergeCell ref="H194:J194"/>
    <mergeCell ref="C163:J163"/>
    <mergeCell ref="C120:J120"/>
    <mergeCell ref="C145:J145"/>
    <mergeCell ref="C193:J193"/>
    <mergeCell ref="H197:J197"/>
    <mergeCell ref="H208:J208"/>
    <mergeCell ref="H205:J205"/>
    <mergeCell ref="H203:J203"/>
    <mergeCell ref="H202:J202"/>
    <mergeCell ref="H200:J200"/>
    <mergeCell ref="H198:J198"/>
    <mergeCell ref="H210:J210"/>
    <mergeCell ref="H211:J211"/>
    <mergeCell ref="H209:J209"/>
    <mergeCell ref="H206:J206"/>
    <mergeCell ref="H204:J204"/>
    <mergeCell ref="H199:J199"/>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HONZAL\x</dc:creator>
  <cp:keywords/>
  <dc:description/>
  <cp:lastModifiedBy>BENEŠ, Jan (SHTYN)</cp:lastModifiedBy>
  <cp:lastPrinted>2019-02-13T11:13:28Z</cp:lastPrinted>
  <dcterms:created xsi:type="dcterms:W3CDTF">2019-01-03T08:14:22Z</dcterms:created>
  <dcterms:modified xsi:type="dcterms:W3CDTF">2019-02-13T11:16:08Z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