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Rekapitulace stavby" sheetId="1" r:id="rId1"/>
    <sheet name="000.1 - Vedlejší a ostatn..." sheetId="2" r:id="rId2"/>
    <sheet name="000.2 - Vedlejší a ostatn..." sheetId="3" r:id="rId3"/>
    <sheet name="101 - Průtah silnice II-1..." sheetId="4" r:id="rId4"/>
    <sheet name="110.a - Chodníky a přidru..." sheetId="5" r:id="rId5"/>
    <sheet name="110.b - Chodníky a přidru..." sheetId="6" r:id="rId6"/>
    <sheet name="110.c - Chodníky a přidru..." sheetId="7" r:id="rId7"/>
    <sheet name="110.d - Chodníky a přidru..." sheetId="8" r:id="rId8"/>
    <sheet name="110.e - Chodníky a přidru..." sheetId="9" r:id="rId9"/>
    <sheet name="430 - Veřejné osvětlení" sheetId="10" r:id="rId10"/>
  </sheets>
  <definedNames>
    <definedName name="_xlnm._FilterDatabase" localSheetId="1" hidden="1">'000.1 - Vedlejší a ostatn...'!$C$79:$K$103</definedName>
    <definedName name="_xlnm._FilterDatabase" localSheetId="2" hidden="1">'000.2 - Vedlejší a ostatn...'!$C$79:$K$103</definedName>
    <definedName name="_xlnm._FilterDatabase" localSheetId="3" hidden="1">'101 - Průtah silnice II-1...'!$C$85:$K$457</definedName>
    <definedName name="_xlnm._FilterDatabase" localSheetId="4" hidden="1">'110.a - Chodníky a přidru...'!$C$89:$K$831</definedName>
    <definedName name="_xlnm._FilterDatabase" localSheetId="5" hidden="1">'110.b - Chodníky a přidru...'!$C$81:$K$127</definedName>
    <definedName name="_xlnm._FilterDatabase" localSheetId="6" hidden="1">'110.c - Chodníky a přidru...'!$C$80:$K$137</definedName>
    <definedName name="_xlnm._FilterDatabase" localSheetId="7" hidden="1">'110.d - Chodníky a přidru...'!$C$79:$K$138</definedName>
    <definedName name="_xlnm._FilterDatabase" localSheetId="8" hidden="1">'110.e - Chodníky a přidru...'!$C$81:$K$105</definedName>
    <definedName name="_xlnm._FilterDatabase" localSheetId="9" hidden="1">'430 - Veřejné osvětlení'!$C$79:$K$137</definedName>
    <definedName name="_xlnm.Print_Area" localSheetId="1">'000.1 - Vedlejší a ostatn...'!$C$4:$J$39,'000.1 - Vedlejší a ostatn...'!$C$45:$J$61,'000.1 - Vedlejší a ostatn...'!$C$67:$K$103</definedName>
    <definedName name="_xlnm.Print_Area" localSheetId="2">'000.2 - Vedlejší a ostatn...'!$C$4:$J$39,'000.2 - Vedlejší a ostatn...'!$C$45:$J$61,'000.2 - Vedlejší a ostatn...'!$C$67:$K$103</definedName>
    <definedName name="_xlnm.Print_Area" localSheetId="3">'101 - Průtah silnice II-1...'!$C$4:$J$39,'101 - Průtah silnice II-1...'!$C$45:$J$67,'101 - Průtah silnice II-1...'!$C$73:$K$457</definedName>
    <definedName name="_xlnm.Print_Area" localSheetId="4">'110.a - Chodníky a přidru...'!$C$4:$J$39,'110.a - Chodníky a přidru...'!$C$45:$J$71,'110.a - Chodníky a přidru...'!$C$77:$K$831</definedName>
    <definedName name="_xlnm.Print_Area" localSheetId="5">'110.b - Chodníky a přidru...'!$C$4:$J$39,'110.b - Chodníky a přidru...'!$C$45:$J$63,'110.b - Chodníky a přidru...'!$C$69:$K$127</definedName>
    <definedName name="_xlnm.Print_Area" localSheetId="6">'110.c - Chodníky a přidru...'!$C$4:$J$39,'110.c - Chodníky a přidru...'!$C$45:$J$62,'110.c - Chodníky a přidru...'!$C$68:$K$137</definedName>
    <definedName name="_xlnm.Print_Area" localSheetId="7">'110.d - Chodníky a přidru...'!$C$4:$J$39,'110.d - Chodníky a přidru...'!$C$45:$J$61,'110.d - Chodníky a přidru...'!$C$67:$K$138</definedName>
    <definedName name="_xlnm.Print_Area" localSheetId="8">'110.e - Chodníky a přidru...'!$C$4:$J$39,'110.e - Chodníky a přidru...'!$C$45:$J$63,'110.e - Chodníky a přidru...'!$C$69:$K$105</definedName>
    <definedName name="_xlnm.Print_Area" localSheetId="9">'430 - Veřejné osvětlení'!$C$4:$J$39,'430 - Veřejné osvětlení'!$C$45:$J$61,'430 - Veřejné osvětlení'!$C$67:$K$137</definedName>
    <definedName name="_xlnm.Print_Area" localSheetId="0">'Rekapitulace stavby'!$D$4:$AO$36,'Rekapitulace stavby'!$C$42:$AQ$64</definedName>
    <definedName name="_xlnm.Print_Titles" localSheetId="0">'Rekapitulace stavby'!$52:$52</definedName>
    <definedName name="_xlnm.Print_Titles" localSheetId="1">'000.1 - Vedlejší a ostatn...'!$79:$79</definedName>
    <definedName name="_xlnm.Print_Titles" localSheetId="2">'000.2 - Vedlejší a ostatn...'!$79:$79</definedName>
    <definedName name="_xlnm.Print_Titles" localSheetId="3">'101 - Průtah silnice II-1...'!$85:$85</definedName>
    <definedName name="_xlnm.Print_Titles" localSheetId="4">'110.a - Chodníky a přidru...'!$89:$89</definedName>
    <definedName name="_xlnm.Print_Titles" localSheetId="5">'110.b - Chodníky a přidru...'!$81:$81</definedName>
    <definedName name="_xlnm.Print_Titles" localSheetId="6">'110.c - Chodníky a přidru...'!$80:$80</definedName>
    <definedName name="_xlnm.Print_Titles" localSheetId="7">'110.d - Chodníky a přidru...'!$79:$79</definedName>
    <definedName name="_xlnm.Print_Titles" localSheetId="8">'110.e - Chodníky a přidru...'!$81:$81</definedName>
    <definedName name="_xlnm.Print_Titles" localSheetId="9">'430 - Veřejné osvětlení'!$79:$79</definedName>
  </definedNames>
  <calcPr calcId="181029"/>
</workbook>
</file>

<file path=xl/sharedStrings.xml><?xml version="1.0" encoding="utf-8"?>
<sst xmlns="http://schemas.openxmlformats.org/spreadsheetml/2006/main" count="16320" uniqueCount="2344">
  <si>
    <t>Export Komplet</t>
  </si>
  <si>
    <t/>
  </si>
  <si>
    <t>2.0</t>
  </si>
  <si>
    <t>ZAMOK</t>
  </si>
  <si>
    <t>False</t>
  </si>
  <si>
    <t>{ca74bb8d-7c27-4303-bc17-dce2a92bd9b0}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</si>
  <si>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</si>
  <si>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</si>
  <si>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</si>
  <si>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</si>
  <si>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</si>
  <si>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</si>
  <si>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</si>
  <si>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</si>
  <si>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18PL22010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</si>
  <si>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</si>
  <si>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</si>
  <si>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II/186 Průtah Plánice</t>
  </si>
  <si>
    <t>KSO:</t>
  </si>
  <si>
    <t>CC-CZ:</t>
  </si>
  <si>
    <t>Místo:</t>
  </si>
  <si>
    <t xml:space="preserve"> </t>
  </si>
  <si>
    <t>Datum:</t>
  </si>
  <si>
    <t>11. 12. 2018</t>
  </si>
  <si>
    <t>Zadavatel:</t>
  </si>
  <si>
    <t>IČ:</t>
  </si>
  <si>
    <t>Správa a údržba Plzeňského kraje p.o.</t>
  </si>
  <si>
    <t>DIČ:</t>
  </si>
  <si>
    <t>Uchazeč:</t>
  </si>
  <si>
    <t>Vyplň údaj</t>
  </si>
  <si>
    <t>Projektant:</t>
  </si>
  <si>
    <t>48266230</t>
  </si>
  <si>
    <t>Valbek, spol. s r. o., stř.Plzeň</t>
  </si>
  <si>
    <t>CZ48266230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</si>
  <si>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</si>
  <si>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</si>
  <si>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</si>
  <si>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</si>
  <si>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</si>
  <si>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</si>
  <si>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</si>
  <si>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</si>
  <si>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</si>
  <si>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</si>
  <si>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</si>
  <si>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</si>
  <si>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</si>
  <si>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</si>
  <si>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</si>
  <si>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</si>
  <si>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</si>
  <si>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</si>
  <si>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</si>
  <si>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</si>
  <si>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</si>
  <si>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</si>
  <si>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</si>
  <si>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</si>
  <si>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</si>
  <si>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</si>
  <si>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</si>
  <si>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</si>
  <si>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</si>
  <si>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</si>
  <si>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</si>
  <si>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</si>
  <si>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</si>
  <si>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</si>
  <si>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</si>
  <si>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</si>
  <si>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</si>
  <si>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</si>
  <si>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</si>
  <si>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</si>
  <si>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</si>
  <si>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</si>
  <si>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000.1</t>
  </si>
  <si>
    <t>Vedlejší a ostatní náklady - nezpůsobilé výdaje - SUS</t>
  </si>
  <si>
    <t>STA</t>
  </si>
  <si>
    <t>1</t>
  </si>
  <si>
    <t>{de3690b7-4bf0-46ec-a148-d364b4111f5f}</t>
  </si>
  <si>
    <t>2</t>
  </si>
  <si>
    <t>000.2</t>
  </si>
  <si>
    <t>Vedlejší a ostatní náklady - nezpůsobilé výdaje - město Plánice</t>
  </si>
  <si>
    <t>{bc37014b-7d2b-478f-a02b-edb2a79397e3}</t>
  </si>
  <si>
    <t>101</t>
  </si>
  <si>
    <t>Průtah silnice II/186 - nezpůsobilé výdaje</t>
  </si>
  <si>
    <t>{231a3fba-e32b-4599-8242-e88e25a64664}</t>
  </si>
  <si>
    <t>110.a</t>
  </si>
  <si>
    <t>Chodníky a přidružené plochy - způsobilé výdaje - hlavní aktivita</t>
  </si>
  <si>
    <t>{36776cba-bca0-41c0-9155-64c41a68fad4}</t>
  </si>
  <si>
    <t>110.b</t>
  </si>
  <si>
    <t>Chodníky a přidružené plochy - způsobilé výdaje - vedlejší aktivita</t>
  </si>
  <si>
    <t>{b2b0082a-c343-4258-8303-1c29f2cfaa56}</t>
  </si>
  <si>
    <t>110.c</t>
  </si>
  <si>
    <t>Chodníky a přidružené plochy - způsobilé výdaje - vegetační úpravy a zeleň</t>
  </si>
  <si>
    <t>{312baa89-8c11-41e8-b218-223434a5a3b7}</t>
  </si>
  <si>
    <t>110.d</t>
  </si>
  <si>
    <t>Chodníky a přidružené plochy - způsobilé výdaje - dopravní značení</t>
  </si>
  <si>
    <t>{3dda649e-bf75-44ab-97bd-2083e519e9e4}</t>
  </si>
  <si>
    <t>110.e</t>
  </si>
  <si>
    <t>Chodníky a přidružené plochy - nezpůsobilé výdaje</t>
  </si>
  <si>
    <t>{01263b95-efb9-42da-92bf-00883ef36914}</t>
  </si>
  <si>
    <t>430</t>
  </si>
  <si>
    <t>Veřejné osvětlení</t>
  </si>
  <si>
    <t>{ea89bbb0-7100-4b6e-b6ec-a1076800b581}</t>
  </si>
  <si>
    <t>KRYCÍ LIST SOUPISU PRACÍ</t>
  </si>
  <si>
    <t>Objekt:</t>
  </si>
  <si>
    <t>000.1 - Vedlejší a ostatní náklady - nezpůsobilé výdaje - SUS</t>
  </si>
  <si>
    <t>REKAPITULACE ČLENĚNÍ SOUPISU PRACÍ</t>
  </si>
  <si>
    <t>Kód dílu - Popis</t>
  </si>
  <si>
    <t>Cena celkem [CZK]</t>
  </si>
  <si>
    <t>Náklady ze soupisu prací</t>
  </si>
  <si>
    <t>-1</t>
  </si>
  <si>
    <t>0 - Všeobecné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</si>
  <si>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</si>
  <si>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</si>
  <si>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</si>
  <si>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</si>
  <si>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</si>
  <si>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</si>
  <si>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</si>
  <si>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</si>
  <si>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</si>
  <si>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</si>
  <si>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</si>
  <si>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</si>
  <si>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</si>
  <si>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Všeobecné konstrukce a práce</t>
  </si>
  <si>
    <t>ROZPOCET</t>
  </si>
  <si>
    <t>K</t>
  </si>
  <si>
    <t>011524000</t>
  </si>
  <si>
    <t>Stavebně-statický průzkum</t>
  </si>
  <si>
    <t>KČ</t>
  </si>
  <si>
    <t>14-I URS H</t>
  </si>
  <si>
    <t>4</t>
  </si>
  <si>
    <t>692744571</t>
  </si>
  <si>
    <t>P</t>
  </si>
  <si>
    <t>Poznámka k položce:
Zajištění a provedení rozborů, atestů, posudků a revizních zpráv  - vhodnost zeminy do aktivní zóny</t>
  </si>
  <si>
    <t>012103000</t>
  </si>
  <si>
    <t>Geodetické práce před výstavbou</t>
  </si>
  <si>
    <t>-1769713026</t>
  </si>
  <si>
    <t>Poznámka k položce:
Vytýčení staveniště, ochrana geodetických bodů, kompletní geodetické práce  - všechny potřebné práce před a během stavby</t>
  </si>
  <si>
    <t>3</t>
  </si>
  <si>
    <t>012303000</t>
  </si>
  <si>
    <t>Geodetické práce po výstavbě</t>
  </si>
  <si>
    <t>-1020573731</t>
  </si>
  <si>
    <t>Poznámka k položce:
Geometrický plán pro majetkoprávní vypořádání - dle počtu SP v tištěné podobě a 2 x v digitální formě na CD</t>
  </si>
  <si>
    <t>013254000</t>
  </si>
  <si>
    <t>Dokumentace skutečného provedení stavby</t>
  </si>
  <si>
    <t>819729928</t>
  </si>
  <si>
    <t>Poznámka k položce:
Vypracování dokumentace skutečného provedení stavby (DSPS) - dle počtu SP v tištěné podobě a 2 x v digitální formě na CD</t>
  </si>
  <si>
    <t>5</t>
  </si>
  <si>
    <t>031002000</t>
  </si>
  <si>
    <t>Související práce pro zařízení staveniště</t>
  </si>
  <si>
    <t>-1478708835</t>
  </si>
  <si>
    <t>Poznámka k položce:
zřízení ZS</t>
  </si>
  <si>
    <t>6</t>
  </si>
  <si>
    <t>032002000</t>
  </si>
  <si>
    <t>Vybavení staveniště</t>
  </si>
  <si>
    <t>2010466865</t>
  </si>
  <si>
    <t>Poznámka k položce:
Vybavení staveniště</t>
  </si>
  <si>
    <t>7</t>
  </si>
  <si>
    <t>032603000</t>
  </si>
  <si>
    <t>Ostatní náklady</t>
  </si>
  <si>
    <t>1122457708</t>
  </si>
  <si>
    <t>Poznámka k položce:
Vytýčení podzemních sítí - včetně obnovení vyjádření správců sítí</t>
  </si>
  <si>
    <t>8</t>
  </si>
  <si>
    <t>034503000</t>
  </si>
  <si>
    <t>Informační tabule na staveništi</t>
  </si>
  <si>
    <t>KS</t>
  </si>
  <si>
    <t>-1319076718</t>
  </si>
  <si>
    <t>Poznámka k položce:
Informační tabule na staveništi</t>
  </si>
  <si>
    <t>9</t>
  </si>
  <si>
    <t>039103000</t>
  </si>
  <si>
    <t>Rozebrání, bourání a odvoz zařízení staveniště</t>
  </si>
  <si>
    <t>2124707765</t>
  </si>
  <si>
    <t>Poznámka k položce:
Rozebrání, bourání a odvoz zařízení staveniště</t>
  </si>
  <si>
    <t>10</t>
  </si>
  <si>
    <t>090001000.R</t>
  </si>
  <si>
    <t>Ostatní náklady - DIO</t>
  </si>
  <si>
    <t>1024</t>
  </si>
  <si>
    <t>1848471587</t>
  </si>
  <si>
    <t>Poznámka k položce:
Obsahuje veškeré potřebné DZ včetně semaforů, případné zpracování alternativního řešení, projednání s dotčenými subjekty a zajištění stanovení přechodné úpravy</t>
  </si>
  <si>
    <t>11</t>
  </si>
  <si>
    <t>043203000</t>
  </si>
  <si>
    <t>Měření bez rozlišení</t>
  </si>
  <si>
    <t>-801088453</t>
  </si>
  <si>
    <t>Poznámka k položce:
monitoring stávajících objektů</t>
  </si>
  <si>
    <t>000.2 - Vedlejší a ostatní náklady - nezpůsobilé výdaje - město Plánice</t>
  </si>
  <si>
    <t>A35</t>
  </si>
  <si>
    <t>6295</t>
  </si>
  <si>
    <t>B2</t>
  </si>
  <si>
    <t>1,23</t>
  </si>
  <si>
    <t>B35</t>
  </si>
  <si>
    <t>6247</t>
  </si>
  <si>
    <t>B47</t>
  </si>
  <si>
    <t>20,5</t>
  </si>
  <si>
    <t>B50</t>
  </si>
  <si>
    <t>B53</t>
  </si>
  <si>
    <t>44,5</t>
  </si>
  <si>
    <t>B81</t>
  </si>
  <si>
    <t>19,5</t>
  </si>
  <si>
    <t>101 - Průtah silnice II/186 - nezpůsobilé výdaje</t>
  </si>
  <si>
    <t>B89</t>
  </si>
  <si>
    <t>5,85</t>
  </si>
  <si>
    <t>B90</t>
  </si>
  <si>
    <t>21111</t>
  </si>
  <si>
    <t>B91</t>
  </si>
  <si>
    <t>B92</t>
  </si>
  <si>
    <t>1,58</t>
  </si>
  <si>
    <t>B93</t>
  </si>
  <si>
    <t>3,69</t>
  </si>
  <si>
    <t>C93</t>
  </si>
  <si>
    <t>-2,076</t>
  </si>
  <si>
    <t>D61</t>
  </si>
  <si>
    <t>D62</t>
  </si>
  <si>
    <t>D63</t>
  </si>
  <si>
    <t>D92</t>
  </si>
  <si>
    <t>-22,226</t>
  </si>
  <si>
    <t>D93</t>
  </si>
  <si>
    <t>-1,178</t>
  </si>
  <si>
    <t>E92</t>
  </si>
  <si>
    <t>6,6</t>
  </si>
  <si>
    <t>F61</t>
  </si>
  <si>
    <t>F62</t>
  </si>
  <si>
    <t>F63</t>
  </si>
  <si>
    <t>G61</t>
  </si>
  <si>
    <t>G62</t>
  </si>
  <si>
    <t>G63</t>
  </si>
  <si>
    <t>H61</t>
  </si>
  <si>
    <t>H62</t>
  </si>
  <si>
    <t>H63</t>
  </si>
  <si>
    <t>M61</t>
  </si>
  <si>
    <t>M62</t>
  </si>
  <si>
    <t>M63</t>
  </si>
  <si>
    <t>P74</t>
  </si>
  <si>
    <t>2,75</t>
  </si>
  <si>
    <t>1 - Zemní práce</t>
  </si>
  <si>
    <t>2 - Základy</t>
  </si>
  <si>
    <t>4 - Vodorovné konstrukce</t>
  </si>
  <si>
    <t>5 - Komunikace</t>
  </si>
  <si>
    <t>8 - Potrubí</t>
  </si>
  <si>
    <t>9 - Ostatní konstrukce a práce</t>
  </si>
  <si>
    <t>Zemní práce</t>
  </si>
  <si>
    <t>113106211</t>
  </si>
  <si>
    <t>Rozebrání dlažeb vozovek z velkých kostek s ložem z kameniva strojně pl přes 50 do 200 m2</t>
  </si>
  <si>
    <t>m2</t>
  </si>
  <si>
    <t>CS ÚRS 2018 01</t>
  </si>
  <si>
    <t>1629369021</t>
  </si>
  <si>
    <t>VV</t>
  </si>
  <si>
    <t>190,00</t>
  </si>
  <si>
    <t>113107212</t>
  </si>
  <si>
    <t>Odstranění podkladu pl přes 200 m2 z kameniva těženého tl 200 mm</t>
  </si>
  <si>
    <t>M2</t>
  </si>
  <si>
    <t>2056224838</t>
  </si>
  <si>
    <t>B83</t>
  </si>
  <si>
    <t>"odstranění podkladu stávající komunikace:"6151</t>
  </si>
  <si>
    <t>113107243</t>
  </si>
  <si>
    <t>Odstranění podkladu živičného tl 150 mm strojně pl přes 200 m2</t>
  </si>
  <si>
    <t>-354998593</t>
  </si>
  <si>
    <t>4917,00</t>
  </si>
  <si>
    <t>113154353</t>
  </si>
  <si>
    <t>Frézování živičného krytu tl 50 mm pruh š 1 m pl do 10000 m2 s překážkami v trase</t>
  </si>
  <si>
    <t>338196288</t>
  </si>
  <si>
    <t>Poznámka k položce:
Včetně naložení, odvozu a odkupu frézovaného materiálu zhotovitelem</t>
  </si>
  <si>
    <t>"změřeno ze situace:</t>
  </si>
  <si>
    <t>"vozovka+napojení komunikací:</t>
  </si>
  <si>
    <t>A75</t>
  </si>
  <si>
    <t>4639</t>
  </si>
  <si>
    <t>113154355</t>
  </si>
  <si>
    <t>Frézování živičného krytu tl 200 mm pruh š 1 m pl do 10000 m2 s překážkami v trase</t>
  </si>
  <si>
    <t>-335326258</t>
  </si>
  <si>
    <t>A81</t>
  </si>
  <si>
    <t>"původní vozovka v tl.130 mm:"1140</t>
  </si>
  <si>
    <t>"napojení komunikace:"19,5</t>
  </si>
  <si>
    <t>C81</t>
  </si>
  <si>
    <t>"Celkem: "A81+B81</t>
  </si>
  <si>
    <t>122201402</t>
  </si>
  <si>
    <t>Vykopávky v zemníku na suchu v hornině tř. 3 objem do 1000 m3</t>
  </si>
  <si>
    <t>M3</t>
  </si>
  <si>
    <t>-1163788449</t>
  </si>
  <si>
    <t>K98</t>
  </si>
  <si>
    <t>"viz. pol.174101101:"229,254</t>
  </si>
  <si>
    <t>122202202</t>
  </si>
  <si>
    <t>Odkopávky a prokopávky nezapažené pro silnice objemu do 1000 m3 v hornině tř. 3</t>
  </si>
  <si>
    <t>-1698097892</t>
  </si>
  <si>
    <t>Poznámka k položce:
Bude provedeno v případě nutnosti výměny další vrstvy vozovky - pouze na základě odsouhlasení s TDS</t>
  </si>
  <si>
    <t>A85</t>
  </si>
  <si>
    <t>(6151*0,150)/100*90</t>
  </si>
  <si>
    <t>122202203</t>
  </si>
  <si>
    <t>Odkopávky a prokopávky nezapažené pro silnice objemu do 5000 m3 v hornině tř. 3</t>
  </si>
  <si>
    <t>-1021337129</t>
  </si>
  <si>
    <t>Poznámka k položce:
Bude provedeno v případě nutnosti výměny aktivní zóny - pouze na základě odsouhlasení s TDS</t>
  </si>
  <si>
    <t>A95</t>
  </si>
  <si>
    <t>(6151*0,50)/100*90</t>
  </si>
  <si>
    <t>122202309</t>
  </si>
  <si>
    <t>Příplatek k odkopávkám a prokopávkám nezapaženým pro dálnice v hornině tř. 3 za lepivost</t>
  </si>
  <si>
    <t>49825759</t>
  </si>
  <si>
    <t>Poznámka k položce:
Bude provedeno v případě nutnosti výměny další vrstvy vozovky a aktivní zóny - pouze na základě odsouhlasení s TDS</t>
  </si>
  <si>
    <t>Součet</t>
  </si>
  <si>
    <t>122402203</t>
  </si>
  <si>
    <t>Odkopávky a prokopávky nezapažené pro silnice objemu do 5000 m3 v hornině tř. 5</t>
  </si>
  <si>
    <t>m3</t>
  </si>
  <si>
    <t>490346993</t>
  </si>
  <si>
    <t>(6151*0,150)/100*10</t>
  </si>
  <si>
    <t>(6151*0,50)/100*10</t>
  </si>
  <si>
    <t>132201102</t>
  </si>
  <si>
    <t>Hloubení rýh š do 600 mm v hornině tř. 3 objemu přes 100 m3</t>
  </si>
  <si>
    <t>1415212904</t>
  </si>
  <si>
    <t>A84</t>
  </si>
  <si>
    <t>"rýhy pro trativody:"(0,60*0,40*2070)/100*90</t>
  </si>
  <si>
    <t>12</t>
  </si>
  <si>
    <t>132201109</t>
  </si>
  <si>
    <t>Příplatek za lepivost k hloubení rýh š do 600 mm v hornině tř. 3</t>
  </si>
  <si>
    <t>287384404</t>
  </si>
  <si>
    <t>A86</t>
  </si>
  <si>
    <t>13</t>
  </si>
  <si>
    <t>132201202</t>
  </si>
  <si>
    <t>Hloubení rýh š do 2000 mm v hornině tř. 3 objemu do 1000 m3</t>
  </si>
  <si>
    <t>-317650753</t>
  </si>
  <si>
    <t>"výkop pro napojení UV 1-42:</t>
  </si>
  <si>
    <t>A88</t>
  </si>
  <si>
    <t>314,20/100*90</t>
  </si>
  <si>
    <t>"výkop pro napojení žlabů:</t>
  </si>
  <si>
    <t>B88</t>
  </si>
  <si>
    <t>6,50/100*90</t>
  </si>
  <si>
    <t>14</t>
  </si>
  <si>
    <t>132201209</t>
  </si>
  <si>
    <t>Příplatek za lepivost k hloubení rýh š do 2000 mm v hornině tř. 3</t>
  </si>
  <si>
    <t>-281833066</t>
  </si>
  <si>
    <t>A89</t>
  </si>
  <si>
    <t>C89</t>
  </si>
  <si>
    <t>"Celkem: "A89+B89</t>
  </si>
  <si>
    <t>132401101</t>
  </si>
  <si>
    <t>Hloubení rýh š do 600 mm v hornině tř. 5</t>
  </si>
  <si>
    <t>-1198439928</t>
  </si>
  <si>
    <t>"rýhy pro trativody:"(0,60*0,40*2070)/100*10</t>
  </si>
  <si>
    <t>16</t>
  </si>
  <si>
    <t>132401201</t>
  </si>
  <si>
    <t>Hloubení rýh š do 2000 mm v hornině tř. 5</t>
  </si>
  <si>
    <t>1273813810</t>
  </si>
  <si>
    <t>314,20/100*10</t>
  </si>
  <si>
    <t>6,50/100*10</t>
  </si>
  <si>
    <t>17</t>
  </si>
  <si>
    <t>151201102</t>
  </si>
  <si>
    <t>Zřízení zátažného pažení a rozepření stěn rýh hl do 4 m</t>
  </si>
  <si>
    <t>-772177637</t>
  </si>
  <si>
    <t>A90</t>
  </si>
  <si>
    <t>530,20</t>
  </si>
  <si>
    <t>C90</t>
  </si>
  <si>
    <t>"Celkem: "A90+B90</t>
  </si>
  <si>
    <t>18</t>
  </si>
  <si>
    <t>151201112</t>
  </si>
  <si>
    <t>Odstranění zátažného pažení a rozepření stěn rýh hl do 4 m</t>
  </si>
  <si>
    <t>1679019238</t>
  </si>
  <si>
    <t>A91</t>
  </si>
  <si>
    <t>C91</t>
  </si>
  <si>
    <t>"Celkem: "A91+B91</t>
  </si>
  <si>
    <t>19</t>
  </si>
  <si>
    <t>162301102</t>
  </si>
  <si>
    <t>Vodorovné přemístění do 1000 m výkopku/sypaniny z horniny tř. 1 až 4</t>
  </si>
  <si>
    <t>1149155465</t>
  </si>
  <si>
    <t>A76</t>
  </si>
  <si>
    <t>"viz.pol.122202202:"830,385</t>
  </si>
  <si>
    <t>F76</t>
  </si>
  <si>
    <t>"viz.pol.122202203:"2767,95</t>
  </si>
  <si>
    <t>B76</t>
  </si>
  <si>
    <t>"viz.pol.132201102:"447,120</t>
  </si>
  <si>
    <t>D76</t>
  </si>
  <si>
    <t>"viz.pol.132201202:"288,63</t>
  </si>
  <si>
    <t>"viz.pol.122402203:"399,815</t>
  </si>
  <si>
    <t>"viz.pol.132401101:"49,680</t>
  </si>
  <si>
    <t>"viz.pol.132401201:"32,070</t>
  </si>
  <si>
    <t>"dovoz zeminy zpět ze zemníku:</t>
  </si>
  <si>
    <t>H76</t>
  </si>
  <si>
    <t>"viz.pol.122201402:"229,254</t>
  </si>
  <si>
    <t>20</t>
  </si>
  <si>
    <t>162701109.1</t>
  </si>
  <si>
    <t>Příplatek k vodorovnému přemístění výkopku/sypaniny z horniny tř. 1 až 4 ZKD 1000 m</t>
  </si>
  <si>
    <t>-1349052816</t>
  </si>
  <si>
    <t>"skládka MěÚ Plánice - 2 km:</t>
  </si>
  <si>
    <t>A77</t>
  </si>
  <si>
    <t>"viz.odkopy a rýhy:"830,385+2767,95+399,815+447,120+288,63+49,68+32,070</t>
  </si>
  <si>
    <t>F77</t>
  </si>
  <si>
    <t>"odečet pol.174101101:"-229,254*1</t>
  </si>
  <si>
    <t>167101102</t>
  </si>
  <si>
    <t>Nakládání výkopku z hornin tř. 1 až 4 přes 100 m3</t>
  </si>
  <si>
    <t>-2074981803</t>
  </si>
  <si>
    <t>"zeminy ze zemníku:</t>
  </si>
  <si>
    <t>H80</t>
  </si>
  <si>
    <t>22</t>
  </si>
  <si>
    <t>171101101</t>
  </si>
  <si>
    <t>Uložení sypaniny z hornin soudržných do násypů zhutněných na 95 % PS</t>
  </si>
  <si>
    <t>-1472895304</t>
  </si>
  <si>
    <t>"uložení zeminy" "-" "vytvoření dočasné skládky(zemníku):</t>
  </si>
  <si>
    <t>H99</t>
  </si>
  <si>
    <t>23</t>
  </si>
  <si>
    <t>171102111</t>
  </si>
  <si>
    <t>Uložení sypaniny z hornin nesoudržných a sypkých do násypů zhutněných v aktivní zóně</t>
  </si>
  <si>
    <t>1174156653</t>
  </si>
  <si>
    <t>Poznámka k položce:
Bude provedeno v případě nutnosti výměny aktivní zóny vozovky - pouze na základě odsouhlasení s TDS</t>
  </si>
  <si>
    <t>A96</t>
  </si>
  <si>
    <t>6151*0,50</t>
  </si>
  <si>
    <t>24</t>
  </si>
  <si>
    <t>583336740.1</t>
  </si>
  <si>
    <t>kamenivo těžené hrubé</t>
  </si>
  <si>
    <t>T</t>
  </si>
  <si>
    <t>14-I URS S</t>
  </si>
  <si>
    <t>-1210325226</t>
  </si>
  <si>
    <t>A97</t>
  </si>
  <si>
    <t>3075,50*2" t/m3</t>
  </si>
  <si>
    <t>25</t>
  </si>
  <si>
    <t>171201211</t>
  </si>
  <si>
    <t>Poplatek za uložení odpadu ze sypaniny na skládce (skládkovné)</t>
  </si>
  <si>
    <t>1185204158</t>
  </si>
  <si>
    <t>Poznámka k položce:
uložení na skládce MěÚ Plánice - na základě dohody s investorem</t>
  </si>
  <si>
    <t>4586,396*1,8 'Přepočtené koeficientem množství</t>
  </si>
  <si>
    <t>26</t>
  </si>
  <si>
    <t>171201201</t>
  </si>
  <si>
    <t>Uložení sypaniny na skládky</t>
  </si>
  <si>
    <t>1516623773</t>
  </si>
  <si>
    <t>27</t>
  </si>
  <si>
    <t>174101101</t>
  </si>
  <si>
    <t>Zásyp jam, šachet rýh nebo kolem objektů sypaninou se zhutněním</t>
  </si>
  <si>
    <t>224779172</t>
  </si>
  <si>
    <t>Poznámka k položce:
při splnění podmínek použitelnosti dle ČSN 73 6133 tab.1 a TP 94 možno využít zeminu z odkopu - po odsouhlasení TDI</t>
  </si>
  <si>
    <t>"zásyp - odečet obsypu a lože:</t>
  </si>
  <si>
    <t>"pro napojení UV:</t>
  </si>
  <si>
    <t>A92</t>
  </si>
  <si>
    <t>320,70-(58,00+19,40)</t>
  </si>
  <si>
    <t>"odečet UV:</t>
  </si>
  <si>
    <t>-39*(3,14*0,275*0,275)*2,40</t>
  </si>
  <si>
    <t>"pro napojení žlabů:</t>
  </si>
  <si>
    <t>6,50-(3,69+1,23)</t>
  </si>
  <si>
    <t>"zásyp po vybourání vpustí:</t>
  </si>
  <si>
    <t>11*0,60</t>
  </si>
  <si>
    <t>F92</t>
  </si>
  <si>
    <t>"Celkem: "A92+D92+B92+E92</t>
  </si>
  <si>
    <t>28</t>
  </si>
  <si>
    <t>175101101</t>
  </si>
  <si>
    <t>Obsypání potrubí bez prohození sypaniny z hornin tř. 1 až 4 uloženým do 3 m od kraje výkopu</t>
  </si>
  <si>
    <t>981051397</t>
  </si>
  <si>
    <t>"obsyp pro napojení UV:</t>
  </si>
  <si>
    <t>A93</t>
  </si>
  <si>
    <t>58,00</t>
  </si>
  <si>
    <t>"obsyp pro napojení žlabů:</t>
  </si>
  <si>
    <t>"odečet trub:</t>
  </si>
  <si>
    <t>-103*(3,15*0,08*0,08)</t>
  </si>
  <si>
    <t>-31*(3,14*0,11*0,11)</t>
  </si>
  <si>
    <t>E93</t>
  </si>
  <si>
    <t>"Celkem: "A93+B93+C93+D93</t>
  </si>
  <si>
    <t>29</t>
  </si>
  <si>
    <t>583312000</t>
  </si>
  <si>
    <t>kamenivo těžené zásypový materiál</t>
  </si>
  <si>
    <t>-519615149</t>
  </si>
  <si>
    <t>A94</t>
  </si>
  <si>
    <t>58,436*2"t/m3</t>
  </si>
  <si>
    <t>30</t>
  </si>
  <si>
    <t>181951102</t>
  </si>
  <si>
    <t>Úprava pláně v hornině tř. 1 až 4 se zhutněním</t>
  </si>
  <si>
    <t>2025501645</t>
  </si>
  <si>
    <t>Poznámka k položce:
Zhutnění pláně pod novou -kci vozovky</t>
  </si>
  <si>
    <t>A82</t>
  </si>
  <si>
    <t>6138</t>
  </si>
  <si>
    <t>Základy</t>
  </si>
  <si>
    <t>31</t>
  </si>
  <si>
    <t>211571121</t>
  </si>
  <si>
    <t>Výplň odvodňovacích žeber nebo trativodů kamenivem drobným těženým</t>
  </si>
  <si>
    <t>-451731816</t>
  </si>
  <si>
    <t>Poznámka k položce:
ŠD fr.8-32</t>
  </si>
  <si>
    <t>A3</t>
  </si>
  <si>
    <t>"trativody:"0,50*0,40*2070</t>
  </si>
  <si>
    <t>32</t>
  </si>
  <si>
    <t>212572111</t>
  </si>
  <si>
    <t>Lože pro trativody ze štěrkopísku tříděného</t>
  </si>
  <si>
    <t>447602391</t>
  </si>
  <si>
    <t>A4</t>
  </si>
  <si>
    <t>"trativody:"0,10*0,40*2070</t>
  </si>
  <si>
    <t>33</t>
  </si>
  <si>
    <t>583373310</t>
  </si>
  <si>
    <t>štěrkopísek frakce 0-22</t>
  </si>
  <si>
    <t>-1208969342</t>
  </si>
  <si>
    <t>A5</t>
  </si>
  <si>
    <t>"trativody:"(0,10*0,40*2070)*2,2</t>
  </si>
  <si>
    <t>34</t>
  </si>
  <si>
    <t>212755216</t>
  </si>
  <si>
    <t>Trativody z drenážních trubek plastových flexibilních D 160 mm bez lože</t>
  </si>
  <si>
    <t>M</t>
  </si>
  <si>
    <t>629772885</t>
  </si>
  <si>
    <t>A6</t>
  </si>
  <si>
    <t>2070</t>
  </si>
  <si>
    <t>Vodorovné konstrukce</t>
  </si>
  <si>
    <t>35</t>
  </si>
  <si>
    <t>451573111</t>
  </si>
  <si>
    <t>Lože pod potrubí otevřený výkop ze štěrkopísku</t>
  </si>
  <si>
    <t>1063029591</t>
  </si>
  <si>
    <t>"lože pro napojení UV:</t>
  </si>
  <si>
    <t>A2</t>
  </si>
  <si>
    <t>19,40</t>
  </si>
  <si>
    <t>"lože pro napojení žlabů:</t>
  </si>
  <si>
    <t>C2</t>
  </si>
  <si>
    <t>"Celkem: "A2+B2</t>
  </si>
  <si>
    <t>36</t>
  </si>
  <si>
    <t>452386111</t>
  </si>
  <si>
    <t>Vyrovnávací prstence z betonu prostého tř. B 7,5 v do 100 mm</t>
  </si>
  <si>
    <t>KUS</t>
  </si>
  <si>
    <t>-1773212480</t>
  </si>
  <si>
    <t>A1</t>
  </si>
  <si>
    <t>"pod uliční vpusť:"39</t>
  </si>
  <si>
    <t>Komunikace</t>
  </si>
  <si>
    <t>37</t>
  </si>
  <si>
    <t>564851111.1</t>
  </si>
  <si>
    <t>Podklad ze štěrkodrtě ŠD tl 150 mm</t>
  </si>
  <si>
    <t>232920638</t>
  </si>
  <si>
    <t>Poznámka k položce:
ŠD-A</t>
  </si>
  <si>
    <t>A30</t>
  </si>
  <si>
    <t>6151</t>
  </si>
  <si>
    <t>38</t>
  </si>
  <si>
    <t>564851111.2</t>
  </si>
  <si>
    <t>-1822953987</t>
  </si>
  <si>
    <t>Poznámka k položce:
ŠD-A
Bude provedeno v případě nutnosti výměny další vrstvy vozovky - pouze na základě odsouhlasení s TDS</t>
  </si>
  <si>
    <t>A36</t>
  </si>
  <si>
    <t>39</t>
  </si>
  <si>
    <t>565135111</t>
  </si>
  <si>
    <t>Asfaltový beton vrstva podkladní ACP 16 (obalované kamenivo OKS) tl 50 mm š do 3 m</t>
  </si>
  <si>
    <t>-1775248336</t>
  </si>
  <si>
    <t>Poznámka k položce:
ACP16+</t>
  </si>
  <si>
    <t>A33</t>
  </si>
  <si>
    <t>6199</t>
  </si>
  <si>
    <t>40</t>
  </si>
  <si>
    <t>573191111</t>
  </si>
  <si>
    <t>Postřik infiltrační kationaktivní emulzí v množství 1 kg/m2</t>
  </si>
  <si>
    <t>905710686</t>
  </si>
  <si>
    <t>"pod vrstvou ACP: "6199</t>
  </si>
  <si>
    <t>41</t>
  </si>
  <si>
    <t>573231111</t>
  </si>
  <si>
    <t>Postřik živičný spojovací ze silniční emulze v množství do 0,7 kg/m2</t>
  </si>
  <si>
    <t>-758139071</t>
  </si>
  <si>
    <t>"pod vrstvou ACO 11+ - vozovka A35 napojení sjezdů A35 konce úpravy:"6295</t>
  </si>
  <si>
    <t>"pod vrstvou ACL 16+ - vozovka" "A35 napojení sjezdů A35 konce úpravy:"6247</t>
  </si>
  <si>
    <t>C35</t>
  </si>
  <si>
    <t>"Celkem: "A35+B35</t>
  </si>
  <si>
    <t>42</t>
  </si>
  <si>
    <t>577134131</t>
  </si>
  <si>
    <t>Asfaltový beton vrstva obrusná ACO 11 (ABS) tř. I tl 40 mm š do 3 m z modifikovaného asfaltu</t>
  </si>
  <si>
    <t>1330502036</t>
  </si>
  <si>
    <t>Poznámka k položce:
ACO11+</t>
  </si>
  <si>
    <t>43</t>
  </si>
  <si>
    <t>577155132</t>
  </si>
  <si>
    <t>Asfaltový beton vrstva ložní ACL 16 (ABH) tl 60 mm š do 3 m z modifikovaného asfaltu</t>
  </si>
  <si>
    <t>-309764022</t>
  </si>
  <si>
    <t>Poznámka k položce:
ACL16+</t>
  </si>
  <si>
    <t>44</t>
  </si>
  <si>
    <t>591241111</t>
  </si>
  <si>
    <t>Kladení dlažby z kostek drobných z kamene na MC tl 50 mm</t>
  </si>
  <si>
    <t>-1766177413</t>
  </si>
  <si>
    <t>"přídlažba:</t>
  </si>
  <si>
    <t>A37</t>
  </si>
  <si>
    <t>1900*0,10</t>
  </si>
  <si>
    <t>45</t>
  </si>
  <si>
    <t>58380124</t>
  </si>
  <si>
    <t>kostka dlažební žula drobná</t>
  </si>
  <si>
    <t>t</t>
  </si>
  <si>
    <t>601907547</t>
  </si>
  <si>
    <t>Poznámka k položce:
bude čerpáno pouze se souhlasem TDI - v případě, že stávající  vybourané kostky nebudou použitelné</t>
  </si>
  <si>
    <t>"1 t cca 4 m2:</t>
  </si>
  <si>
    <t>(1900*0,10)/4*1,10</t>
  </si>
  <si>
    <t>Potrubí</t>
  </si>
  <si>
    <t>46</t>
  </si>
  <si>
    <t>871315221</t>
  </si>
  <si>
    <t>Kanalizační potrubí z tvrdého PVC-systém KG tuhost třídy SN8 DN150</t>
  </si>
  <si>
    <t>-784583726</t>
  </si>
  <si>
    <t>"napojení UV a žlabu VOŽ2:</t>
  </si>
  <si>
    <t>A7</t>
  </si>
  <si>
    <t>103,00+8,80</t>
  </si>
  <si>
    <t>47</t>
  </si>
  <si>
    <t>871355221</t>
  </si>
  <si>
    <t>Kanalizační potrubí z tvrdého PVC-systém KG tuhost třídy SN8 DN200</t>
  </si>
  <si>
    <t>1691221899</t>
  </si>
  <si>
    <t>"napojení UV a žlabu VOŽ3:</t>
  </si>
  <si>
    <t>A18</t>
  </si>
  <si>
    <t>31,00-(9,00+1,10)</t>
  </si>
  <si>
    <t>48</t>
  </si>
  <si>
    <t>877315211</t>
  </si>
  <si>
    <t>Montáž tvarovek z tvrdého PVC-systém KG nebo z polypropylenu-systém KG 2000 jednoosé DN 150</t>
  </si>
  <si>
    <t>kus</t>
  </si>
  <si>
    <t>-155778543</t>
  </si>
  <si>
    <t>33*3</t>
  </si>
  <si>
    <t>49</t>
  </si>
  <si>
    <t>28611359</t>
  </si>
  <si>
    <t>koleno kanalizace PVC KG 150x15°</t>
  </si>
  <si>
    <t>-185004262</t>
  </si>
  <si>
    <t>50</t>
  </si>
  <si>
    <t>28611360</t>
  </si>
  <si>
    <t>koleno kanalizace PVC KG 150x30°</t>
  </si>
  <si>
    <t>-1119201072</t>
  </si>
  <si>
    <t>51</t>
  </si>
  <si>
    <t>28611361</t>
  </si>
  <si>
    <t>koleno kanalizační PVC KG 150x45°</t>
  </si>
  <si>
    <t>1427947620</t>
  </si>
  <si>
    <t>52</t>
  </si>
  <si>
    <t>877355211</t>
  </si>
  <si>
    <t>Montáž tvarovek z tvrdého PVC-systém KG nebo z polypropylenu-systém KG 2000 jednoosé DN 200</t>
  </si>
  <si>
    <t>-1917853028</t>
  </si>
  <si>
    <t>8*3</t>
  </si>
  <si>
    <t>53</t>
  </si>
  <si>
    <t>28611364</t>
  </si>
  <si>
    <t>koleno kanalizace PVC KG 200x15°</t>
  </si>
  <si>
    <t>1631145602</t>
  </si>
  <si>
    <t>54</t>
  </si>
  <si>
    <t>28611365</t>
  </si>
  <si>
    <t>koleno kanalizace PVC KG 200x30°</t>
  </si>
  <si>
    <t>956657206</t>
  </si>
  <si>
    <t>55</t>
  </si>
  <si>
    <t>28611366</t>
  </si>
  <si>
    <t>koleno kanalizační PVC 200x45°</t>
  </si>
  <si>
    <t>1116082892</t>
  </si>
  <si>
    <t>56</t>
  </si>
  <si>
    <t>895941111.1</t>
  </si>
  <si>
    <t>Zřízení vpusti kanalizační uliční z betonových dílců</t>
  </si>
  <si>
    <t>306953627</t>
  </si>
  <si>
    <t>A10</t>
  </si>
  <si>
    <t>57</t>
  </si>
  <si>
    <t>592238500.1</t>
  </si>
  <si>
    <t>dno betonové pro uliční vpusť s výtokovým otvorem TBV</t>
  </si>
  <si>
    <t>845675164</t>
  </si>
  <si>
    <t>A11</t>
  </si>
  <si>
    <t>58</t>
  </si>
  <si>
    <t>592238580.1</t>
  </si>
  <si>
    <t>skruž betonová pro uliční vpusť horní TBV 5d</t>
  </si>
  <si>
    <t>-890060330</t>
  </si>
  <si>
    <t>A12</t>
  </si>
  <si>
    <t>59</t>
  </si>
  <si>
    <t>592238620.1</t>
  </si>
  <si>
    <t>skruž betonová pro uliční vpusť středová TBV 6d</t>
  </si>
  <si>
    <t>-1114709766</t>
  </si>
  <si>
    <t>A13</t>
  </si>
  <si>
    <t>28*2</t>
  </si>
  <si>
    <t>B13</t>
  </si>
  <si>
    <t>11*1</t>
  </si>
  <si>
    <t>-6*1</t>
  </si>
  <si>
    <t>60</t>
  </si>
  <si>
    <t>592238640.1</t>
  </si>
  <si>
    <t>prstenec betonový pro uliční vpusť vyrovnávací TBV 10a</t>
  </si>
  <si>
    <t>11309566</t>
  </si>
  <si>
    <t>A14</t>
  </si>
  <si>
    <t>61</t>
  </si>
  <si>
    <t>592238740.1</t>
  </si>
  <si>
    <t>koš kalový pozink.  vysoký</t>
  </si>
  <si>
    <t>979206557</t>
  </si>
  <si>
    <t>A15</t>
  </si>
  <si>
    <t>62</t>
  </si>
  <si>
    <t>899202211</t>
  </si>
  <si>
    <t>Demontáž mříží litinových včetně rámů hmotnosti přes 50 do 100 kg</t>
  </si>
  <si>
    <t>1099383279</t>
  </si>
  <si>
    <t>Poznámka k položce:
včetně odkupu zhotovitelem za cenu šrotu na základě vážních lístků</t>
  </si>
  <si>
    <t>A29</t>
  </si>
  <si>
    <t>"původní vpusti:"11</t>
  </si>
  <si>
    <t>63</t>
  </si>
  <si>
    <t>899211112</t>
  </si>
  <si>
    <t>Osazení mříží s rámem hmotnosti nad 50 do 100 kg</t>
  </si>
  <si>
    <t>450969181</t>
  </si>
  <si>
    <t>A16</t>
  </si>
  <si>
    <t>64</t>
  </si>
  <si>
    <t>55242320</t>
  </si>
  <si>
    <t>mříž vtoková litinová plochá 500x500mm</t>
  </si>
  <si>
    <t>1394990038</t>
  </si>
  <si>
    <t>65</t>
  </si>
  <si>
    <t>899331111.1</t>
  </si>
  <si>
    <t>Výšková úprava uličního vstupu nebo vpusti do 200 mm zvýšením/snížením poklopu</t>
  </si>
  <si>
    <t>721318116</t>
  </si>
  <si>
    <t>A8</t>
  </si>
  <si>
    <t>"stáv.šachty:"2</t>
  </si>
  <si>
    <t>66</t>
  </si>
  <si>
    <t>899431111.1</t>
  </si>
  <si>
    <t>Výšková úprava uličního vstupu nebo vpusti do 200 mm zvýšením/snížením krycího hrnce, šoupěte nebo hydrantu</t>
  </si>
  <si>
    <t>-1405562303</t>
  </si>
  <si>
    <t>A9</t>
  </si>
  <si>
    <t>67</t>
  </si>
  <si>
    <t>899632000.R</t>
  </si>
  <si>
    <t>Zkouška vodotěsnosti potrubí DN 100-200</t>
  </si>
  <si>
    <t>202527630</t>
  </si>
  <si>
    <t>A27</t>
  </si>
  <si>
    <t>111,80+20,90</t>
  </si>
  <si>
    <t>68</t>
  </si>
  <si>
    <t>899640000.R</t>
  </si>
  <si>
    <t>Kamerová zkouška kanal.potrubí</t>
  </si>
  <si>
    <t>365115283</t>
  </si>
  <si>
    <t>A28</t>
  </si>
  <si>
    <t>Ostatní konstrukce a práce</t>
  </si>
  <si>
    <t>69</t>
  </si>
  <si>
    <t>721210820.R</t>
  </si>
  <si>
    <t>Demontáž uličních vpustí</t>
  </si>
  <si>
    <t>13-II T9</t>
  </si>
  <si>
    <t>-130799220</t>
  </si>
  <si>
    <t>A72</t>
  </si>
  <si>
    <t>70</t>
  </si>
  <si>
    <t>914111111.1</t>
  </si>
  <si>
    <t>Montáž svislé dopravní značky do velikosti 1 m2 objímkami na sloupek nebo konzolu</t>
  </si>
  <si>
    <t>1591038573</t>
  </si>
  <si>
    <t>"nové dopravní značky:</t>
  </si>
  <si>
    <t>B61</t>
  </si>
  <si>
    <t>"B24b "1</t>
  </si>
  <si>
    <t>"B24a" 1</t>
  </si>
  <si>
    <t>"IJ04b" 1</t>
  </si>
  <si>
    <t>"IP06" 2</t>
  </si>
  <si>
    <t>"IJ04b"1</t>
  </si>
  <si>
    <t xml:space="preserve">"IP11e+E13 "4 </t>
  </si>
  <si>
    <t>N61</t>
  </si>
  <si>
    <t>"Celkem: "B61+D61+F61+G61+H61+M61</t>
  </si>
  <si>
    <t>71</t>
  </si>
  <si>
    <t>404440000.1</t>
  </si>
  <si>
    <t>značka dopravní svislá  FeZn A1</t>
  </si>
  <si>
    <t>1549497562</t>
  </si>
  <si>
    <t>B62</t>
  </si>
  <si>
    <t>N62</t>
  </si>
  <si>
    <t>"Celkem: "B62+D62+F62+G62+H62+M62</t>
  </si>
  <si>
    <t>72</t>
  </si>
  <si>
    <t>914111111.2</t>
  </si>
  <si>
    <t>1372739010</t>
  </si>
  <si>
    <t>Poznámka k položce:
znovu osazení demontovaných značek</t>
  </si>
  <si>
    <t>A71</t>
  </si>
  <si>
    <t>73</t>
  </si>
  <si>
    <t>914511112.1</t>
  </si>
  <si>
    <t>Montáž sloupku dopravních značek délky do 3,5 m s betonovým základem a patkou</t>
  </si>
  <si>
    <t>983815764</t>
  </si>
  <si>
    <t>B63</t>
  </si>
  <si>
    <t xml:space="preserve">"IP11e+E13 "2 </t>
  </si>
  <si>
    <t>N63</t>
  </si>
  <si>
    <t>"Celkem: "B63+D63+F63+G63+H63+M63</t>
  </si>
  <si>
    <t>74</t>
  </si>
  <si>
    <t>914511112.2</t>
  </si>
  <si>
    <t>1394989698</t>
  </si>
  <si>
    <t>Poznámka k položce:
znovu osazení demontovaných sloupků značek</t>
  </si>
  <si>
    <t>A70</t>
  </si>
  <si>
    <t>75</t>
  </si>
  <si>
    <t>404452250</t>
  </si>
  <si>
    <t>sloupek Zn 60 - 350</t>
  </si>
  <si>
    <t>-1009303348</t>
  </si>
  <si>
    <t>A64</t>
  </si>
  <si>
    <t>76</t>
  </si>
  <si>
    <t>404452400</t>
  </si>
  <si>
    <t>patka hliníková HP 60</t>
  </si>
  <si>
    <t>395652350</t>
  </si>
  <si>
    <t>A65</t>
  </si>
  <si>
    <t>77</t>
  </si>
  <si>
    <t>404452530</t>
  </si>
  <si>
    <t>víčko plastové na sloupek 60</t>
  </si>
  <si>
    <t>-1628425184</t>
  </si>
  <si>
    <t>A66</t>
  </si>
  <si>
    <t>78</t>
  </si>
  <si>
    <t>404452560</t>
  </si>
  <si>
    <t>upínací svorka na sloupek US 60</t>
  </si>
  <si>
    <t>-1714044614</t>
  </si>
  <si>
    <t>A67</t>
  </si>
  <si>
    <t>10*2</t>
  </si>
  <si>
    <t>79</t>
  </si>
  <si>
    <t>915111111</t>
  </si>
  <si>
    <t>Vodorovné dopravní značení šířky 125 mm bílou barvou dělící čáry souvislé</t>
  </si>
  <si>
    <t>940431819</t>
  </si>
  <si>
    <t>A46</t>
  </si>
  <si>
    <t>"V1a:"590</t>
  </si>
  <si>
    <t>B46</t>
  </si>
  <si>
    <t>"V2b(3/1,5/0,125):"178/3*2</t>
  </si>
  <si>
    <t>C46</t>
  </si>
  <si>
    <t>"V4:"1525</t>
  </si>
  <si>
    <t>D46</t>
  </si>
  <si>
    <t>"V2b(3/3/0,125):"84/2</t>
  </si>
  <si>
    <t>F46</t>
  </si>
  <si>
    <t>"V11a:"88</t>
  </si>
  <si>
    <t>80</t>
  </si>
  <si>
    <t>915111115</t>
  </si>
  <si>
    <t>Vodorovné dopravní značení šířky 125 mm žlutou barvou dělící čáry souvislé</t>
  </si>
  <si>
    <t>492369444</t>
  </si>
  <si>
    <t>A54</t>
  </si>
  <si>
    <t>"V12a:"25</t>
  </si>
  <si>
    <t>81</t>
  </si>
  <si>
    <t>915121111</t>
  </si>
  <si>
    <t>Vodorovné dopravní značení šířky 250 mm bílou barvou vodící čáry</t>
  </si>
  <si>
    <t>572920305</t>
  </si>
  <si>
    <t>A47</t>
  </si>
  <si>
    <t>"V2b(1,5/1,5/0,25):"163/2</t>
  </si>
  <si>
    <t>"V10d(0,5/0,5/0,25):"41/2</t>
  </si>
  <si>
    <t>C47</t>
  </si>
  <si>
    <t>"Celkem: "A47+B47</t>
  </si>
  <si>
    <t>82</t>
  </si>
  <si>
    <t>915131111</t>
  </si>
  <si>
    <t>Vodorovné dopravní značení bílou barvou přechody pro chodce, šipky, symboly</t>
  </si>
  <si>
    <t>2115629411</t>
  </si>
  <si>
    <t>Poznámka k položce:
včetně vodícího pásu přechodu</t>
  </si>
  <si>
    <t>A48</t>
  </si>
  <si>
    <t>"přechod pro chodce:"18,50</t>
  </si>
  <si>
    <t>83</t>
  </si>
  <si>
    <t>915211111</t>
  </si>
  <si>
    <t>Vodorovné dopravní značení bílým plastem dělící čáry souvislé šířky 125 mm</t>
  </si>
  <si>
    <t>209310541</t>
  </si>
  <si>
    <t>A49</t>
  </si>
  <si>
    <t>B49</t>
  </si>
  <si>
    <t>C49</t>
  </si>
  <si>
    <t>D49</t>
  </si>
  <si>
    <t>F49</t>
  </si>
  <si>
    <t>84</t>
  </si>
  <si>
    <t>915211115</t>
  </si>
  <si>
    <t>Vodorovné dopravní značení žlutým plastem dělící čáry souvislé šířky 125 mm</t>
  </si>
  <si>
    <t>366891268</t>
  </si>
  <si>
    <t>A55</t>
  </si>
  <si>
    <t>85</t>
  </si>
  <si>
    <t>915221111</t>
  </si>
  <si>
    <t>Vodorovné dopravní značení bílým plastem vodící čáry šířky 250 mm</t>
  </si>
  <si>
    <t>-1260091291</t>
  </si>
  <si>
    <t>A50</t>
  </si>
  <si>
    <t>C50</t>
  </si>
  <si>
    <t>"Celkem: "A50+B50</t>
  </si>
  <si>
    <t>86</t>
  </si>
  <si>
    <t>915231111</t>
  </si>
  <si>
    <t>Vodorovné dopravní značení bílým plastem přechody pro chodce, šipky, symboly</t>
  </si>
  <si>
    <t>-1199756390</t>
  </si>
  <si>
    <t>A51</t>
  </si>
  <si>
    <t>87</t>
  </si>
  <si>
    <t>915351111</t>
  </si>
  <si>
    <t>Předformátované vodorovné dopravní značení číslice nebo písmeno délky do 1 m</t>
  </si>
  <si>
    <t>-726331031</t>
  </si>
  <si>
    <t>A56</t>
  </si>
  <si>
    <t>"ozn.BUS:"3*4</t>
  </si>
  <si>
    <t>88</t>
  </si>
  <si>
    <t>919112111</t>
  </si>
  <si>
    <t>Řezání dilatačních spár š 4 mm hl do 60 mm příčných nebo podélných v živičném krytu</t>
  </si>
  <si>
    <t>-1765375595</t>
  </si>
  <si>
    <t>"napojení na" "koncích úpravy a na vedlejší komunikace:</t>
  </si>
  <si>
    <t>A52</t>
  </si>
  <si>
    <t>118</t>
  </si>
  <si>
    <t>89</t>
  </si>
  <si>
    <t>919122132</t>
  </si>
  <si>
    <t>Těsnění spár zálivkou za tepla pro komůrky š 20 mm hl 40 mm s těsnicím profilem</t>
  </si>
  <si>
    <t>m</t>
  </si>
  <si>
    <t>257333138</t>
  </si>
  <si>
    <t>90</t>
  </si>
  <si>
    <t>935931423.1</t>
  </si>
  <si>
    <t>Odvodnění polymerbetonovými žlaby pro zatížení D400 s roštem litinovým vnitřní š 150 mm</t>
  </si>
  <si>
    <t>973290974</t>
  </si>
  <si>
    <t>Poznámka k položce:
včetně obetonování a lože z betonu C 25/30</t>
  </si>
  <si>
    <t>A53</t>
  </si>
  <si>
    <t>"žlab 1:"44,5</t>
  </si>
  <si>
    <t>"žlab 2:"44,50</t>
  </si>
  <si>
    <t>C53</t>
  </si>
  <si>
    <t>"Celkem: "A53+B53</t>
  </si>
  <si>
    <t>91</t>
  </si>
  <si>
    <t>936941000.R</t>
  </si>
  <si>
    <t>Chránička na plynové potrubí včetně realizační dokumentace na chráničky</t>
  </si>
  <si>
    <t>53204277</t>
  </si>
  <si>
    <t>A59</t>
  </si>
  <si>
    <t>92</t>
  </si>
  <si>
    <t>936941001.R</t>
  </si>
  <si>
    <t>Čichačka na plyn.potrubí</t>
  </si>
  <si>
    <t>-1757952237</t>
  </si>
  <si>
    <t>A60</t>
  </si>
  <si>
    <t>93</t>
  </si>
  <si>
    <t>966006132.1</t>
  </si>
  <si>
    <t>Odstranění značek dopravních nebo orientačních se sloupky</t>
  </si>
  <si>
    <t>-1796333149</t>
  </si>
  <si>
    <t>Poznámka k položce:
budou znovu osazeny</t>
  </si>
  <si>
    <t>A68</t>
  </si>
  <si>
    <t>94</t>
  </si>
  <si>
    <t>966006132.2</t>
  </si>
  <si>
    <t>1097259062</t>
  </si>
  <si>
    <t>Poznámka k položce:
značky nebudou znovu použity
včetně odvozu, uložení na skládku a skládkovného dle možností zhotovitele</t>
  </si>
  <si>
    <t>A69</t>
  </si>
  <si>
    <t>95</t>
  </si>
  <si>
    <t>979071111</t>
  </si>
  <si>
    <t>Očištění dlažebních kostek velkých s původním spárováním kamenivem těženým</t>
  </si>
  <si>
    <t>664967481</t>
  </si>
  <si>
    <t>A39</t>
  </si>
  <si>
    <t>"viz.pol.113106211:"190,00</t>
  </si>
  <si>
    <t>96</t>
  </si>
  <si>
    <t>997211521</t>
  </si>
  <si>
    <t>Vodorovná doprava vybouraných hmot po suchu na vzdálenost do 1 km</t>
  </si>
  <si>
    <t>871968386</t>
  </si>
  <si>
    <t>B57</t>
  </si>
  <si>
    <t>"viz.pol.113107212:"6151*0,20*2</t>
  </si>
  <si>
    <t>97</t>
  </si>
  <si>
    <t>997211529</t>
  </si>
  <si>
    <t>Příplatek ZKD 1 km u vodorovné dopravy vybouraných hmot</t>
  </si>
  <si>
    <t>1784501171</t>
  </si>
  <si>
    <t>C40</t>
  </si>
  <si>
    <t>"viz.pol.113107212:"(6151*0,20*2)*1</t>
  </si>
  <si>
    <t>98</t>
  </si>
  <si>
    <t>997211612</t>
  </si>
  <si>
    <t>Nakládání vybouraných hmot na dopravní prostředky pro vodorovnou dopravu</t>
  </si>
  <si>
    <t>1773231453</t>
  </si>
  <si>
    <t>B41</t>
  </si>
  <si>
    <t>D41</t>
  </si>
  <si>
    <t>"viz.pol.966006132.2:"4*0,030</t>
  </si>
  <si>
    <t>F41</t>
  </si>
  <si>
    <t>"viz.pol.721210824:"11*0,250</t>
  </si>
  <si>
    <t>G41</t>
  </si>
  <si>
    <t>99</t>
  </si>
  <si>
    <t>997221561</t>
  </si>
  <si>
    <t>Vodorovná doprava suti z kusových materiálů do 1 km</t>
  </si>
  <si>
    <t>1477734782</t>
  </si>
  <si>
    <t>D42</t>
  </si>
  <si>
    <t>F42</t>
  </si>
  <si>
    <t>G42</t>
  </si>
  <si>
    <t>100</t>
  </si>
  <si>
    <t>997221569.1</t>
  </si>
  <si>
    <t>Příplatek ZKD 1 km u vodorovné dopravy suti z kusových materiálů</t>
  </si>
  <si>
    <t>-1122023169</t>
  </si>
  <si>
    <t>"uložení na skládku SÚS PK  - Klatovy - Luby 18 km - bez poplatku:</t>
  </si>
  <si>
    <t>D43</t>
  </si>
  <si>
    <t>"viz.pol.966006132.2:"4*0,030*17</t>
  </si>
  <si>
    <t>997221569.2</t>
  </si>
  <si>
    <t>564473604</t>
  </si>
  <si>
    <t>"skládka MěÚ Plánice- cca 2 km</t>
  </si>
  <si>
    <t>I74</t>
  </si>
  <si>
    <t>"viz.pol.966008112:"2*0,20*1</t>
  </si>
  <si>
    <t>Q74</t>
  </si>
  <si>
    <t>"Celkem: "I74+P74</t>
  </si>
  <si>
    <t>102</t>
  </si>
  <si>
    <t>997221815</t>
  </si>
  <si>
    <t>Poplatek za uložení betonového odpadu na skládce (skládkovné)</t>
  </si>
  <si>
    <t>1540107364</t>
  </si>
  <si>
    <t>F73</t>
  </si>
  <si>
    <t>103</t>
  </si>
  <si>
    <t>997221855</t>
  </si>
  <si>
    <t>Poplatek za uložení odpadu z kameniva na skládce (skládkovné)</t>
  </si>
  <si>
    <t>-1860523949</t>
  </si>
  <si>
    <t>B44</t>
  </si>
  <si>
    <t>104</t>
  </si>
  <si>
    <t>998225111</t>
  </si>
  <si>
    <t>Přesun hmot pro pozemní komunikace s krytem z kamene, monolitickým betonovým nebo živičným</t>
  </si>
  <si>
    <t>-1368836627</t>
  </si>
  <si>
    <t>B104</t>
  </si>
  <si>
    <t>B111</t>
  </si>
  <si>
    <t>B138</t>
  </si>
  <si>
    <t>B167</t>
  </si>
  <si>
    <t>B17</t>
  </si>
  <si>
    <t>0,61</t>
  </si>
  <si>
    <t>B178</t>
  </si>
  <si>
    <t>10,46</t>
  </si>
  <si>
    <t>B18</t>
  </si>
  <si>
    <t>7,7</t>
  </si>
  <si>
    <t>110.a - Chodníky a přidružené plochy - způsobilé výdaje - hlavní aktivita</t>
  </si>
  <si>
    <t>B30</t>
  </si>
  <si>
    <t>0,144</t>
  </si>
  <si>
    <t>B33</t>
  </si>
  <si>
    <t>21121</t>
  </si>
  <si>
    <t>B71</t>
  </si>
  <si>
    <t>199,8</t>
  </si>
  <si>
    <t>58,74</t>
  </si>
  <si>
    <t>C100</t>
  </si>
  <si>
    <t>1215,28</t>
  </si>
  <si>
    <t>C17</t>
  </si>
  <si>
    <t>29,04</t>
  </si>
  <si>
    <t>C176</t>
  </si>
  <si>
    <t>6,5</t>
  </si>
  <si>
    <t>C178</t>
  </si>
  <si>
    <t>750,2</t>
  </si>
  <si>
    <t>C92</t>
  </si>
  <si>
    <t>D100</t>
  </si>
  <si>
    <t>837,54</t>
  </si>
  <si>
    <t>D101</t>
  </si>
  <si>
    <t>262</t>
  </si>
  <si>
    <t>D111</t>
  </si>
  <si>
    <t>D146</t>
  </si>
  <si>
    <t>D17</t>
  </si>
  <si>
    <t>26,65</t>
  </si>
  <si>
    <t>D178</t>
  </si>
  <si>
    <t>605,9</t>
  </si>
  <si>
    <t>D71</t>
  </si>
  <si>
    <t>409,266</t>
  </si>
  <si>
    <t>E115</t>
  </si>
  <si>
    <t>1,6</t>
  </si>
  <si>
    <t>F115</t>
  </si>
  <si>
    <t>35,4</t>
  </si>
  <si>
    <t>F178</t>
  </si>
  <si>
    <t>230</t>
  </si>
  <si>
    <t>G115</t>
  </si>
  <si>
    <t>43,5</t>
  </si>
  <si>
    <t>H17</t>
  </si>
  <si>
    <t>P136</t>
  </si>
  <si>
    <t>4,5</t>
  </si>
  <si>
    <t>P137</t>
  </si>
  <si>
    <t>3 - Svislé konstrukce</t>
  </si>
  <si>
    <t>6 - Úpravy povrchů, podlahy, výplně otvorů</t>
  </si>
  <si>
    <t>PSV - Práce a dodávky PSV</t>
  </si>
  <si>
    <t xml:space="preserve">    711 - Izolace proti vodě, vlhkosti a plynům</t>
  </si>
  <si>
    <t xml:space="preserve">    783 - Dokončovací práce - nátěry</t>
  </si>
  <si>
    <t>111301111</t>
  </si>
  <si>
    <t>Sejmutí drnu tl do 100 mm s přemístěním do 50 m nebo naložením na dopravní prostředek</t>
  </si>
  <si>
    <t>487129139</t>
  </si>
  <si>
    <t>A148</t>
  </si>
  <si>
    <t>985</t>
  </si>
  <si>
    <t>112201101</t>
  </si>
  <si>
    <t>Odstranění pařezů D do 300 mm</t>
  </si>
  <si>
    <t>-1393168491</t>
  </si>
  <si>
    <t>A147</t>
  </si>
  <si>
    <t>113105111</t>
  </si>
  <si>
    <t>Rozebrání dlažeb z lomového kamene kladených na sucho</t>
  </si>
  <si>
    <t>1203422622</t>
  </si>
  <si>
    <t>"lomový kámen - stávající vjezdy:</t>
  </si>
  <si>
    <t>A158</t>
  </si>
  <si>
    <t>113106121.R</t>
  </si>
  <si>
    <t>Rozebrání žlabů z betonových dílců</t>
  </si>
  <si>
    <t>-335365479</t>
  </si>
  <si>
    <t>A171</t>
  </si>
  <si>
    <t>2*0,60</t>
  </si>
  <si>
    <t>113106122</t>
  </si>
  <si>
    <t>Rozebrání dlažeb komunikací pro pěší z kamenných dlaždic</t>
  </si>
  <si>
    <t>1262385812</t>
  </si>
  <si>
    <t>Poznámka k položce:
včetně kamenných žlabů od střešních svodů</t>
  </si>
  <si>
    <t>"stávající kamenná dlažba Plzeňská dlažba"189</t>
  </si>
  <si>
    <t>B151</t>
  </si>
  <si>
    <t>"kamenná dlažba-různé rozměry:"73</t>
  </si>
  <si>
    <t>113106123</t>
  </si>
  <si>
    <t>Rozebrání dlažeb komunikací pro pěší ze zámkových dlaždic</t>
  </si>
  <si>
    <t>395465370</t>
  </si>
  <si>
    <t>A144</t>
  </si>
  <si>
    <t>"dlažba pův.chodníku:"1501</t>
  </si>
  <si>
    <t>113106511</t>
  </si>
  <si>
    <t>Rozebrání dlažeb vozovek z velkých kostek s ložem z kameniva strojně pl přes 200 m2</t>
  </si>
  <si>
    <t>1107011983</t>
  </si>
  <si>
    <t>872,00</t>
  </si>
  <si>
    <t>113107141</t>
  </si>
  <si>
    <t>Odstranění podkladu pl do 50 m2 živičných tl 50 mm</t>
  </si>
  <si>
    <t>1239410748</t>
  </si>
  <si>
    <t>"asfalt původ.chodníků,vjezdů:</t>
  </si>
  <si>
    <t>A159</t>
  </si>
  <si>
    <t>113107221</t>
  </si>
  <si>
    <t>Odstranění podkladu pl přes 200 m2 z kameniva drceného tl 100 mm</t>
  </si>
  <si>
    <t>-108534617</t>
  </si>
  <si>
    <t>"pův.""nezpevněné" "vjezdy:</t>
  </si>
  <si>
    <t>A160</t>
  </si>
  <si>
    <t>267</t>
  </si>
  <si>
    <t>113107222</t>
  </si>
  <si>
    <t>Odstranění podkladu pl přes 200 m2 z kameniva drceného tl 200 mm</t>
  </si>
  <si>
    <t>-1108171700</t>
  </si>
  <si>
    <t>A146</t>
  </si>
  <si>
    <t>"pod chodníky:"221+182+2123+206</t>
  </si>
  <si>
    <t>"před školou:</t>
  </si>
  <si>
    <t>E146</t>
  </si>
  <si>
    <t>"Celkem: "A146+D146</t>
  </si>
  <si>
    <t>113107223</t>
  </si>
  <si>
    <t>Odstranění podkladu pl přes 200 m2 z kameniva drceného tl 300 mm</t>
  </si>
  <si>
    <t>-772356659</t>
  </si>
  <si>
    <t>"odstranění podkladu</t>
  </si>
  <si>
    <t>A162</t>
  </si>
  <si>
    <t>"pod vjezdy, parkovací plochy, záliv:"23,10+548+22+27</t>
  </si>
  <si>
    <t>-69432727</t>
  </si>
  <si>
    <t>324,00</t>
  </si>
  <si>
    <t>113154253</t>
  </si>
  <si>
    <t>Frézování živičného krytu tl 50 mm pruh š 1 m pl do 1000 m2 s překážkami v trase</t>
  </si>
  <si>
    <t>-1335217637</t>
  </si>
  <si>
    <t>"původní vozovka:</t>
  </si>
  <si>
    <t>A149</t>
  </si>
  <si>
    <t>837</t>
  </si>
  <si>
    <t>113154255.1</t>
  </si>
  <si>
    <t>Frézování živičného krytu tl 200 mm pruh š 1 m pl do 1000 m2 s překážkami v trase</t>
  </si>
  <si>
    <t>-1952752051</t>
  </si>
  <si>
    <t>"původní vozovka v staničení 177-300 km:</t>
  </si>
  <si>
    <t>A161</t>
  </si>
  <si>
    <t xml:space="preserve">267" </t>
  </si>
  <si>
    <t>113201111</t>
  </si>
  <si>
    <t>Vytrhání obrub chodníkových ležatých</t>
  </si>
  <si>
    <t>-1606112630</t>
  </si>
  <si>
    <t>A150</t>
  </si>
  <si>
    <t>1490</t>
  </si>
  <si>
    <t>122201102</t>
  </si>
  <si>
    <t>Odkopávky a prokopávky nezapažené v hornině tř. 3 objem do 1000 m3</t>
  </si>
  <si>
    <t>-848130412</t>
  </si>
  <si>
    <t>"výkop pro opěrnou zeď a propustek:</t>
  </si>
  <si>
    <t>A163</t>
  </si>
  <si>
    <t>262/100*90</t>
  </si>
  <si>
    <t>122201109</t>
  </si>
  <si>
    <t>Příplatek za lepivost u odkopávek v hornině tř. 1 až 3</t>
  </si>
  <si>
    <t>-1072645746</t>
  </si>
  <si>
    <t>A164</t>
  </si>
  <si>
    <t>-1072372357</t>
  </si>
  <si>
    <t>A166</t>
  </si>
  <si>
    <t>"obsyp na líci opěrné zdi:"24</t>
  </si>
  <si>
    <t>K166</t>
  </si>
  <si>
    <t>"viz. pol.174101101:"819,097*1</t>
  </si>
  <si>
    <t>122201409</t>
  </si>
  <si>
    <t>Příplatek za lepivost u vykopávek v zemníku na suchu v hornině tř. 3</t>
  </si>
  <si>
    <t>1623255819</t>
  </si>
  <si>
    <t>A167</t>
  </si>
  <si>
    <t>"zásyp na rubu opěrné zdi:"87</t>
  </si>
  <si>
    <t>C167</t>
  </si>
  <si>
    <t>"Celkem: "A167+B167</t>
  </si>
  <si>
    <t>122401101</t>
  </si>
  <si>
    <t>Odkopávky a prokopávky nezapažené v hornině tř. 5 objem do 100 m3</t>
  </si>
  <si>
    <t>-771067963</t>
  </si>
  <si>
    <t>262/100*10</t>
  </si>
  <si>
    <t>132201101</t>
  </si>
  <si>
    <t>Hloubení rýh š do 600 mm v hornině tř. 3 objemu do 100 m3</t>
  </si>
  <si>
    <t>-2005762869</t>
  </si>
  <si>
    <t>"pro základ pod zahrazovací sloupek:</t>
  </si>
  <si>
    <t>A157</t>
  </si>
  <si>
    <t>5*0,150</t>
  </si>
  <si>
    <t>"hloubení rýhy pro palisády:</t>
  </si>
  <si>
    <t>"u BUSu:</t>
  </si>
  <si>
    <t>C157</t>
  </si>
  <si>
    <t>26*0,80*0,50</t>
  </si>
  <si>
    <t>"u č.p.132:</t>
  </si>
  <si>
    <t>B157</t>
  </si>
  <si>
    <t>1,50*0,60*0,60</t>
  </si>
  <si>
    <t>D157</t>
  </si>
  <si>
    <t>5*0,60*0,80</t>
  </si>
  <si>
    <t>E157</t>
  </si>
  <si>
    <t>1,30*0,60*0,40</t>
  </si>
  <si>
    <t>"schodiště:</t>
  </si>
  <si>
    <t>F157</t>
  </si>
  <si>
    <t>1*0,5*2,60</t>
  </si>
  <si>
    <t>"pro prahy propustku:</t>
  </si>
  <si>
    <t>H157</t>
  </si>
  <si>
    <t>0,4*0,8*0,8</t>
  </si>
  <si>
    <t>I157</t>
  </si>
  <si>
    <t>0,3*0,6*0,8</t>
  </si>
  <si>
    <t>Mezisoučet</t>
  </si>
  <si>
    <t>16,102/100*90</t>
  </si>
  <si>
    <t>-813682001</t>
  </si>
  <si>
    <t>132201203</t>
  </si>
  <si>
    <t>Hloubení rýh š do 2000 mm v hornině tř. 3 objemu do 5000 m3</t>
  </si>
  <si>
    <t>1846587311</t>
  </si>
  <si>
    <t>"výkop pro napojení UV11,31,32:</t>
  </si>
  <si>
    <t>A173</t>
  </si>
  <si>
    <t>30,30</t>
  </si>
  <si>
    <t>"výkop pro napojení žlabu VOŽ4:</t>
  </si>
  <si>
    <t>B173</t>
  </si>
  <si>
    <t>4,70</t>
  </si>
  <si>
    <t>"výkop pro napojení lapačů střešních splavenin SL1-SL33:</t>
  </si>
  <si>
    <t>C173</t>
  </si>
  <si>
    <t>385,00</t>
  </si>
  <si>
    <t>"výkop pro napojení lapačů střešních splavenin SL34-SL72:</t>
  </si>
  <si>
    <t>D173</t>
  </si>
  <si>
    <t>358,00</t>
  </si>
  <si>
    <t>"výkop pro přípojku dešť. kanalizace:</t>
  </si>
  <si>
    <t>F173</t>
  </si>
  <si>
    <t>115</t>
  </si>
  <si>
    <t>893,00/100*90</t>
  </si>
  <si>
    <t>862724299</t>
  </si>
  <si>
    <t>-585028239</t>
  </si>
  <si>
    <t>16,102/100*10</t>
  </si>
  <si>
    <t>1863421759</t>
  </si>
  <si>
    <t>893,00/100*10</t>
  </si>
  <si>
    <t>1058908975</t>
  </si>
  <si>
    <t>A178</t>
  </si>
  <si>
    <t>48,50</t>
  </si>
  <si>
    <t>750,20</t>
  </si>
  <si>
    <t>605,90</t>
  </si>
  <si>
    <t>G178</t>
  </si>
  <si>
    <t>"Celkem: "A178+B178+C178+D178+F178</t>
  </si>
  <si>
    <t>-1108838715</t>
  </si>
  <si>
    <t>-628050951</t>
  </si>
  <si>
    <t>A172</t>
  </si>
  <si>
    <t>"viz.pol.111301111:"985*0,10</t>
  </si>
  <si>
    <t>B172</t>
  </si>
  <si>
    <t>"viz.pol.122201102:"235,80</t>
  </si>
  <si>
    <t>C172</t>
  </si>
  <si>
    <t>"viz.pol.122201402:"111</t>
  </si>
  <si>
    <t>D172</t>
  </si>
  <si>
    <t>"viz.pol.132201101:"14,492</t>
  </si>
  <si>
    <t>J172</t>
  </si>
  <si>
    <t>"viz.pol.132201203:"803,70</t>
  </si>
  <si>
    <t>"viz.pol.122401101:"26,20</t>
  </si>
  <si>
    <t>"viz.pol.132401101:"1,610</t>
  </si>
  <si>
    <t>"viz.pol.132401201:"89,30</t>
  </si>
  <si>
    <t>F172</t>
  </si>
  <si>
    <t>"viz.pol.122201402:"843,097</t>
  </si>
  <si>
    <t>162301421</t>
  </si>
  <si>
    <t>Vodorovné přemístění pařezů do 5 km D do 300 mm</t>
  </si>
  <si>
    <t>-1642123752</t>
  </si>
  <si>
    <t>"skládka MěÚ Plánice  - 2 km:</t>
  </si>
  <si>
    <t>A156</t>
  </si>
  <si>
    <t>"viz.pol.112201101:"4</t>
  </si>
  <si>
    <t>-1109898797</t>
  </si>
  <si>
    <t>A152</t>
  </si>
  <si>
    <t>"viz.pol.111301111:"985*0,10*1</t>
  </si>
  <si>
    <t>F152</t>
  </si>
  <si>
    <t>"odečet pol.174101101:"-819,097</t>
  </si>
  <si>
    <t>H152</t>
  </si>
  <si>
    <t>"odečet pol.175101101.1:"-24</t>
  </si>
  <si>
    <t>J152</t>
  </si>
  <si>
    <t>"viz.pol.132201201:"893,00</t>
  </si>
  <si>
    <t>-1211693613</t>
  </si>
  <si>
    <t>A155</t>
  </si>
  <si>
    <t>K155</t>
  </si>
  <si>
    <t>428316525</t>
  </si>
  <si>
    <t>H180</t>
  </si>
  <si>
    <t>1759660792</t>
  </si>
  <si>
    <t>A153</t>
  </si>
  <si>
    <t>1977465873</t>
  </si>
  <si>
    <t>A154</t>
  </si>
  <si>
    <t>F154</t>
  </si>
  <si>
    <t>"odečet pol.174101101:"-843,097</t>
  </si>
  <si>
    <t>H154</t>
  </si>
  <si>
    <t>"odečet pol.175101201.1:"-24</t>
  </si>
  <si>
    <t>402,505*1,8 'Přepočtené koeficientem množství</t>
  </si>
  <si>
    <t>-835941216</t>
  </si>
  <si>
    <t>A168</t>
  </si>
  <si>
    <t>z výkopu:</t>
  </si>
  <si>
    <t>"pro napojení UV11,31,32:</t>
  </si>
  <si>
    <t>E168</t>
  </si>
  <si>
    <t>I168</t>
  </si>
  <si>
    <t>-3*(3,14*0,275*0,275)*2,4</t>
  </si>
  <si>
    <t>"pro napojení žlabu VOŽ4:</t>
  </si>
  <si>
    <t>B168</t>
  </si>
  <si>
    <t>"pro napojení lapačů střešních splavenin SL1-SL33:</t>
  </si>
  <si>
    <t>C168</t>
  </si>
  <si>
    <t>"pro napojení lapačů střešních splavenin SL34-SL72:</t>
  </si>
  <si>
    <t>D168</t>
  </si>
  <si>
    <t>"pro přípojku dešť. kanalizace:</t>
  </si>
  <si>
    <t>G168</t>
  </si>
  <si>
    <t>115,00</t>
  </si>
  <si>
    <t>odečet obsypu</t>
  </si>
  <si>
    <t>-168,637</t>
  </si>
  <si>
    <t>"odečet šachet:</t>
  </si>
  <si>
    <t>J168</t>
  </si>
  <si>
    <t>-2*(3,14*0,30*0,3)*2,40</t>
  </si>
  <si>
    <t>L168</t>
  </si>
  <si>
    <t>18*0,60</t>
  </si>
  <si>
    <t>1863270924</t>
  </si>
  <si>
    <t>"obsyp pro napojení UV11,31,32:</t>
  </si>
  <si>
    <t>A169</t>
  </si>
  <si>
    <t>6,20</t>
  </si>
  <si>
    <t>"obsyp pro napojení žlabu VOŽ4:</t>
  </si>
  <si>
    <t>B169</t>
  </si>
  <si>
    <t>1,82</t>
  </si>
  <si>
    <t>"obsyp pro napojení lapačů střešních splavenin SL1-SL33:</t>
  </si>
  <si>
    <t>C169</t>
  </si>
  <si>
    <t>81,50</t>
  </si>
  <si>
    <t>"obsyp pro napojení lapačů střešních splavenin SL34-SL72:</t>
  </si>
  <si>
    <t>D169</t>
  </si>
  <si>
    <t>65,30</t>
  </si>
  <si>
    <t>F169</t>
  </si>
  <si>
    <t>-81,60*(3,14*0,08*0,08)</t>
  </si>
  <si>
    <t>G169</t>
  </si>
  <si>
    <t>-4,90*(3,14*0,11*0,11)</t>
  </si>
  <si>
    <t>H169</t>
  </si>
  <si>
    <t>-322,60*(3,14*0,06*0,06)</t>
  </si>
  <si>
    <t>"obsyp pro přípojku dešť. kanalizace:</t>
  </si>
  <si>
    <t>N169</t>
  </si>
  <si>
    <t>P169</t>
  </si>
  <si>
    <t>-45*(3,14*0,11*0,11)</t>
  </si>
  <si>
    <t>51037857</t>
  </si>
  <si>
    <t>A170</t>
  </si>
  <si>
    <t>168,637*2"t/m3</t>
  </si>
  <si>
    <t>175101201.1</t>
  </si>
  <si>
    <t>Obsypání objektů bez prohození sypaniny z hornin tř. 1 až 4 uloženým do 30 m od kraje objektu</t>
  </si>
  <si>
    <t>-1241665751</t>
  </si>
  <si>
    <t>A175</t>
  </si>
  <si>
    <t>175101201.2</t>
  </si>
  <si>
    <t>1323254599</t>
  </si>
  <si>
    <t>A176</t>
  </si>
  <si>
    <t>"obsyp na rubu opěrné zdi:"74</t>
  </si>
  <si>
    <t>"obsyp palisád u zastávky BUS:"26*0,50*0,50</t>
  </si>
  <si>
    <t>D176</t>
  </si>
  <si>
    <t>"Celkem: "A176+C176</t>
  </si>
  <si>
    <t>583312000.1</t>
  </si>
  <si>
    <t>395306147</t>
  </si>
  <si>
    <t>A177</t>
  </si>
  <si>
    <t>80,50*2"t/m3</t>
  </si>
  <si>
    <t>212312111</t>
  </si>
  <si>
    <t>Lože pro trativody z betonu prostého</t>
  </si>
  <si>
    <t>1602726441</t>
  </si>
  <si>
    <t>A32</t>
  </si>
  <si>
    <t>"lože pod plastový žlab:"1,5*(0,35*0,40)</t>
  </si>
  <si>
    <t>213311113</t>
  </si>
  <si>
    <t>Polštáře zhutněné pod základy z kameniva drceného frakce 16 až 63 mm</t>
  </si>
  <si>
    <t>-2146744929</t>
  </si>
  <si>
    <t>"pod opěrnou zeď:"32</t>
  </si>
  <si>
    <t>274321118</t>
  </si>
  <si>
    <t>Základové pasy, prahy, věnce a ostruhy ze ŽB C 30/37</t>
  </si>
  <si>
    <t>-1334498164</t>
  </si>
  <si>
    <t>"betonové prahy u propustku:</t>
  </si>
  <si>
    <t>0,40*0,80*0,80</t>
  </si>
  <si>
    <t>0,30*0,60*0,80</t>
  </si>
  <si>
    <t>C30</t>
  </si>
  <si>
    <t>"Celkem: "A30+B30</t>
  </si>
  <si>
    <t>274361821</t>
  </si>
  <si>
    <t>Výztuž základových pásů betonářskou ocelí 10 505 (R)</t>
  </si>
  <si>
    <t>-1640077685</t>
  </si>
  <si>
    <t>A31</t>
  </si>
  <si>
    <t>0,40*0,080"kg/m3</t>
  </si>
  <si>
    <t>275311125</t>
  </si>
  <si>
    <t>Základové patky a bloky z betonu prostého C 16/20</t>
  </si>
  <si>
    <t>1116610163</t>
  </si>
  <si>
    <t>"základ pod zahrazovací sloupek:</t>
  </si>
  <si>
    <t>275311127</t>
  </si>
  <si>
    <t>Základové patky a bloky z betonu prostého C 25/30</t>
  </si>
  <si>
    <t>600222581</t>
  </si>
  <si>
    <t>"základ pod palisády a schodiště:</t>
  </si>
  <si>
    <t>Svislé konstrukce</t>
  </si>
  <si>
    <t>327323128</t>
  </si>
  <si>
    <t>Opěrné zdi a valy ze ŽB tř. C 30/37</t>
  </si>
  <si>
    <t>-249112997</t>
  </si>
  <si>
    <t>A23</t>
  </si>
  <si>
    <t>"viz.výkres č.4:"36,6</t>
  </si>
  <si>
    <t>327351211</t>
  </si>
  <si>
    <t>Bednění opěrných zdí a valů svislých i skloněných zřízení</t>
  </si>
  <si>
    <t>1147312459</t>
  </si>
  <si>
    <t>A25</t>
  </si>
  <si>
    <t>202</t>
  </si>
  <si>
    <t>327351221</t>
  </si>
  <si>
    <t>Bednění opěrných zdí a valů svislých i skloněných odstranění</t>
  </si>
  <si>
    <t>-1935701846</t>
  </si>
  <si>
    <t>A26</t>
  </si>
  <si>
    <t>327361016</t>
  </si>
  <si>
    <t>Výztuž opěrných zdí a valů D nad 12 mm z betonářské oceli 10 505</t>
  </si>
  <si>
    <t>-1297508364</t>
  </si>
  <si>
    <t>"výztuž 135 kg/m3:</t>
  </si>
  <si>
    <t>36,60*0,135</t>
  </si>
  <si>
    <t>339921132</t>
  </si>
  <si>
    <t>Osazování betonových palisád do betonového základu v řadě výšky prvku do 1 m</t>
  </si>
  <si>
    <t>817314135</t>
  </si>
  <si>
    <t>"u zastávky BUSu:</t>
  </si>
  <si>
    <t>7,70</t>
  </si>
  <si>
    <t>C18</t>
  </si>
  <si>
    <t>"Celkem: "A18+B18</t>
  </si>
  <si>
    <t>59228409</t>
  </si>
  <si>
    <t>palisáda  betonová přírodní 16X16X60 cm</t>
  </si>
  <si>
    <t>-1456193174</t>
  </si>
  <si>
    <t>59228410</t>
  </si>
  <si>
    <t>palisáda  betonová přírodní 16X16X100 cm</t>
  </si>
  <si>
    <t>-886110821</t>
  </si>
  <si>
    <t>592284090.2</t>
  </si>
  <si>
    <t>PALISÁDA betonová přírodní 16X16X40 cm</t>
  </si>
  <si>
    <t>1263390761</t>
  </si>
  <si>
    <t>A22</t>
  </si>
  <si>
    <t>592284210</t>
  </si>
  <si>
    <t>Palisáda betonová 175x200x800 mm</t>
  </si>
  <si>
    <t>-12044004</t>
  </si>
  <si>
    <t>A19</t>
  </si>
  <si>
    <t>(26*5,7"ks/bm")+1,8"zaokr.</t>
  </si>
  <si>
    <t>434191423</t>
  </si>
  <si>
    <t>Osazení schodišťových stupňů kamenných pemrlovaných na desku</t>
  </si>
  <si>
    <t>-1924922431</t>
  </si>
  <si>
    <t>2,55*3</t>
  </si>
  <si>
    <t>451317777</t>
  </si>
  <si>
    <t>Podklad nebo lože pod dlažbu vodorovný nebo do sklonu 1:5 z betonu prostého tl do 100 mm</t>
  </si>
  <si>
    <t>-1185741196</t>
  </si>
  <si>
    <t>Poznámka k položce:
beton C 16/20 XF4</t>
  </si>
  <si>
    <t>"podklad pod dlažbu propustku:</t>
  </si>
  <si>
    <t>5*1,20</t>
  </si>
  <si>
    <t>5830001.R</t>
  </si>
  <si>
    <t>Schodišťový stupeň kamenný 166/305/2550 mm</t>
  </si>
  <si>
    <t>1482050591</t>
  </si>
  <si>
    <t>451315124</t>
  </si>
  <si>
    <t>Podkladní nebo výplňová vrstva z betonu C 12/15 tl do 150 mm</t>
  </si>
  <si>
    <t>-250933207</t>
  </si>
  <si>
    <t>Poznámka k položce:
C12/15-XO</t>
  </si>
  <si>
    <t>"podkladní beton pod opěrnou zeď:"68,00</t>
  </si>
  <si>
    <t>451319777</t>
  </si>
  <si>
    <t>Příplatek ZKD 10 mm tl přes 100 mm u podkladu nebo lože pod dlažbu z betonu</t>
  </si>
  <si>
    <t>898260177</t>
  </si>
  <si>
    <t>1052590160</t>
  </si>
  <si>
    <t>"lože pro napojení UV11,31,32:</t>
  </si>
  <si>
    <t>A17</t>
  </si>
  <si>
    <t>1,70</t>
  </si>
  <si>
    <t>"lože pro napojení žlabu VOŽ4:</t>
  </si>
  <si>
    <t>"lože pro napojení lapačů střešních splavenin SL1-SL33:</t>
  </si>
  <si>
    <t>"lože pro napojení lapačů střešních splavenin SL34-SL72:</t>
  </si>
  <si>
    <t>"lože pro přípojku dešť. kanalizace:</t>
  </si>
  <si>
    <t>I17</t>
  </si>
  <si>
    <t>"Celkem: "A17+B17+C17+D17+H17</t>
  </si>
  <si>
    <t>452321171</t>
  </si>
  <si>
    <t>Podkladní desky ze ŽB tř. C 30/37 otevřený výkop</t>
  </si>
  <si>
    <t>-1484075043</t>
  </si>
  <si>
    <t>Poznámka k položce:
C 30/37 XF4</t>
  </si>
  <si>
    <t>"podkladní beton u propustku:</t>
  </si>
  <si>
    <t>2,8*0,80*0,20</t>
  </si>
  <si>
    <t>452368211</t>
  </si>
  <si>
    <t>Výztuž podkladních desek nebo bloků nebo pražců otevřený výkop ze svařovaných sítí Kari</t>
  </si>
  <si>
    <t>822170035</t>
  </si>
  <si>
    <t>((2,8*0,80)*0,005)*1,20</t>
  </si>
  <si>
    <t>895639668</t>
  </si>
  <si>
    <t>K89</t>
  </si>
  <si>
    <t>"doplnění -kce za zastávkou BUS:"11</t>
  </si>
  <si>
    <t>-1979749712</t>
  </si>
  <si>
    <t>564861111</t>
  </si>
  <si>
    <t>Podklad ze štěrkodrtě ŠD tl 200 mm</t>
  </si>
  <si>
    <t>1367099406</t>
  </si>
  <si>
    <t>283219011</t>
  </si>
  <si>
    <t>"část vozovky patřící obci, včetně napojení na stáv.komunikace:</t>
  </si>
  <si>
    <t>52016365</t>
  </si>
  <si>
    <t>"pod ACL:"21</t>
  </si>
  <si>
    <t>"pod ACO:"48</t>
  </si>
  <si>
    <t>"Celkem: "A88+B88</t>
  </si>
  <si>
    <t>-1879551668</t>
  </si>
  <si>
    <t>A87</t>
  </si>
  <si>
    <t>"pod ACP:"32</t>
  </si>
  <si>
    <t>1866165036</t>
  </si>
  <si>
    <t>1353963825</t>
  </si>
  <si>
    <t>591211111</t>
  </si>
  <si>
    <t>Kladení dlažby z kostek drobných z kamene do lože z kameniva těženého do tl 50 mm</t>
  </si>
  <si>
    <t>-1131643626</t>
  </si>
  <si>
    <t>"1t cca 4 m2:</t>
  </si>
  <si>
    <t>(296,10/4)*1,10</t>
  </si>
  <si>
    <t>594111111</t>
  </si>
  <si>
    <t>Dlažba z lomového kamene s provedením lože z kameniva těženého</t>
  </si>
  <si>
    <t>-1438244486</t>
  </si>
  <si>
    <t>Poznámka k položce:
lože tl.40 mm</t>
  </si>
  <si>
    <t>592450000.R</t>
  </si>
  <si>
    <t>dlažba žulová desky typ "Plzeňská dlažba"</t>
  </si>
  <si>
    <t>224889292</t>
  </si>
  <si>
    <t>Poznámka k položce:
bude čerpáno pouze se souhlasem TDI - v případě, že stávající  vybourané desky nebudou použitelné</t>
  </si>
  <si>
    <t>A80</t>
  </si>
  <si>
    <t>182*1,10</t>
  </si>
  <si>
    <t>594511111</t>
  </si>
  <si>
    <t>Dlažba z lomového kamene s provedením lože z betonu</t>
  </si>
  <si>
    <t>736423820</t>
  </si>
  <si>
    <t>Poznámka k položce:
lože z betonu C 16/20 XF4</t>
  </si>
  <si>
    <t>"dlažba kolem propustku:</t>
  </si>
  <si>
    <t>583846620.R</t>
  </si>
  <si>
    <t>nepravidelný kámen dlažba tl.10 cm</t>
  </si>
  <si>
    <t>858393570</t>
  </si>
  <si>
    <t>(5*1,20)*1,10</t>
  </si>
  <si>
    <t>596211133</t>
  </si>
  <si>
    <t>Kladení zámkové dlažby komunikací pro pěší tl 60 mm skupiny C pl přes 300 m2</t>
  </si>
  <si>
    <t>2146436691</t>
  </si>
  <si>
    <t>Poznámka k položce:
vč.lože tl.40 mm</t>
  </si>
  <si>
    <t>"chodník, nást. zastávky:"2123</t>
  </si>
  <si>
    <t>"reliéfní dlažba:"199,80</t>
  </si>
  <si>
    <t>"kontrastní pás:"16</t>
  </si>
  <si>
    <t>E71</t>
  </si>
  <si>
    <t>"Celkem: "A71+B71+D71</t>
  </si>
  <si>
    <t>592452840.A</t>
  </si>
  <si>
    <t>dlažba se zámkem  tl.6 cm barevná</t>
  </si>
  <si>
    <t>1008171185</t>
  </si>
  <si>
    <t>D74</t>
  </si>
  <si>
    <t>"kontrastní pás:"16*1,05</t>
  </si>
  <si>
    <t>592452870.A</t>
  </si>
  <si>
    <t>dlažba se zámkem pro nevidomé tl.6 cm barevná</t>
  </si>
  <si>
    <t>-1600847781</t>
  </si>
  <si>
    <t>B72</t>
  </si>
  <si>
    <t>"reliéfní dlažba:"199,80*1,05</t>
  </si>
  <si>
    <t>592452950.A</t>
  </si>
  <si>
    <t>dlažba se zámkem tl. 6 cm přírodní</t>
  </si>
  <si>
    <t>-2015138154</t>
  </si>
  <si>
    <t>A73</t>
  </si>
  <si>
    <t>"chodník, nást. zastávky:"2123*1,05</t>
  </si>
  <si>
    <t>596211213</t>
  </si>
  <si>
    <t>Kladení zámkové dlažby komunikací pro pěší tl 80 mm skupiny A pl přes 300 m2</t>
  </si>
  <si>
    <t>-15439424</t>
  </si>
  <si>
    <t>592452720.B</t>
  </si>
  <si>
    <t>dlažba se zámkem tl.8 cm přírodní</t>
  </si>
  <si>
    <t>-1744005835</t>
  </si>
  <si>
    <t>"parkovací záliv, parkování na chodníku:"666*1,05</t>
  </si>
  <si>
    <t>599432111</t>
  </si>
  <si>
    <t>Vyplnění spár dlažby z lomového kamene drobným kamenivem</t>
  </si>
  <si>
    <t>-1987648826</t>
  </si>
  <si>
    <t>599632111</t>
  </si>
  <si>
    <t>Vyplnění spár dlažby z lomového kamene MC se zatřením</t>
  </si>
  <si>
    <t>-290619133</t>
  </si>
  <si>
    <t>A83</t>
  </si>
  <si>
    <t>6,3*1,20</t>
  </si>
  <si>
    <t>Úpravy povrchů, podlahy, výplně otvorů</t>
  </si>
  <si>
    <t>628611102.1</t>
  </si>
  <si>
    <t>Nátěr betonu epoxidový 2x ochranný nepružný OS-B</t>
  </si>
  <si>
    <t>-1676178377</t>
  </si>
  <si>
    <t>Poznámka k položce:
sjednocující nátěr</t>
  </si>
  <si>
    <t>"sjednocující nátěr líce opěrné zdi:</t>
  </si>
  <si>
    <t>628611131.1</t>
  </si>
  <si>
    <t>Nátěr betonu akrylátový 2x ochranný pružný OS-C</t>
  </si>
  <si>
    <t>870382006</t>
  </si>
  <si>
    <t>"nátěr horní plochy opěrné zdi:</t>
  </si>
  <si>
    <t>37*0,35</t>
  </si>
  <si>
    <t>871265211</t>
  </si>
  <si>
    <t>Kanalizační potrubí z tvrdého PVC-systém KG tuhost třídy SN4 DN100</t>
  </si>
  <si>
    <t>1822884817</t>
  </si>
  <si>
    <t>"napojení střešních lapačů:</t>
  </si>
  <si>
    <t>394-(47,20+23,90)</t>
  </si>
  <si>
    <t>69007209</t>
  </si>
  <si>
    <t>"napojení střešních lapačů, žlabu a uličních vpustí:</t>
  </si>
  <si>
    <t>93,00+0,50-(0,30+5,20+6,40)</t>
  </si>
  <si>
    <t>-590089258</t>
  </si>
  <si>
    <t>"napojení uličních vpustí:</t>
  </si>
  <si>
    <t>4+0,90</t>
  </si>
  <si>
    <t>" přípojka dešť. kanalizace:</t>
  </si>
  <si>
    <t>B37</t>
  </si>
  <si>
    <t>877265211</t>
  </si>
  <si>
    <t>Montáž tvarovek z tvrdého PVC-systém KG nebo z polypropylenu-systém KG 2000 jednoosé DN 100</t>
  </si>
  <si>
    <t>41131988</t>
  </si>
  <si>
    <t>"kolena+odbočky:</t>
  </si>
  <si>
    <t>177+2</t>
  </si>
  <si>
    <t>28611349</t>
  </si>
  <si>
    <t>koleno kanalizace PVC KG 110x15°</t>
  </si>
  <si>
    <t>2108935588</t>
  </si>
  <si>
    <t>28611350</t>
  </si>
  <si>
    <t>koleno kanalizace PVC KG 110x30°</t>
  </si>
  <si>
    <t>-172111808</t>
  </si>
  <si>
    <t>28611351</t>
  </si>
  <si>
    <t>koleno kanalizační PVC KG 110x45°</t>
  </si>
  <si>
    <t>1920665500</t>
  </si>
  <si>
    <t>286174090.2</t>
  </si>
  <si>
    <t>odbočka sedlová DN 400/100</t>
  </si>
  <si>
    <t>-205130278</t>
  </si>
  <si>
    <t>A58</t>
  </si>
  <si>
    <t>877265271</t>
  </si>
  <si>
    <t>Montáž lapače střešních splavenin z tvrdého PVC-systém KG DN 100</t>
  </si>
  <si>
    <t>-996430151</t>
  </si>
  <si>
    <t>"SL1-SL33:"33</t>
  </si>
  <si>
    <t>"SL34-SL72:"39</t>
  </si>
  <si>
    <t>"Celkem: "A33+B33</t>
  </si>
  <si>
    <t>552441020.1</t>
  </si>
  <si>
    <t>lapač střešních splavenin - geiger DN 100-150 mm</t>
  </si>
  <si>
    <t>-128054028</t>
  </si>
  <si>
    <t>A34</t>
  </si>
  <si>
    <t>"kolena</t>
  </si>
  <si>
    <t>-839142581</t>
  </si>
  <si>
    <t>1902064268</t>
  </si>
  <si>
    <t>972637005</t>
  </si>
  <si>
    <t>877353123</t>
  </si>
  <si>
    <t>Montáž tvarovek jednoosých na potrubí z trub z PVC těsněných kroužkem otevřený výkop DN 200</t>
  </si>
  <si>
    <t>-1150929695</t>
  </si>
  <si>
    <t>286113640</t>
  </si>
  <si>
    <t>koleno kanalizace plastové KGB 200x15°</t>
  </si>
  <si>
    <t>822069909</t>
  </si>
  <si>
    <t>105</t>
  </si>
  <si>
    <t>286113650</t>
  </si>
  <si>
    <t>koleno kanalizace plastové KGB 200x30°</t>
  </si>
  <si>
    <t>450161860</t>
  </si>
  <si>
    <t>106</t>
  </si>
  <si>
    <t>286113660</t>
  </si>
  <si>
    <t>koleno kanalizace plastové KGB 200x45°</t>
  </si>
  <si>
    <t>159109331</t>
  </si>
  <si>
    <t>107</t>
  </si>
  <si>
    <t>891269111</t>
  </si>
  <si>
    <t>Montáž navrtávacích pasů na potrubí z jakýchkoli trub DN 100</t>
  </si>
  <si>
    <t>940083797</t>
  </si>
  <si>
    <t>108</t>
  </si>
  <si>
    <t>42273549</t>
  </si>
  <si>
    <t>navrtávací pasy se závitovým výstupem z tvárné litiny, pro vodovodní PE a PVC potrubí 110-1”</t>
  </si>
  <si>
    <t>-507102846</t>
  </si>
  <si>
    <t>109</t>
  </si>
  <si>
    <t>894812315.1</t>
  </si>
  <si>
    <t>Revizní a čistící šachta z PP typ DN 600/200 šachtové dno</t>
  </si>
  <si>
    <t>-912131868</t>
  </si>
  <si>
    <t>"pro dešť.přípojku</t>
  </si>
  <si>
    <t>A63</t>
  </si>
  <si>
    <t>110</t>
  </si>
  <si>
    <t>894812333</t>
  </si>
  <si>
    <t>Revizní a čistící šachta z PP DN 600 šachtová roura korugovaná světlé hloubky 3000 mm</t>
  </si>
  <si>
    <t>1540623312</t>
  </si>
  <si>
    <t>111</t>
  </si>
  <si>
    <t>894812339</t>
  </si>
  <si>
    <t>Příplatek k rourám revizní a čistící šachty z PP DN 600 za uříznutí šachtové roury</t>
  </si>
  <si>
    <t>-1989181202</t>
  </si>
  <si>
    <t>112</t>
  </si>
  <si>
    <t>894812356</t>
  </si>
  <si>
    <t>Revizní a čistící šachta z PP DN 600 poklop litinový do 12,5 t s betonovým prstencem</t>
  </si>
  <si>
    <t>1791189039</t>
  </si>
  <si>
    <t>113</t>
  </si>
  <si>
    <t>895941111</t>
  </si>
  <si>
    <t>Zřízení vpusti kanalizační uliční z betonových dílců typ UV-50 normální</t>
  </si>
  <si>
    <t>933181031</t>
  </si>
  <si>
    <t>"UV11,31,32:"3</t>
  </si>
  <si>
    <t>114</t>
  </si>
  <si>
    <t>-1016632140</t>
  </si>
  <si>
    <t>-767952329</t>
  </si>
  <si>
    <t>A41</t>
  </si>
  <si>
    <t>116</t>
  </si>
  <si>
    <t>-2136733491</t>
  </si>
  <si>
    <t>B40</t>
  </si>
  <si>
    <t>2*2</t>
  </si>
  <si>
    <t>1*1</t>
  </si>
  <si>
    <t>D40</t>
  </si>
  <si>
    <t>"Celkem: "B40+C40</t>
  </si>
  <si>
    <t>117</t>
  </si>
  <si>
    <t>prstenec betonový pro uliční vpusť vyrovnávací TBV  10a</t>
  </si>
  <si>
    <t>-624255475</t>
  </si>
  <si>
    <t>A42</t>
  </si>
  <si>
    <t>koš kalový pozink. vysoký</t>
  </si>
  <si>
    <t>-861592772</t>
  </si>
  <si>
    <t>A43</t>
  </si>
  <si>
    <t>119</t>
  </si>
  <si>
    <t>1319736339</t>
  </si>
  <si>
    <t>"původní vpusti:"18</t>
  </si>
  <si>
    <t>120</t>
  </si>
  <si>
    <t>-707110693</t>
  </si>
  <si>
    <t>A44</t>
  </si>
  <si>
    <t>121</t>
  </si>
  <si>
    <t>-593607351</t>
  </si>
  <si>
    <t>122</t>
  </si>
  <si>
    <t>2115045401</t>
  </si>
  <si>
    <t>123</t>
  </si>
  <si>
    <t>1398559967</t>
  </si>
  <si>
    <t>A61</t>
  </si>
  <si>
    <t>322,90+81,60+49,90</t>
  </si>
  <si>
    <t>124</t>
  </si>
  <si>
    <t>118154203</t>
  </si>
  <si>
    <t>A62</t>
  </si>
  <si>
    <t>125</t>
  </si>
  <si>
    <t>-1761588939</t>
  </si>
  <si>
    <t>A141</t>
  </si>
  <si>
    <t>126</t>
  </si>
  <si>
    <t>916241113</t>
  </si>
  <si>
    <t>Osazení obrubníku kamenného ležatého s boční opěrou do lože z betonu prostého</t>
  </si>
  <si>
    <t>1623683959</t>
  </si>
  <si>
    <t>A102</t>
  </si>
  <si>
    <t>"přídlažba-kamenný krajník:"132</t>
  </si>
  <si>
    <t>127</t>
  </si>
  <si>
    <t>583802110</t>
  </si>
  <si>
    <t>krajník silniční kamenný, žula, 13x20 x50</t>
  </si>
  <si>
    <t>1669980079</t>
  </si>
  <si>
    <t>A103</t>
  </si>
  <si>
    <t>128</t>
  </si>
  <si>
    <t>916241213.1</t>
  </si>
  <si>
    <t>Osazení obrubníku kamenného stojatého s boční opěrou do lože z betonu prostého</t>
  </si>
  <si>
    <t>1118700002</t>
  </si>
  <si>
    <t>B115</t>
  </si>
  <si>
    <t>"silniční obrubník-přímý:"330,50</t>
  </si>
  <si>
    <t>"silniční obrubník-obloukový:"43,50</t>
  </si>
  <si>
    <t>"obrubník u zastávky-přímý:"35,40</t>
  </si>
  <si>
    <t>"obrubník u zastávky-obloukový:"1,60</t>
  </si>
  <si>
    <t>H115</t>
  </si>
  <si>
    <t>"Celkem: "B115+G115+F115+E115</t>
  </si>
  <si>
    <t>129</t>
  </si>
  <si>
    <t>916241213.2</t>
  </si>
  <si>
    <t>-762438168</t>
  </si>
  <si>
    <t>Poznámka k položce:
budou použity stávající vybourané obrubníky</t>
  </si>
  <si>
    <t>B142</t>
  </si>
  <si>
    <t>"silniční obrubník-přímý:"1320</t>
  </si>
  <si>
    <t>130</t>
  </si>
  <si>
    <t>583803130</t>
  </si>
  <si>
    <t>obrubník kamenný přímý, žula, OP2 30x20</t>
  </si>
  <si>
    <t>1978544250</t>
  </si>
  <si>
    <t>A117</t>
  </si>
  <si>
    <t>"u zastávky:"35,40</t>
  </si>
  <si>
    <t>131</t>
  </si>
  <si>
    <t>583803430</t>
  </si>
  <si>
    <t>obrubník kamenný přímý, žula, OP4 20x25</t>
  </si>
  <si>
    <t>-762372975</t>
  </si>
  <si>
    <t>B116</t>
  </si>
  <si>
    <t>"silniční obrubník:"330,50</t>
  </si>
  <si>
    <t>132</t>
  </si>
  <si>
    <t>583804120</t>
  </si>
  <si>
    <t>obrubník kamenný obloukový , žula, r=0,5÷1 m OP2 30x20</t>
  </si>
  <si>
    <t>1395520511</t>
  </si>
  <si>
    <t>A118</t>
  </si>
  <si>
    <t>1,60</t>
  </si>
  <si>
    <t>133</t>
  </si>
  <si>
    <t>583804160</t>
  </si>
  <si>
    <t>obrubník kamenný obloukový , žula, r=0,5÷1 m OP4 20x25</t>
  </si>
  <si>
    <t>1888447614</t>
  </si>
  <si>
    <t>A119</t>
  </si>
  <si>
    <t>134</t>
  </si>
  <si>
    <t>583804260</t>
  </si>
  <si>
    <t>obrubník kamenný obloukový , žula, r=1÷3 m OP4 20x25</t>
  </si>
  <si>
    <t>1645574215</t>
  </si>
  <si>
    <t>A120</t>
  </si>
  <si>
    <t>11,60</t>
  </si>
  <si>
    <t>135</t>
  </si>
  <si>
    <t>583804360</t>
  </si>
  <si>
    <t>obrubník kamenný obloukový , žula, r=3÷5 m OP4 20x25</t>
  </si>
  <si>
    <t>-849578767</t>
  </si>
  <si>
    <t>A121</t>
  </si>
  <si>
    <t>27,90</t>
  </si>
  <si>
    <t>136</t>
  </si>
  <si>
    <t>916331112</t>
  </si>
  <si>
    <t>Osazení zahradního obrubníku betonového do lože z betonu s boční opěrou</t>
  </si>
  <si>
    <t>-1662328484</t>
  </si>
  <si>
    <t>"parková obruba:</t>
  </si>
  <si>
    <t>A104</t>
  </si>
  <si>
    <t>405</t>
  </si>
  <si>
    <t>"záhonová obruba:</t>
  </si>
  <si>
    <t>C104</t>
  </si>
  <si>
    <t>"Celkem: "A104+B104</t>
  </si>
  <si>
    <t>137</t>
  </si>
  <si>
    <t>59217003</t>
  </si>
  <si>
    <t>obrubník betonový zahradní 50x5x25cm</t>
  </si>
  <si>
    <t>980087856</t>
  </si>
  <si>
    <t>138</t>
  </si>
  <si>
    <t>59217016</t>
  </si>
  <si>
    <t>obrubník betonový chodníkový 100x8x25 cm</t>
  </si>
  <si>
    <t>985985663</t>
  </si>
  <si>
    <t>139</t>
  </si>
  <si>
    <t>-957154255</t>
  </si>
  <si>
    <t>"napojení na vedlejší komunikace:</t>
  </si>
  <si>
    <t>A139</t>
  </si>
  <si>
    <t>140</t>
  </si>
  <si>
    <t>-309075248</t>
  </si>
  <si>
    <t>141</t>
  </si>
  <si>
    <t>919441211</t>
  </si>
  <si>
    <t>Čelo propustku z lomového kamene pro propustek z trub DN 300 až 500</t>
  </si>
  <si>
    <t>-1626663400</t>
  </si>
  <si>
    <t>A129</t>
  </si>
  <si>
    <t>142</t>
  </si>
  <si>
    <t>919521013</t>
  </si>
  <si>
    <t>Zřízení propustků z trub betonových DN 400</t>
  </si>
  <si>
    <t>-25397922</t>
  </si>
  <si>
    <t>A127</t>
  </si>
  <si>
    <t>143</t>
  </si>
  <si>
    <t>592216140.R</t>
  </si>
  <si>
    <t>trouba betonová přímá D40 cm</t>
  </si>
  <si>
    <t>-1617923688</t>
  </si>
  <si>
    <t>A128</t>
  </si>
  <si>
    <t>144</t>
  </si>
  <si>
    <t>931992111</t>
  </si>
  <si>
    <t>Výplň dilatačních spár z pěnového polystyrénu tl 20 mm</t>
  </si>
  <si>
    <t>195565201</t>
  </si>
  <si>
    <t>"dilatační spáry opěrné zdi:</t>
  </si>
  <si>
    <t>A122</t>
  </si>
  <si>
    <t>145</t>
  </si>
  <si>
    <t>28375865</t>
  </si>
  <si>
    <t>deska EPS 70 se zvýšenou pevností v tlaku tl 20mm</t>
  </si>
  <si>
    <t>-585543465</t>
  </si>
  <si>
    <t>146</t>
  </si>
  <si>
    <t>931994131</t>
  </si>
  <si>
    <t>Těsnění pracovní spáry betonové konstrukce silikonovým tmelem do pl 1,5 cm2</t>
  </si>
  <si>
    <t>-1914889546</t>
  </si>
  <si>
    <t>"těsnění dilatační spáry opěrné zdi:</t>
  </si>
  <si>
    <t>A124</t>
  </si>
  <si>
    <t>147</t>
  </si>
  <si>
    <t>935111111</t>
  </si>
  <si>
    <t>Osazení příkopového žlabu do štěrkopísku tl 100 mm z betonových tvárnic š 500 mm</t>
  </si>
  <si>
    <t>1890555515</t>
  </si>
  <si>
    <t>"znovupoložení beton.žlabu:</t>
  </si>
  <si>
    <t>A125</t>
  </si>
  <si>
    <t>148</t>
  </si>
  <si>
    <t>935931233.1</t>
  </si>
  <si>
    <t>Odvodnění polymerbetonovými žlaby pro zatížení B125 s roštem mřížkovým</t>
  </si>
  <si>
    <t>-1778987565</t>
  </si>
  <si>
    <t>Poznámka k položce:
včetně obetonování z betonu C 25/30</t>
  </si>
  <si>
    <t>"odvodnění u č.p.132:</t>
  </si>
  <si>
    <t>A130</t>
  </si>
  <si>
    <t>1,50</t>
  </si>
  <si>
    <t>149</t>
  </si>
  <si>
    <t>936001002.1</t>
  </si>
  <si>
    <t>Montáž prvků městské a zahradní architektury hmotnosti do 1,5 t</t>
  </si>
  <si>
    <t>-905240336</t>
  </si>
  <si>
    <t>Poznámka k položce:
zahrazovací sloupek
včetně kotvení cemickými kotvami do základu</t>
  </si>
  <si>
    <t>"vzhled viz. příloha TZ:</t>
  </si>
  <si>
    <t>B109</t>
  </si>
  <si>
    <t>"před řezníkem:"5</t>
  </si>
  <si>
    <t>150</t>
  </si>
  <si>
    <t>9360001.1</t>
  </si>
  <si>
    <t>Kovová zábrana - zahrazovací sloupek</t>
  </si>
  <si>
    <t>-1965379166</t>
  </si>
  <si>
    <t>B110</t>
  </si>
  <si>
    <t>151</t>
  </si>
  <si>
    <t>936001002.2</t>
  </si>
  <si>
    <t>Montáž prvků městské a zahradní architektury</t>
  </si>
  <si>
    <t>-809297114</t>
  </si>
  <si>
    <t>Poznámka k položce:
ocelové zábradlí</t>
  </si>
  <si>
    <t>A111</t>
  </si>
  <si>
    <t>"u BUS zastávky:"12</t>
  </si>
  <si>
    <t>"u školy:"19</t>
  </si>
  <si>
    <t>"zábradlí na opěrné zdi:"37</t>
  </si>
  <si>
    <t>E111</t>
  </si>
  <si>
    <t>"Celkem: "A111+B111+D111</t>
  </si>
  <si>
    <t>152</t>
  </si>
  <si>
    <t>749000001.R</t>
  </si>
  <si>
    <t>Lankové zábradlí - vzhled viz.příloha TZ</t>
  </si>
  <si>
    <t>1015550590</t>
  </si>
  <si>
    <t>"u BUS zastávky:</t>
  </si>
  <si>
    <t>A112</t>
  </si>
  <si>
    <t>153</t>
  </si>
  <si>
    <t>749000002.R</t>
  </si>
  <si>
    <t>Trubkové zábradlí - vzhled viz.příloha TZ</t>
  </si>
  <si>
    <t>-1785809034</t>
  </si>
  <si>
    <t>A113</t>
  </si>
  <si>
    <t>154</t>
  </si>
  <si>
    <t>749000003.R</t>
  </si>
  <si>
    <t>Trubkové zábradlí na opěrné zdi-vzhled viz.výkr.č.5</t>
  </si>
  <si>
    <t>944992380</t>
  </si>
  <si>
    <t>A114</t>
  </si>
  <si>
    <t>"na opěrné zdi:"37</t>
  </si>
  <si>
    <t>155</t>
  </si>
  <si>
    <t>966001211</t>
  </si>
  <si>
    <t>Odstranění lavičky stabilní zabetonované</t>
  </si>
  <si>
    <t>-1969962525</t>
  </si>
  <si>
    <t>A108</t>
  </si>
  <si>
    <t>1+2</t>
  </si>
  <si>
    <t>156</t>
  </si>
  <si>
    <t>966005111.1</t>
  </si>
  <si>
    <t>Rozebrání a odstranění silničního zábradlí se sloupky</t>
  </si>
  <si>
    <t>2134261585</t>
  </si>
  <si>
    <t>Poznámka k položce:
včetně naložení, odvozu a likvidace dle možnosti zhotovitele</t>
  </si>
  <si>
    <t>A138</t>
  </si>
  <si>
    <t>"před školou:"19</t>
  </si>
  <si>
    <t>"před č..p:71:"22</t>
  </si>
  <si>
    <t>C138</t>
  </si>
  <si>
    <t>"Celkem: "A138+B138</t>
  </si>
  <si>
    <t>157</t>
  </si>
  <si>
    <t>-1746788335</t>
  </si>
  <si>
    <t>A132</t>
  </si>
  <si>
    <t>158</t>
  </si>
  <si>
    <t>-972875492</t>
  </si>
  <si>
    <t>A133</t>
  </si>
  <si>
    <t>159</t>
  </si>
  <si>
    <t>966006231</t>
  </si>
  <si>
    <t>Odstranění dopravního zrcadla a zrcadlové části včetně sloupku nebo konzoly</t>
  </si>
  <si>
    <t>1165849674</t>
  </si>
  <si>
    <t>A131</t>
  </si>
  <si>
    <t>160</t>
  </si>
  <si>
    <t>966008112</t>
  </si>
  <si>
    <t>Bourání trubního propustku do DN 500</t>
  </si>
  <si>
    <t>752330716</t>
  </si>
  <si>
    <t>A126</t>
  </si>
  <si>
    <t>161</t>
  </si>
  <si>
    <t>979024442</t>
  </si>
  <si>
    <t>Očištění vybouraných obrubníků a krajníků chodníkových</t>
  </si>
  <si>
    <t>-1172448655</t>
  </si>
  <si>
    <t>"viz.pol.113201111:"1490</t>
  </si>
  <si>
    <t>162</t>
  </si>
  <si>
    <t>979054441</t>
  </si>
  <si>
    <t>Očištění vybouraných z desek nebo dlaždic s původním spárováním z kameniva těženého</t>
  </si>
  <si>
    <t>1450764623</t>
  </si>
  <si>
    <t>B101</t>
  </si>
  <si>
    <t>"viz.pol.113105111:"97</t>
  </si>
  <si>
    <t>"viz.pol.113106122:"262</t>
  </si>
  <si>
    <t>E101</t>
  </si>
  <si>
    <t>"Celkem: "B101+D101</t>
  </si>
  <si>
    <t>163</t>
  </si>
  <si>
    <t>979054451</t>
  </si>
  <si>
    <t>Očištění vybouraných zámkových dlaždic s původním spárováním z kameniva těženého</t>
  </si>
  <si>
    <t>518085153</t>
  </si>
  <si>
    <t>C95</t>
  </si>
  <si>
    <t>"viz.pol.113106123:"1501</t>
  </si>
  <si>
    <t>164</t>
  </si>
  <si>
    <t>1681175604</t>
  </si>
  <si>
    <t>"viz.pol.113106511:"872,00</t>
  </si>
  <si>
    <t>165</t>
  </si>
  <si>
    <t>997013811</t>
  </si>
  <si>
    <t>Poplatek za uložení stavebního dřevěného odpadu na skládce (skládkovné)</t>
  </si>
  <si>
    <t>317569726</t>
  </si>
  <si>
    <t>A134</t>
  </si>
  <si>
    <t>"viz.pol.112201101:"4*0,050</t>
  </si>
  <si>
    <t>166</t>
  </si>
  <si>
    <t>-252961493</t>
  </si>
  <si>
    <t>"viz.pol.113107141:"47*0,050*2,5</t>
  </si>
  <si>
    <t>"viz.pol.113107221:"267*0,10*2,2</t>
  </si>
  <si>
    <t>"viz.pol.113107222:"2762*0,20*2,2</t>
  </si>
  <si>
    <t>"viz.pol.113107223:"620,10*0,30*2,2</t>
  </si>
  <si>
    <t>"Celkem: "A92+B92+C92+D92</t>
  </si>
  <si>
    <t>167</t>
  </si>
  <si>
    <t>450012998</t>
  </si>
  <si>
    <t>"uložení na skládce MěÚ Plánice - cca 2 km - na základě dohody s investorem</t>
  </si>
  <si>
    <t>"viz.pol.113107141:"47*0,050*2,5*1</t>
  </si>
  <si>
    <t>"viz.pol.113107221:"267*0,10*2,2*1</t>
  </si>
  <si>
    <t>"viz.pol.113107222:"2762*0,20*2,2*1</t>
  </si>
  <si>
    <t>"viz.pol.113107223:"620,10*0,30*2,2*1</t>
  </si>
  <si>
    <t>168</t>
  </si>
  <si>
    <t>1332492252</t>
  </si>
  <si>
    <t>B94</t>
  </si>
  <si>
    <t>"viz.pol.113106122:"262*0,060*2,2</t>
  </si>
  <si>
    <t>C94</t>
  </si>
  <si>
    <t>"viz.pol.113105111:"97*0,10*2,2</t>
  </si>
  <si>
    <t>D94</t>
  </si>
  <si>
    <t>"viz.pol.113106123:"1501*0,06*2,5</t>
  </si>
  <si>
    <t>E94</t>
  </si>
  <si>
    <t>"viz.pol.113201111:"1490*0,030</t>
  </si>
  <si>
    <t>"viz.pol.113106121:"1,20*0,150</t>
  </si>
  <si>
    <t>F94</t>
  </si>
  <si>
    <t>G94</t>
  </si>
  <si>
    <t>H94</t>
  </si>
  <si>
    <t>I94</t>
  </si>
  <si>
    <t>K94</t>
  </si>
  <si>
    <t>"viz.pol.966006132.2:"3*0,030</t>
  </si>
  <si>
    <t>L94</t>
  </si>
  <si>
    <t>"viz.pol.966008112:"2*0,20</t>
  </si>
  <si>
    <t>P94</t>
  </si>
  <si>
    <t>"viz.pol.721210824:"18*0,250</t>
  </si>
  <si>
    <t>Q94</t>
  </si>
  <si>
    <t>169</t>
  </si>
  <si>
    <t>997221121</t>
  </si>
  <si>
    <t>Vodorovná doprava suti z kusových materiálů nošením do 50 m</t>
  </si>
  <si>
    <t>141817617</t>
  </si>
  <si>
    <t>Poznámka k položce:
včetně uložení na mezideponii</t>
  </si>
  <si>
    <t>A135</t>
  </si>
  <si>
    <t>170</t>
  </si>
  <si>
    <t>764986690</t>
  </si>
  <si>
    <t>B97</t>
  </si>
  <si>
    <t>C97</t>
  </si>
  <si>
    <t>D97</t>
  </si>
  <si>
    <t>E97</t>
  </si>
  <si>
    <t>I97</t>
  </si>
  <si>
    <t>P97</t>
  </si>
  <si>
    <t>Q97</t>
  </si>
  <si>
    <t>171</t>
  </si>
  <si>
    <t>125627669</t>
  </si>
  <si>
    <t>Poznámka k položce:
uložení na  skládku SÚS PK - Klatovy-Luby</t>
  </si>
  <si>
    <t>"odvoz na skládku SÚS PK - Klatovy-Luby 18 km - bez poplatku:</t>
  </si>
  <si>
    <t>"viz.pol.113106211:"789"(část vozovky)"/5,8*17</t>
  </si>
  <si>
    <t>172</t>
  </si>
  <si>
    <t>572740168</t>
  </si>
  <si>
    <t>I136</t>
  </si>
  <si>
    <t>Q136</t>
  </si>
  <si>
    <t>"Celkem: "I136+P136</t>
  </si>
  <si>
    <t>173</t>
  </si>
  <si>
    <t>997221569.3</t>
  </si>
  <si>
    <t>1570701699</t>
  </si>
  <si>
    <t>"skládka MěÚ Plánice- cca 2 km" "bez poplatku pro případné další využití:</t>
  </si>
  <si>
    <t>B143</t>
  </si>
  <si>
    <t>"viz.pol.113106122:"262*0,060*2,2*1"(včetně kamenných žlabů od střešních svodů)</t>
  </si>
  <si>
    <t>C143</t>
  </si>
  <si>
    <t>"viz.pol.113105111:"97*0,10*2,2*1"(včetně kamenných žlabů od střešních svodů)</t>
  </si>
  <si>
    <t>D143</t>
  </si>
  <si>
    <t>"viz.pol.113106123:"1501*0,06*2,5*1</t>
  </si>
  <si>
    <t>E143</t>
  </si>
  <si>
    <t>"viz.pol.113201111:"1490"(část bude znovu použita)"*0,030*1</t>
  </si>
  <si>
    <t>L143</t>
  </si>
  <si>
    <t>174</t>
  </si>
  <si>
    <t>-2082687304</t>
  </si>
  <si>
    <t>I137</t>
  </si>
  <si>
    <t>Q137</t>
  </si>
  <si>
    <t>"Celkem: "I137+P137</t>
  </si>
  <si>
    <t>175</t>
  </si>
  <si>
    <t>997221845</t>
  </si>
  <si>
    <t>Poplatek za uložení odpadu z asfaltových povrchů na skládce (skládkovné)</t>
  </si>
  <si>
    <t>-2323042</t>
  </si>
  <si>
    <t>A99</t>
  </si>
  <si>
    <t>176</t>
  </si>
  <si>
    <t>-221839615</t>
  </si>
  <si>
    <t>B100</t>
  </si>
  <si>
    <t>"viz.pol.113107223:"1269*0,30*2,2</t>
  </si>
  <si>
    <t>E100</t>
  </si>
  <si>
    <t>"Celkem: "B100+C100+D100</t>
  </si>
  <si>
    <t>177</t>
  </si>
  <si>
    <t>177566284</t>
  </si>
  <si>
    <t>PSV</t>
  </si>
  <si>
    <t>Práce a dodávky PSV</t>
  </si>
  <si>
    <t>711</t>
  </si>
  <si>
    <t>Izolace proti vodě, vlhkosti a plynům</t>
  </si>
  <si>
    <t>178</t>
  </si>
  <si>
    <t>711122131</t>
  </si>
  <si>
    <t>Provedení izolace proti zemní vlhkosti svislé za horka nátěrem asfaltovým</t>
  </si>
  <si>
    <t>-481327279</t>
  </si>
  <si>
    <t>"izolace opěrné zdi:</t>
  </si>
  <si>
    <t>179</t>
  </si>
  <si>
    <t>11163152</t>
  </si>
  <si>
    <t>lak asfaltový izolační</t>
  </si>
  <si>
    <t>1535818501</t>
  </si>
  <si>
    <t>2,94117647058824*0,0017 'Přepočtené koeficientem množství</t>
  </si>
  <si>
    <t>180</t>
  </si>
  <si>
    <t>711112001</t>
  </si>
  <si>
    <t>Provedení izolace proti zemní vlhkosti svislé za studena nátěrem penetračním</t>
  </si>
  <si>
    <t>1050387432</t>
  </si>
  <si>
    <t>181</t>
  </si>
  <si>
    <t>11163150</t>
  </si>
  <si>
    <t>lak asfaltový penetrační</t>
  </si>
  <si>
    <t>(10*0,50)/1000</t>
  </si>
  <si>
    <t>182</t>
  </si>
  <si>
    <t>711131101</t>
  </si>
  <si>
    <t>Provedení izolace proti zemní vlhkosti pásy na sucho vodorovné AIP nebo tkaninou</t>
  </si>
  <si>
    <t>-1525104790</t>
  </si>
  <si>
    <t>"ochrana izolace opěrné zdi:</t>
  </si>
  <si>
    <t>183</t>
  </si>
  <si>
    <t>69311083</t>
  </si>
  <si>
    <t>geotextilie netkaná PP 600g/m2</t>
  </si>
  <si>
    <t>11*1,10</t>
  </si>
  <si>
    <t>12,1*1,1 'Přepočtené koeficientem množství</t>
  </si>
  <si>
    <t>184</t>
  </si>
  <si>
    <t>998711101</t>
  </si>
  <si>
    <t>Přesun hmot tonážní pro izolace proti vodě, vlhkosti a plynům v objektech výšky do 6 m</t>
  </si>
  <si>
    <t>207381941</t>
  </si>
  <si>
    <t>783</t>
  </si>
  <si>
    <t>Dokončovací práce - nátěry</t>
  </si>
  <si>
    <t>185</t>
  </si>
  <si>
    <t>783846503</t>
  </si>
  <si>
    <t>Antigraffiti nátěr trvalý do 100 cyklů odstranění graffiti hladkých betonových povrchů</t>
  </si>
  <si>
    <t>-626478643</t>
  </si>
  <si>
    <t>"nátěr líce opěrné zdi:</t>
  </si>
  <si>
    <t>100,5</t>
  </si>
  <si>
    <t>52,6</t>
  </si>
  <si>
    <t>B3</t>
  </si>
  <si>
    <t>64,4</t>
  </si>
  <si>
    <t>C3</t>
  </si>
  <si>
    <t>D2</t>
  </si>
  <si>
    <t>293,6</t>
  </si>
  <si>
    <t>110.b - Chodníky a přidružené plochy - způsobilé výdaje - vedlejší aktivita</t>
  </si>
  <si>
    <t>D3</t>
  </si>
  <si>
    <t>-414592840</t>
  </si>
  <si>
    <t>"pod vjezdy, parkovací plochy:"511,10</t>
  </si>
  <si>
    <t>564851111</t>
  </si>
  <si>
    <t>-2010006357</t>
  </si>
  <si>
    <t>"reliéfní dlažba:"6,20</t>
  </si>
  <si>
    <t>498602490</t>
  </si>
  <si>
    <t>"parkovací záliv:"100,50</t>
  </si>
  <si>
    <t>"parkování na chodníku:"52,60</t>
  </si>
  <si>
    <t>"plocha před Zahradní ul.:"64,40</t>
  </si>
  <si>
    <t>"úprava mezi zdí A2 silnicí u kostela:"293,60</t>
  </si>
  <si>
    <t>E2</t>
  </si>
  <si>
    <t>"Celkem: "A2+B2+C2+D2</t>
  </si>
  <si>
    <t>-1996657886</t>
  </si>
  <si>
    <t>"úprava mezi zdí A3 silnicí u kostela:"293,60</t>
  </si>
  <si>
    <t>E3</t>
  </si>
  <si>
    <t>"Celkem: "A3+B3+C3+D3</t>
  </si>
  <si>
    <t>1245115404</t>
  </si>
  <si>
    <t>(511,10/4)*1,10</t>
  </si>
  <si>
    <t>1514943245</t>
  </si>
  <si>
    <t>59245006</t>
  </si>
  <si>
    <t>dlažba skladebná betonová základní pro nevidomé 20 x 10 x 6 cm barevná</t>
  </si>
  <si>
    <t>-130895695</t>
  </si>
  <si>
    <t>6,20*1,05</t>
  </si>
  <si>
    <t>936104211</t>
  </si>
  <si>
    <t>Montáž odpadkového koše do betonové patky</t>
  </si>
  <si>
    <t>-1894455269</t>
  </si>
  <si>
    <t>554310830.1</t>
  </si>
  <si>
    <t>koš odpadkový</t>
  </si>
  <si>
    <t>1075216285</t>
  </si>
  <si>
    <t>936124112</t>
  </si>
  <si>
    <t>Montáž lavičky stabilní parkové se zabetonováním noh</t>
  </si>
  <si>
    <t>1542319628</t>
  </si>
  <si>
    <t>74910106</t>
  </si>
  <si>
    <t>lavička s opěradlem (kotvená) 180 x 62,5 x 75,5 cm  konstrukce - litina, sedák - dřevo</t>
  </si>
  <si>
    <t>2026953753</t>
  </si>
  <si>
    <t>-2125045602</t>
  </si>
  <si>
    <t>D8</t>
  </si>
  <si>
    <t>"viz.pol.113107223:"511,10*0,30*2,2</t>
  </si>
  <si>
    <t>-300216859</t>
  </si>
  <si>
    <t>D9</t>
  </si>
  <si>
    <t>132172648</t>
  </si>
  <si>
    <t>D10</t>
  </si>
  <si>
    <t>1390904920</t>
  </si>
  <si>
    <t>433,284</t>
  </si>
  <si>
    <t>97,2</t>
  </si>
  <si>
    <t>B4</t>
  </si>
  <si>
    <t>B6</t>
  </si>
  <si>
    <t>110.c - Chodníky a přidružené plochy - způsobilé výdaje - vegetační úpravy a zeleň</t>
  </si>
  <si>
    <t>162701105</t>
  </si>
  <si>
    <t>Vodorovné přemístění do 10000 m výkopku/sypaniny z horniny tř. 1 až 4</t>
  </si>
  <si>
    <t>-1077382250</t>
  </si>
  <si>
    <t>Poznámka k položce:
dovoz ornice a substrátu</t>
  </si>
  <si>
    <t>56,42+0,550+0,760</t>
  </si>
  <si>
    <t>181151311</t>
  </si>
  <si>
    <t>Plošná úprava terénu přes 500 m2 zemina tř 1 až 4 nerovnosti do +/- 100 mm v rovinně a svahu do 1:5</t>
  </si>
  <si>
    <t>-36898278</t>
  </si>
  <si>
    <t>"zeleň v rovině:"467</t>
  </si>
  <si>
    <t>"zeleň ve svahu-u opěr.zdi:"81*1,2</t>
  </si>
  <si>
    <t>"Celkem: "A3+B3</t>
  </si>
  <si>
    <t>181301101</t>
  </si>
  <si>
    <t>Rozprostření ornice tl vrstvy do 100 mm pl do 500 m2 v rovině nebo ve svahu do 1:5</t>
  </si>
  <si>
    <t>1415571919</t>
  </si>
  <si>
    <t>C4</t>
  </si>
  <si>
    <t>"Celkem: "A4+B4</t>
  </si>
  <si>
    <t>10371500</t>
  </si>
  <si>
    <t>substrát pro trávníky VL</t>
  </si>
  <si>
    <t>1573202841</t>
  </si>
  <si>
    <t>564,20*0,10</t>
  </si>
  <si>
    <t>181411131</t>
  </si>
  <si>
    <t>Založení parkového trávníku výsevem plochy do 1000 m2 v rovině a ve svahu do 1:5</t>
  </si>
  <si>
    <t>-1238000827</t>
  </si>
  <si>
    <t>Poznámka k položce:
včetně zalití vodou 3 x</t>
  </si>
  <si>
    <t>"Celkem: "A6+B6</t>
  </si>
  <si>
    <t>00572410</t>
  </si>
  <si>
    <t>osivo směs travní parková</t>
  </si>
  <si>
    <t>kg</t>
  </si>
  <si>
    <t>1202704632</t>
  </si>
  <si>
    <t>564,20/10</t>
  </si>
  <si>
    <t>183101212</t>
  </si>
  <si>
    <t>Jamky pro výsadbu s výměnou 50 % půdy zeminy tř 1 až 4 objem do 0,02 m3 v rovině a svahu do 1:5</t>
  </si>
  <si>
    <t>1677843731</t>
  </si>
  <si>
    <t>183101213</t>
  </si>
  <si>
    <t>Jamky pro výsadbu s výměnou 50 % půdy zeminy tř 1 až 4 objem do 0,05 m3 v rovině a svahu do 1:5</t>
  </si>
  <si>
    <t>2093063126</t>
  </si>
  <si>
    <t>10321100</t>
  </si>
  <si>
    <t>zahradní substrát pro výsadbu VL</t>
  </si>
  <si>
    <t>-1192637902</t>
  </si>
  <si>
    <t>38*0,02</t>
  </si>
  <si>
    <t>11*0,05</t>
  </si>
  <si>
    <t>184102111</t>
  </si>
  <si>
    <t>Výsadba dřeviny s balem D do 0,2 m do jamky se zalitím v rovině a svahu do 1:5</t>
  </si>
  <si>
    <t>309083437</t>
  </si>
  <si>
    <t>"keře před školou:"38</t>
  </si>
  <si>
    <t>00580002.R</t>
  </si>
  <si>
    <t>Spiraea japonica ´Little Princess´ ( tavolník japonský )</t>
  </si>
  <si>
    <t>2126860336</t>
  </si>
  <si>
    <t>184102116</t>
  </si>
  <si>
    <t>Výsadba dřeviny s balem D do 0,8 m do jamky se zalitím v rovině a svahu do 1:5</t>
  </si>
  <si>
    <t>1925642814</t>
  </si>
  <si>
    <t>Poznámka k položce:
alejové výpěstky se zemním balem, obvod kmínku 14-16 cm
včetně zalití a aplikace zásobního hojiva</t>
  </si>
  <si>
    <t>00580001.R</t>
  </si>
  <si>
    <t>Crateaugus laevigata Paul,s Scarlet ( hloh obecný )</t>
  </si>
  <si>
    <t>-162303554</t>
  </si>
  <si>
    <t>184215133</t>
  </si>
  <si>
    <t>Ukotvení kmene dřevin třemi kůly D do 0,1 m délky do 3 m</t>
  </si>
  <si>
    <t>-1496250345</t>
  </si>
  <si>
    <t>"pro 11 ks stromů:</t>
  </si>
  <si>
    <t>05217108</t>
  </si>
  <si>
    <t>tyče dřevěné v kůře D 80mm dl 6m</t>
  </si>
  <si>
    <t>-771460870</t>
  </si>
  <si>
    <t>11*3*0,050</t>
  </si>
  <si>
    <t>184501121</t>
  </si>
  <si>
    <t>Zhotovení obalu z juty v jedné vrstvě v rovině a svahu do 1:5</t>
  </si>
  <si>
    <t>-541683763</t>
  </si>
  <si>
    <t>184911421</t>
  </si>
  <si>
    <t>Mulčování rostlin kůrou tl. do 0,1 m v rovině a svahu do 1:5</t>
  </si>
  <si>
    <t>-317253026</t>
  </si>
  <si>
    <t>"u vysazených stromů:</t>
  </si>
  <si>
    <t>11*1,5</t>
  </si>
  <si>
    <t>"u keřů před školou:</t>
  </si>
  <si>
    <t>19*1</t>
  </si>
  <si>
    <t>"Celkem: "A17+B17</t>
  </si>
  <si>
    <t>10391100</t>
  </si>
  <si>
    <t>kůra mulčovací VL</t>
  </si>
  <si>
    <t>383866605</t>
  </si>
  <si>
    <t>35,50*0,10</t>
  </si>
  <si>
    <t>1522360157</t>
  </si>
  <si>
    <t>37,911</t>
  </si>
  <si>
    <t>C10</t>
  </si>
  <si>
    <t>E10</t>
  </si>
  <si>
    <t>I10</t>
  </si>
  <si>
    <t>110.d - Chodníky a přidružené plochy - způsobilé výdaje - dopravní značení</t>
  </si>
  <si>
    <t>I2</t>
  </si>
  <si>
    <t>I3</t>
  </si>
  <si>
    <t>J10</t>
  </si>
  <si>
    <t>J2</t>
  </si>
  <si>
    <t>J3</t>
  </si>
  <si>
    <t>K10</t>
  </si>
  <si>
    <t>K2</t>
  </si>
  <si>
    <t>K3</t>
  </si>
  <si>
    <t>N10</t>
  </si>
  <si>
    <t>N2</t>
  </si>
  <si>
    <t>N3</t>
  </si>
  <si>
    <t>-1512939319</t>
  </si>
  <si>
    <t>"P04" 1</t>
  </si>
  <si>
    <t>"B02 "1</t>
  </si>
  <si>
    <t>"IP04b" 1</t>
  </si>
  <si>
    <t>"IP10a+E13" 2</t>
  </si>
  <si>
    <t>"IP11c "1</t>
  </si>
  <si>
    <t>"IP12.4" 1</t>
  </si>
  <si>
    <t>"B01+E13 "4</t>
  </si>
  <si>
    <t>O2</t>
  </si>
  <si>
    <t xml:space="preserve">"Celkem: "A2+C2+E2+I2+J2+K2+N2 </t>
  </si>
  <si>
    <t>1757363904</t>
  </si>
  <si>
    <t>značka dopravní svislá FeZn</t>
  </si>
  <si>
    <t>221767116</t>
  </si>
  <si>
    <t>O3</t>
  </si>
  <si>
    <t>"Celkem: "A3+C3+E3+I3+J3+K3+N3</t>
  </si>
  <si>
    <t>914431112</t>
  </si>
  <si>
    <t>Montáž dopravního zrcadla o velikosti do 1m2 na sloupek nebo konzolu</t>
  </si>
  <si>
    <t>2012171882</t>
  </si>
  <si>
    <t>Poznámka k položce:
včetně montáže sloupku nebo konzoly</t>
  </si>
  <si>
    <t>1905761012</t>
  </si>
  <si>
    <t>"IP10a+E13" 1</t>
  </si>
  <si>
    <t>"B01+E13 "2</t>
  </si>
  <si>
    <t>O10</t>
  </si>
  <si>
    <t>"Celkem: "A10+C10+E10+I10+J10+K10+N10</t>
  </si>
  <si>
    <t>1243716050</t>
  </si>
  <si>
    <t>-734645681</t>
  </si>
  <si>
    <t>1032662460</t>
  </si>
  <si>
    <t>2118038520</t>
  </si>
  <si>
    <t>-1218362903</t>
  </si>
  <si>
    <t>11*2</t>
  </si>
  <si>
    <t>245886323</t>
  </si>
  <si>
    <t>"přechod pro chodce:"9</t>
  </si>
  <si>
    <t>804415545</t>
  </si>
  <si>
    <t>-44267507</t>
  </si>
  <si>
    <t>B7</t>
  </si>
  <si>
    <t>"ozn.V10f:"1</t>
  </si>
  <si>
    <t>-1566751888</t>
  </si>
  <si>
    <t>1,463</t>
  </si>
  <si>
    <t>110.e - Chodníky a přidružené plochy - nezpůsobilé výdaje</t>
  </si>
  <si>
    <t>287515780</t>
  </si>
  <si>
    <t>"pod sjezdy:"137,80</t>
  </si>
  <si>
    <t>379893262</t>
  </si>
  <si>
    <t>"sjezdy:"137,80</t>
  </si>
  <si>
    <t>-286451868</t>
  </si>
  <si>
    <t>978151413</t>
  </si>
  <si>
    <t>(137,80/4)*1,10</t>
  </si>
  <si>
    <t>-243429360</t>
  </si>
  <si>
    <t>D5</t>
  </si>
  <si>
    <t>"viz.pol.113107223:"137,80*0,30*2,2</t>
  </si>
  <si>
    <t>844890968</t>
  </si>
  <si>
    <t>D6</t>
  </si>
  <si>
    <t>1396034519</t>
  </si>
  <si>
    <t>D7</t>
  </si>
  <si>
    <t>-863002845</t>
  </si>
  <si>
    <t>153,98107</t>
  </si>
  <si>
    <t>430 - Veřejné osvětlení</t>
  </si>
  <si>
    <t>VRN - Vedlejší rozpočtové náklady</t>
  </si>
  <si>
    <t>Pol1</t>
  </si>
  <si>
    <t>ZAHOZ KABEL.RYHY 35X80 CM RUCNE,ZEM.TR.3</t>
  </si>
  <si>
    <t>523578648</t>
  </si>
  <si>
    <t>Pol10</t>
  </si>
  <si>
    <t>KRYT KABELU NN DL2,5M,DO PR55MM,VC.PASKU</t>
  </si>
  <si>
    <t>1522659776</t>
  </si>
  <si>
    <t>Pol11</t>
  </si>
  <si>
    <t>ZAHRN KABEL.RYHY STROJNE VE MESTE</t>
  </si>
  <si>
    <t>169771998</t>
  </si>
  <si>
    <t>Pol12</t>
  </si>
  <si>
    <t>FOLIE VYSTRAZNA Z PE ,SIRKA 33 CM</t>
  </si>
  <si>
    <t>537105042</t>
  </si>
  <si>
    <t>Pol13</t>
  </si>
  <si>
    <t>TRUBKA KORUG. PE KORUFLEX 63/52 OHEBNA</t>
  </si>
  <si>
    <t>525585392</t>
  </si>
  <si>
    <t>Pol14</t>
  </si>
  <si>
    <t>UKONC.KAB.DO 4X 25 BEZ TRMENU,BEZ OK</t>
  </si>
  <si>
    <t>1867011097</t>
  </si>
  <si>
    <t>Pol15</t>
  </si>
  <si>
    <t>GUMOASFALT SA K IZOL.NATER.UZEM.A SPOJU</t>
  </si>
  <si>
    <t>KG</t>
  </si>
  <si>
    <t>-1555187847</t>
  </si>
  <si>
    <t>Pol16</t>
  </si>
  <si>
    <t>UZEMNENI V ZEMI-PASKA FEZN 30X4MM</t>
  </si>
  <si>
    <t>-2082262006</t>
  </si>
  <si>
    <t>Pol17</t>
  </si>
  <si>
    <t>PRIPOJ.SVODU UZEMNENI-BET.A DREV.SL.SR03</t>
  </si>
  <si>
    <t>-1326648034</t>
  </si>
  <si>
    <t>Pol18</t>
  </si>
  <si>
    <t>OCHRANA PRECHODU ZEM-VZDUCH UZEM.PAS30/4</t>
  </si>
  <si>
    <t>902606123</t>
  </si>
  <si>
    <t>Pol19</t>
  </si>
  <si>
    <t>SVORKA ODBOCNA SR02 PRO PAS/PAS FEZN30/4</t>
  </si>
  <si>
    <t>-517483665</t>
  </si>
  <si>
    <t>Pol2</t>
  </si>
  <si>
    <t>VYKOP KABEL.RYHY 35X80 CM RUCNE,ZEM.TR.3</t>
  </si>
  <si>
    <t>-384307139</t>
  </si>
  <si>
    <t>Pol20</t>
  </si>
  <si>
    <t>SVORKA SROUB. PRIPOJOVACI SP1 NA KONSTR</t>
  </si>
  <si>
    <t>-975365637</t>
  </si>
  <si>
    <t>Pol21</t>
  </si>
  <si>
    <t>KABEL CYKY-J 4X10 VOLNE ULOZENY</t>
  </si>
  <si>
    <t>71073690</t>
  </si>
  <si>
    <t>Pol22</t>
  </si>
  <si>
    <t>KABEL CYKY-J 4X10 PEVNE ULOZENY</t>
  </si>
  <si>
    <t>1159819181</t>
  </si>
  <si>
    <t>Pol23</t>
  </si>
  <si>
    <t>POUZE MONTAZ KABEL CYKY-J 4X10 VOLNE ULOZENY</t>
  </si>
  <si>
    <t>586961402</t>
  </si>
  <si>
    <t>Pol24</t>
  </si>
  <si>
    <t>POUZE MONTAZ KABEL CYKY-J 4X10 PEVNE ULOZENY</t>
  </si>
  <si>
    <t>-2081837952</t>
  </si>
  <si>
    <t>Pol25</t>
  </si>
  <si>
    <t>PRIPL.NA ZATAH. KABELU V OCHRANNE TRUBCE</t>
  </si>
  <si>
    <t>171777382</t>
  </si>
  <si>
    <t>Pol26</t>
  </si>
  <si>
    <t>VYKOP JAMY RUCNE,ZEMINA TRIDY 3-4</t>
  </si>
  <si>
    <t>-1432470138</t>
  </si>
  <si>
    <t>Pol27</t>
  </si>
  <si>
    <t>ZAHOZ JAMY RUCNE, ZEMINA TRIDY 3</t>
  </si>
  <si>
    <t>661597658</t>
  </si>
  <si>
    <t>Pol28</t>
  </si>
  <si>
    <t>ODKOP ZEMINY RUCNE, TR.3-4</t>
  </si>
  <si>
    <t>-1957623597</t>
  </si>
  <si>
    <t>Pol29</t>
  </si>
  <si>
    <t>ZAKL.BETON C16/20 DO 5M3 BEZ BEDN.A DOPR</t>
  </si>
  <si>
    <t>-681284341</t>
  </si>
  <si>
    <t>Pol3</t>
  </si>
  <si>
    <t>ZAHOZ KABEL.RYHY 50X120CM RUCNE,ZEM.TR.3</t>
  </si>
  <si>
    <t>-729164090</t>
  </si>
  <si>
    <t>Pol30</t>
  </si>
  <si>
    <t>KABEL 1-AYKY-J 4X16MM2,PEVNE ULOZENY</t>
  </si>
  <si>
    <t>-526702648</t>
  </si>
  <si>
    <t>Pol31</t>
  </si>
  <si>
    <t>UCHYC.KAB.SVODU DO PR.45 NA SLOUP BAND.</t>
  </si>
  <si>
    <t>-374307597</t>
  </si>
  <si>
    <t>Pol32</t>
  </si>
  <si>
    <t>ZAPOJ.4ZIL V JISTICI DOM.SKRINI DO 16MM2</t>
  </si>
  <si>
    <t>-955726344</t>
  </si>
  <si>
    <t>Pol33</t>
  </si>
  <si>
    <t>OMEZOV.PREP.1KV+SVORKY PRIPOJ. ALFE16-70</t>
  </si>
  <si>
    <t>-1009349318</t>
  </si>
  <si>
    <t>Pol34</t>
  </si>
  <si>
    <t>LANO FEZN 50MM2 K PROPOJENI BLESKOJISTEK</t>
  </si>
  <si>
    <t>-1828067909</t>
  </si>
  <si>
    <t>Pol35</t>
  </si>
  <si>
    <t>PRIPOJ.VOD.25MM2 NA ALFE 25/4 SR.SVOR.</t>
  </si>
  <si>
    <t>1036383006</t>
  </si>
  <si>
    <t>Pol36</t>
  </si>
  <si>
    <t>PRIPOJ.VOD.DO 70 NA ALFE 70 SR.SV.</t>
  </si>
  <si>
    <t>1137519642</t>
  </si>
  <si>
    <t>Pol37</t>
  </si>
  <si>
    <t>POJISTKA NOZOVA NN VEL.000 GG  25A</t>
  </si>
  <si>
    <t>-999273972</t>
  </si>
  <si>
    <t>Pol38</t>
  </si>
  <si>
    <t>MONTAZ OSVETLOVACIHO BODU</t>
  </si>
  <si>
    <t>-1581947082</t>
  </si>
  <si>
    <t>Pol39</t>
  </si>
  <si>
    <t>STOZAR VO 3ST</t>
  </si>
  <si>
    <t>1978222921</t>
  </si>
  <si>
    <t>Pol4</t>
  </si>
  <si>
    <t>VYKOP KABEL.RYHY 50X120CM RUCNE,ZEM.TR.3</t>
  </si>
  <si>
    <t>-1320686274</t>
  </si>
  <si>
    <t>Pol40</t>
  </si>
  <si>
    <t>VYLOZNIK VO NA 3ST.STOZAR VO</t>
  </si>
  <si>
    <t>14736570</t>
  </si>
  <si>
    <t>Pol41</t>
  </si>
  <si>
    <t>LED SVITIDLO</t>
  </si>
  <si>
    <t>1793905349</t>
  </si>
  <si>
    <t>Pol42</t>
  </si>
  <si>
    <t>STOZAR VO PRO OSV.PRECHODU</t>
  </si>
  <si>
    <t>-971159189</t>
  </si>
  <si>
    <t>Pol43</t>
  </si>
  <si>
    <t>VYLOZNIK VO PRO OSV.PRECHODU</t>
  </si>
  <si>
    <t>505006177</t>
  </si>
  <si>
    <t>Pol44</t>
  </si>
  <si>
    <t>LED SVITIDLO PRO OSVETENI PRECHODU</t>
  </si>
  <si>
    <t>-197559892</t>
  </si>
  <si>
    <t>Pol45</t>
  </si>
  <si>
    <t>STOZAR VO 2ST. HISTORICKY</t>
  </si>
  <si>
    <t>-216455699</t>
  </si>
  <si>
    <t>Pol46</t>
  </si>
  <si>
    <t>LED SVITIDLO HISTORICKY VZHLED</t>
  </si>
  <si>
    <t>317532866</t>
  </si>
  <si>
    <t>Pol47</t>
  </si>
  <si>
    <t>SVOKOVNICE STOZAROVA 2xKAB. + POJISTKA</t>
  </si>
  <si>
    <t>2134682628</t>
  </si>
  <si>
    <t>Pol48</t>
  </si>
  <si>
    <t>SVOKOVNICE STOZAROVA 3xKAB. + POJISTKA</t>
  </si>
  <si>
    <t>826523190</t>
  </si>
  <si>
    <t>Pol49</t>
  </si>
  <si>
    <t>SVOKOVNICE STOZAROVA 4xKAB. + POJISTKA</t>
  </si>
  <si>
    <t>1050708323</t>
  </si>
  <si>
    <t>Pol5</t>
  </si>
  <si>
    <t>HLOUBENI KABEL.RYHY 35X80 CM STROJ.TR.3</t>
  </si>
  <si>
    <t>345495918</t>
  </si>
  <si>
    <t>Pol50</t>
  </si>
  <si>
    <t>KABEL CYKY-J 3X2,5 PEVNE ULOZENY</t>
  </si>
  <si>
    <t>1287846516</t>
  </si>
  <si>
    <t>Pol51</t>
  </si>
  <si>
    <t>UKONC.-ZAP.VOD.DO 2,5MM2 SVORK.V ROZVAD.</t>
  </si>
  <si>
    <t>1871994051</t>
  </si>
  <si>
    <t>Pol6</t>
  </si>
  <si>
    <t>HLOUBENI KABEL.RYHY 50X120CM STROJ.TR.3</t>
  </si>
  <si>
    <t>-31306528</t>
  </si>
  <si>
    <t>Pol7</t>
  </si>
  <si>
    <t>SPOJKA KAB.SMRST. 1KV SSU1-L PRO CU4X10</t>
  </si>
  <si>
    <t>1883735229</t>
  </si>
  <si>
    <t>Pol8</t>
  </si>
  <si>
    <t>SKRIN SP100/NSP1P DCK 3X160A NA SLOUP</t>
  </si>
  <si>
    <t>115027384</t>
  </si>
  <si>
    <t>Pol9</t>
  </si>
  <si>
    <t>MONTAZ OCHR.KABELOVEHO KRYTU 200MM</t>
  </si>
  <si>
    <t>2007002416</t>
  </si>
  <si>
    <t>Pol91</t>
  </si>
  <si>
    <t>DEMONTÁŽ STÁVAJÍCÍHO OSVĚTLENÍ</t>
  </si>
  <si>
    <t>1087862164</t>
  </si>
  <si>
    <t>VRN</t>
  </si>
  <si>
    <t>Vedlejší rozpočtové náklady</t>
  </si>
  <si>
    <t>VRN-001</t>
  </si>
  <si>
    <t>Doprava výkonového materiálu, odvoz zeminy</t>
  </si>
  <si>
    <t>kpl</t>
  </si>
  <si>
    <t>-360359445</t>
  </si>
  <si>
    <t>VRN-002</t>
  </si>
  <si>
    <t>Revize</t>
  </si>
  <si>
    <t>719254129</t>
  </si>
  <si>
    <t>VRN-003</t>
  </si>
  <si>
    <t>Koordinační činnost zhotovitele</t>
  </si>
  <si>
    <t>-380006400</t>
  </si>
  <si>
    <t>VRN-004</t>
  </si>
  <si>
    <t>Geodetické zaměření skutečného stavu</t>
  </si>
  <si>
    <t>55142521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</si>
</sst>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19" fillId="0" borderId="0" xfId="0" applyNumberFormat="1" applyFont="1" applyAlignment="1">
      <alignment vertical="center"/>
    </xf>
    <xf numFmtId="0" fontId="7" fillId="0" borderId="3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4" fontId="6" fillId="0" borderId="0" xfId="0" applyNumberFormat="1" applyFont="1"/>
    <xf numFmtId="0" fontId="7" fillId="0" borderId="17" xfId="0" applyFont="1" applyBorder="1"/>
    <xf numFmtId="166" fontId="7" fillId="0" borderId="0" xfId="0" applyNumberFormat="1" applyFont="1"/>
    <xf numFmtId="166" fontId="7" fillId="0" borderId="12" xfId="0" applyNumberFormat="1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67" fontId="0" fillId="0" borderId="22" xfId="0" applyNumberFormat="1" applyBorder="1" applyAlignment="1">
      <alignment vertical="center"/>
    </xf>
    <xf numFmtId="4" fontId="0" fillId="2" borderId="22" xfId="0" applyNumberFormat="1" applyFill="1" applyBorder="1" applyAlignment="1" applyProtection="1">
      <alignment vertical="center"/>
      <protection locked="0"/>
    </xf>
    <xf numFmtId="4" fontId="0" fillId="0" borderId="22" xfId="0" applyNumberFormat="1" applyBorder="1" applyAlignment="1">
      <alignment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167" fontId="34" fillId="0" borderId="22" xfId="0" applyNumberFormat="1" applyFont="1" applyBorder="1" applyAlignment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 locked="0"/>
    </xf>
    <xf numFmtId="4" fontId="11" fillId="0" borderId="19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0" xfId="0" applyFont="1" applyAlignment="1">
      <alignment horizontal="left"/>
    </xf>
    <xf numFmtId="4" fontId="11" fillId="0" borderId="0" xfId="0" applyNumberFormat="1" applyFont="1"/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1" fillId="4" borderId="21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ill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0" xfId="0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7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9"/>
      <c r="BE5" s="234" t="s">
        <v>15</v>
      </c>
      <c r="BS5" s="16" t="s">
        <v>6</v>
      </c>
    </row>
    <row r="6" spans="2:71" ht="36.95" customHeight="1">
      <c r="B6" s="19"/>
      <c r="D6" s="24" t="s">
        <v>16</v>
      </c>
      <c r="K6" s="22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9"/>
      <c r="BE6" s="235"/>
      <c r="BS6" s="16" t="s">
        <v>6</v>
      </c>
    </row>
    <row r="7" spans="2:71" ht="12" customHeight="1">
      <c r="B7" s="19"/>
      <c r="D7" s="25" t="s">
        <v>18</v>
      </c>
      <c r="K7" s="16" t="s">
        <v>1</v>
      </c>
      <c r="AK7" s="25" t="s">
        <v>19</v>
      </c>
      <c r="AN7" s="16" t="s">
        <v>1</v>
      </c>
      <c r="AR7" s="19"/>
      <c r="BE7" s="235"/>
      <c r="BS7" s="16" t="s">
        <v>6</v>
      </c>
    </row>
    <row r="8" spans="2:71" ht="12" customHeight="1">
      <c r="B8" s="19"/>
      <c r="D8" s="25" t="s">
        <v>20</v>
      </c>
      <c r="K8" s="16" t="s">
        <v>21</v>
      </c>
      <c r="AK8" s="25" t="s">
        <v>22</v>
      </c>
      <c r="AN8" s="26" t="s">
        <v>23</v>
      </c>
      <c r="AR8" s="19"/>
      <c r="BE8" s="235"/>
      <c r="BS8" s="16" t="s">
        <v>6</v>
      </c>
    </row>
    <row r="9" spans="2:71" ht="14.45" customHeight="1">
      <c r="B9" s="19"/>
      <c r="AR9" s="19"/>
      <c r="BE9" s="235"/>
      <c r="BS9" s="16" t="s">
        <v>6</v>
      </c>
    </row>
    <row r="10" spans="2:71" ht="12" customHeight="1">
      <c r="B10" s="19"/>
      <c r="D10" s="25" t="s">
        <v>24</v>
      </c>
      <c r="AK10" s="25" t="s">
        <v>25</v>
      </c>
      <c r="AN10" s="16" t="s">
        <v>1</v>
      </c>
      <c r="AR10" s="19"/>
      <c r="BE10" s="235"/>
      <c r="BS10" s="16" t="s">
        <v>6</v>
      </c>
    </row>
    <row r="11" spans="2:71" ht="18.4" customHeight="1">
      <c r="B11" s="19"/>
      <c r="E11" s="16" t="s">
        <v>26</v>
      </c>
      <c r="AK11" s="25" t="s">
        <v>27</v>
      </c>
      <c r="AN11" s="16" t="s">
        <v>1</v>
      </c>
      <c r="AR11" s="19"/>
      <c r="BE11" s="235"/>
      <c r="BS11" s="16" t="s">
        <v>6</v>
      </c>
    </row>
    <row r="12" spans="2:71" ht="6.95" customHeight="1">
      <c r="B12" s="19"/>
      <c r="AR12" s="19"/>
      <c r="BE12" s="235"/>
      <c r="BS12" s="16" t="s">
        <v>6</v>
      </c>
    </row>
    <row r="13" spans="2:71" ht="12" customHeight="1">
      <c r="B13" s="19"/>
      <c r="D13" s="25" t="s">
        <v>28</v>
      </c>
      <c r="AK13" s="25" t="s">
        <v>25</v>
      </c>
      <c r="AN13" s="27" t="s">
        <v>29</v>
      </c>
      <c r="AR13" s="19"/>
      <c r="BE13" s="235"/>
      <c r="BS13" s="16" t="s">
        <v>6</v>
      </c>
    </row>
    <row r="14" spans="2:71" ht="12">
      <c r="B14" s="19"/>
      <c r="E14" s="229" t="s">
        <v>29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5" t="s">
        <v>27</v>
      </c>
      <c r="AN14" s="27" t="s">
        <v>29</v>
      </c>
      <c r="AR14" s="19"/>
      <c r="BE14" s="235"/>
      <c r="BS14" s="16" t="s">
        <v>6</v>
      </c>
    </row>
    <row r="15" spans="2:71" ht="6.95" customHeight="1">
      <c r="B15" s="19"/>
      <c r="AR15" s="19"/>
      <c r="BE15" s="235"/>
      <c r="BS15" s="16" t="s">
        <v>4</v>
      </c>
    </row>
    <row r="16" spans="2:71" ht="12" customHeight="1">
      <c r="B16" s="19"/>
      <c r="D16" s="25" t="s">
        <v>30</v>
      </c>
      <c r="AK16" s="25" t="s">
        <v>25</v>
      </c>
      <c r="AN16" s="16" t="s">
        <v>31</v>
      </c>
      <c r="AR16" s="19"/>
      <c r="BE16" s="235"/>
      <c r="BS16" s="16" t="s">
        <v>4</v>
      </c>
    </row>
    <row r="17" spans="2:71" ht="18.4" customHeight="1">
      <c r="B17" s="19"/>
      <c r="E17" s="16" t="s">
        <v>32</v>
      </c>
      <c r="AK17" s="25" t="s">
        <v>27</v>
      </c>
      <c r="AN17" s="16" t="s">
        <v>33</v>
      </c>
      <c r="AR17" s="19"/>
      <c r="BE17" s="235"/>
      <c r="BS17" s="16" t="s">
        <v>34</v>
      </c>
    </row>
    <row r="18" spans="2:71" ht="6.95" customHeight="1">
      <c r="B18" s="19"/>
      <c r="AR18" s="19"/>
      <c r="BE18" s="235"/>
      <c r="BS18" s="16" t="s">
        <v>6</v>
      </c>
    </row>
    <row r="19" spans="2:71" ht="12" customHeight="1">
      <c r="B19" s="19"/>
      <c r="D19" s="25" t="s">
        <v>35</v>
      </c>
      <c r="AK19" s="25" t="s">
        <v>25</v>
      </c>
      <c r="AN19" s="16" t="s">
        <v>1</v>
      </c>
      <c r="AR19" s="19"/>
      <c r="BE19" s="235"/>
      <c r="BS19" s="16" t="s">
        <v>6</v>
      </c>
    </row>
    <row r="20" spans="2:71" ht="18.4" customHeight="1">
      <c r="B20" s="19"/>
      <c r="E20" s="16" t="s">
        <v>21</v>
      </c>
      <c r="AK20" s="25" t="s">
        <v>27</v>
      </c>
      <c r="AN20" s="16" t="s">
        <v>1</v>
      </c>
      <c r="AR20" s="19"/>
      <c r="BE20" s="235"/>
      <c r="BS20" s="16" t="s">
        <v>34</v>
      </c>
    </row>
    <row r="21" spans="2:57" ht="6.95" customHeight="1">
      <c r="B21" s="19"/>
      <c r="AR21" s="19"/>
      <c r="BE21" s="235"/>
    </row>
    <row r="22" spans="2:57" ht="12" customHeight="1">
      <c r="B22" s="19"/>
      <c r="D22" s="25" t="s">
        <v>36</v>
      </c>
      <c r="AR22" s="19"/>
      <c r="BE22" s="235"/>
    </row>
    <row r="23" spans="2:57" ht="16.5" customHeight="1">
      <c r="B23" s="19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19"/>
      <c r="BE23" s="235"/>
    </row>
    <row r="24" spans="2:57" ht="6.95" customHeight="1">
      <c r="B24" s="19"/>
      <c r="AR24" s="19"/>
      <c r="BE24" s="235"/>
    </row>
    <row r="25" spans="2:57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35"/>
    </row>
    <row r="26" spans="2:57" s="1" customFormat="1" ht="25.9" customHeight="1">
      <c r="B26" s="30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6">
        <f>ROUND(AG54,2)</f>
        <v>0</v>
      </c>
      <c r="AL26" s="237"/>
      <c r="AM26" s="237"/>
      <c r="AN26" s="237"/>
      <c r="AO26" s="237"/>
      <c r="AR26" s="30"/>
      <c r="BE26" s="235"/>
    </row>
    <row r="27" spans="2:57" s="1" customFormat="1" ht="6.95" customHeight="1">
      <c r="B27" s="30"/>
      <c r="AR27" s="30"/>
      <c r="BE27" s="235"/>
    </row>
    <row r="28" spans="2:57" s="1" customFormat="1" ht="12">
      <c r="B28" s="30"/>
      <c r="L28" s="232" t="s">
        <v>38</v>
      </c>
      <c r="M28" s="232"/>
      <c r="N28" s="232"/>
      <c r="O28" s="232"/>
      <c r="P28" s="232"/>
      <c r="W28" s="232" t="s">
        <v>39</v>
      </c>
      <c r="X28" s="232"/>
      <c r="Y28" s="232"/>
      <c r="Z28" s="232"/>
      <c r="AA28" s="232"/>
      <c r="AB28" s="232"/>
      <c r="AC28" s="232"/>
      <c r="AD28" s="232"/>
      <c r="AE28" s="232"/>
      <c r="AK28" s="232" t="s">
        <v>40</v>
      </c>
      <c r="AL28" s="232"/>
      <c r="AM28" s="232"/>
      <c r="AN28" s="232"/>
      <c r="AO28" s="232"/>
      <c r="AR28" s="30"/>
      <c r="BE28" s="235"/>
    </row>
    <row r="29" spans="2:57" s="2" customFormat="1" ht="14.45" customHeight="1">
      <c r="B29" s="34"/>
      <c r="D29" s="25" t="s">
        <v>41</v>
      </c>
      <c r="F29" s="25" t="s">
        <v>42</v>
      </c>
      <c r="L29" s="209">
        <v>0.21</v>
      </c>
      <c r="M29" s="210"/>
      <c r="N29" s="210"/>
      <c r="O29" s="210"/>
      <c r="P29" s="210"/>
      <c r="W29" s="233">
        <f>ROUND(AZ54,2)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33">
        <f>ROUND(AV54,2)</f>
        <v>0</v>
      </c>
      <c r="AL29" s="210"/>
      <c r="AM29" s="210"/>
      <c r="AN29" s="210"/>
      <c r="AO29" s="210"/>
      <c r="AR29" s="34"/>
      <c r="BE29" s="235"/>
    </row>
    <row r="30" spans="2:57" s="2" customFormat="1" ht="14.45" customHeight="1">
      <c r="B30" s="34"/>
      <c r="F30" s="25" t="s">
        <v>43</v>
      </c>
      <c r="L30" s="209">
        <v>0.15</v>
      </c>
      <c r="M30" s="210"/>
      <c r="N30" s="210"/>
      <c r="O30" s="210"/>
      <c r="P30" s="210"/>
      <c r="W30" s="233">
        <f>ROUND(BA54,2)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33">
        <f>ROUND(AW54,2)</f>
        <v>0</v>
      </c>
      <c r="AL30" s="210"/>
      <c r="AM30" s="210"/>
      <c r="AN30" s="210"/>
      <c r="AO30" s="210"/>
      <c r="AR30" s="34"/>
      <c r="BE30" s="235"/>
    </row>
    <row r="31" spans="2:57" s="2" customFormat="1" ht="14.45" customHeight="1" hidden="1">
      <c r="B31" s="34"/>
      <c r="F31" s="25" t="s">
        <v>44</v>
      </c>
      <c r="L31" s="209">
        <v>0.21</v>
      </c>
      <c r="M31" s="210"/>
      <c r="N31" s="210"/>
      <c r="O31" s="210"/>
      <c r="P31" s="210"/>
      <c r="W31" s="233">
        <f>ROUND(BB54,2)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33">
        <v>0</v>
      </c>
      <c r="AL31" s="210"/>
      <c r="AM31" s="210"/>
      <c r="AN31" s="210"/>
      <c r="AO31" s="210"/>
      <c r="AR31" s="34"/>
      <c r="BE31" s="235"/>
    </row>
    <row r="32" spans="2:57" s="2" customFormat="1" ht="14.45" customHeight="1" hidden="1">
      <c r="B32" s="34"/>
      <c r="F32" s="25" t="s">
        <v>45</v>
      </c>
      <c r="L32" s="209">
        <v>0.15</v>
      </c>
      <c r="M32" s="210"/>
      <c r="N32" s="210"/>
      <c r="O32" s="210"/>
      <c r="P32" s="210"/>
      <c r="W32" s="233">
        <f>ROUND(BC54,2)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33">
        <v>0</v>
      </c>
      <c r="AL32" s="210"/>
      <c r="AM32" s="210"/>
      <c r="AN32" s="210"/>
      <c r="AO32" s="210"/>
      <c r="AR32" s="34"/>
      <c r="BE32" s="235"/>
    </row>
    <row r="33" spans="2:57" s="2" customFormat="1" ht="14.45" customHeight="1" hidden="1">
      <c r="B33" s="34"/>
      <c r="F33" s="25" t="s">
        <v>46</v>
      </c>
      <c r="L33" s="209">
        <v>0</v>
      </c>
      <c r="M33" s="210"/>
      <c r="N33" s="210"/>
      <c r="O33" s="210"/>
      <c r="P33" s="210"/>
      <c r="W33" s="233">
        <f>ROUND(BD54,2)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33">
        <v>0</v>
      </c>
      <c r="AL33" s="210"/>
      <c r="AM33" s="210"/>
      <c r="AN33" s="210"/>
      <c r="AO33" s="210"/>
      <c r="AR33" s="34"/>
      <c r="BE33" s="235"/>
    </row>
    <row r="34" spans="2:57" s="1" customFormat="1" ht="6.95" customHeight="1">
      <c r="B34" s="30"/>
      <c r="AR34" s="30"/>
      <c r="BE34" s="235"/>
    </row>
    <row r="35" spans="2:44" s="1" customFormat="1" ht="25.9" customHeight="1"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13" t="s">
        <v>49</v>
      </c>
      <c r="Y35" s="214"/>
      <c r="Z35" s="214"/>
      <c r="AA35" s="214"/>
      <c r="AB35" s="214"/>
      <c r="AC35" s="37"/>
      <c r="AD35" s="37"/>
      <c r="AE35" s="37"/>
      <c r="AF35" s="37"/>
      <c r="AG35" s="37"/>
      <c r="AH35" s="37"/>
      <c r="AI35" s="37"/>
      <c r="AJ35" s="37"/>
      <c r="AK35" s="215">
        <f>SUM(AK26:AK33)</f>
        <v>0</v>
      </c>
      <c r="AL35" s="214"/>
      <c r="AM35" s="214"/>
      <c r="AN35" s="214"/>
      <c r="AO35" s="216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>
      <c r="B42" s="30"/>
      <c r="C42" s="20" t="s">
        <v>50</v>
      </c>
      <c r="AR42" s="30"/>
    </row>
    <row r="43" spans="2:44" s="1" customFormat="1" ht="6.95" customHeight="1">
      <c r="B43" s="30"/>
      <c r="AR43" s="30"/>
    </row>
    <row r="44" spans="2:44" s="1" customFormat="1" ht="12" customHeight="1">
      <c r="B44" s="30"/>
      <c r="C44" s="25" t="s">
        <v>13</v>
      </c>
      <c r="L44" s="1" t="str">
        <f>K5</f>
        <v>18PL22010</v>
      </c>
      <c r="AR44" s="30"/>
    </row>
    <row r="45" spans="2:44" s="3" customFormat="1" ht="36.95" customHeight="1">
      <c r="B45" s="43"/>
      <c r="C45" s="44" t="s">
        <v>16</v>
      </c>
      <c r="L45" s="224" t="str">
        <f>K6</f>
        <v>II/186 Průtah Plánice</v>
      </c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R45" s="43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20</v>
      </c>
      <c r="L47" s="45" t="str">
        <f>IF(K8="","",K8)</f>
        <v xml:space="preserve"> </v>
      </c>
      <c r="AI47" s="25" t="s">
        <v>22</v>
      </c>
      <c r="AM47" s="226" t="str">
        <f>IF(AN8="","",AN8)</f>
        <v>11. 12. 2018</v>
      </c>
      <c r="AN47" s="226"/>
      <c r="AR47" s="30"/>
    </row>
    <row r="48" spans="2:44" s="1" customFormat="1" ht="6.95" customHeight="1">
      <c r="B48" s="30"/>
      <c r="AR48" s="30"/>
    </row>
    <row r="49" spans="2:56" s="1" customFormat="1" ht="13.7" customHeight="1">
      <c r="B49" s="30"/>
      <c r="C49" s="25" t="s">
        <v>24</v>
      </c>
      <c r="L49" s="1" t="str">
        <f>IF(E11="","",E11)</f>
        <v>Správa a údržba Plzeňského kraje p.o.</v>
      </c>
      <c r="AI49" s="25" t="s">
        <v>30</v>
      </c>
      <c r="AM49" s="222" t="str">
        <f>IF(E17="","",E17)</f>
        <v>Valbek, spol. s r. o., stř.Plzeň</v>
      </c>
      <c r="AN49" s="223"/>
      <c r="AO49" s="223"/>
      <c r="AP49" s="223"/>
      <c r="AR49" s="30"/>
      <c r="AS49" s="218" t="s">
        <v>51</v>
      </c>
      <c r="AT49" s="219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3.7" customHeight="1">
      <c r="B50" s="30"/>
      <c r="C50" s="25" t="s">
        <v>28</v>
      </c>
      <c r="L50" s="1" t="str">
        <f>IF(E14="Vyplň údaj","",E14)</f>
        <v/>
      </c>
      <c r="AI50" s="25" t="s">
        <v>35</v>
      </c>
      <c r="AM50" s="222" t="str">
        <f>IF(E20="","",E20)</f>
        <v xml:space="preserve"> </v>
      </c>
      <c r="AN50" s="223"/>
      <c r="AO50" s="223"/>
      <c r="AP50" s="223"/>
      <c r="AR50" s="30"/>
      <c r="AS50" s="220"/>
      <c r="AT50" s="221"/>
      <c r="BD50" s="49"/>
    </row>
    <row r="51" spans="2:56" s="1" customFormat="1" ht="10.9" customHeight="1">
      <c r="B51" s="30"/>
      <c r="AR51" s="30"/>
      <c r="AS51" s="220"/>
      <c r="AT51" s="221"/>
      <c r="BD51" s="49"/>
    </row>
    <row r="52" spans="2:56" s="1" customFormat="1" ht="29.25" customHeight="1">
      <c r="B52" s="30"/>
      <c r="C52" s="205" t="s">
        <v>52</v>
      </c>
      <c r="D52" s="206"/>
      <c r="E52" s="206"/>
      <c r="F52" s="206"/>
      <c r="G52" s="206"/>
      <c r="H52" s="50"/>
      <c r="I52" s="207" t="s">
        <v>53</v>
      </c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12" t="s">
        <v>54</v>
      </c>
      <c r="AH52" s="206"/>
      <c r="AI52" s="206"/>
      <c r="AJ52" s="206"/>
      <c r="AK52" s="206"/>
      <c r="AL52" s="206"/>
      <c r="AM52" s="206"/>
      <c r="AN52" s="207" t="s">
        <v>55</v>
      </c>
      <c r="AO52" s="206"/>
      <c r="AP52" s="211"/>
      <c r="AQ52" s="51" t="s">
        <v>56</v>
      </c>
      <c r="AR52" s="30"/>
      <c r="AS52" s="52" t="s">
        <v>57</v>
      </c>
      <c r="AT52" s="53" t="s">
        <v>58</v>
      </c>
      <c r="AU52" s="53" t="s">
        <v>59</v>
      </c>
      <c r="AV52" s="53" t="s">
        <v>60</v>
      </c>
      <c r="AW52" s="53" t="s">
        <v>61</v>
      </c>
      <c r="AX52" s="53" t="s">
        <v>62</v>
      </c>
      <c r="AY52" s="53" t="s">
        <v>63</v>
      </c>
      <c r="AZ52" s="53" t="s">
        <v>64</v>
      </c>
      <c r="BA52" s="53" t="s">
        <v>65</v>
      </c>
      <c r="BB52" s="53" t="s">
        <v>66</v>
      </c>
      <c r="BC52" s="53" t="s">
        <v>67</v>
      </c>
      <c r="BD52" s="54" t="s">
        <v>68</v>
      </c>
    </row>
    <row r="53" spans="2:56" s="1" customFormat="1" ht="10.9" customHeight="1">
      <c r="B53" s="30"/>
      <c r="AR53" s="30"/>
      <c r="AS53" s="55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4" customFormat="1" ht="32.45" customHeight="1">
      <c r="B54" s="56"/>
      <c r="C54" s="57" t="s">
        <v>69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203">
        <f>ROUND(SUM(AG55:AG63),2)</f>
        <v>0</v>
      </c>
      <c r="AH54" s="203"/>
      <c r="AI54" s="203"/>
      <c r="AJ54" s="203"/>
      <c r="AK54" s="203"/>
      <c r="AL54" s="203"/>
      <c r="AM54" s="203"/>
      <c r="AN54" s="204">
        <f aca="true" t="shared" si="0" ref="AN54:AN63">SUM(AG54,AT54)</f>
        <v>0</v>
      </c>
      <c r="AO54" s="204"/>
      <c r="AP54" s="204"/>
      <c r="AQ54" s="60" t="s">
        <v>1</v>
      </c>
      <c r="AR54" s="56"/>
      <c r="AS54" s="61">
        <f>ROUND(SUM(AS55:AS63),2)</f>
        <v>0</v>
      </c>
      <c r="AT54" s="62">
        <f aca="true" t="shared" si="1" ref="AT54:AT63">ROUND(SUM(AV54:AW54),2)</f>
        <v>0</v>
      </c>
      <c r="AU54" s="63">
        <f>ROUND(SUM(AU55:AU63),5)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ROUND(SUM(AZ55:AZ63),2)</f>
        <v>0</v>
      </c>
      <c r="BA54" s="62">
        <f>ROUND(SUM(BA55:BA63),2)</f>
        <v>0</v>
      </c>
      <c r="BB54" s="62">
        <f>ROUND(SUM(BB55:BB63),2)</f>
        <v>0</v>
      </c>
      <c r="BC54" s="62">
        <f>ROUND(SUM(BC55:BC63),2)</f>
        <v>0</v>
      </c>
      <c r="BD54" s="64">
        <f>ROUND(SUM(BD55:BD63),2)</f>
        <v>0</v>
      </c>
      <c r="BS54" s="65" t="s">
        <v>70</v>
      </c>
      <c r="BT54" s="65" t="s">
        <v>71</v>
      </c>
      <c r="BU54" s="66" t="s">
        <v>72</v>
      </c>
      <c r="BV54" s="65" t="s">
        <v>73</v>
      </c>
      <c r="BW54" s="65" t="s">
        <v>5</v>
      </c>
      <c r="BX54" s="65" t="s">
        <v>74</v>
      </c>
      <c r="CL54" s="65" t="s">
        <v>1</v>
      </c>
    </row>
    <row r="55" spans="1:91" s="5" customFormat="1" ht="27" customHeight="1">
      <c r="A55" s="67" t="s">
        <v>75</v>
      </c>
      <c r="B55" s="68"/>
      <c r="C55" s="69"/>
      <c r="D55" s="208" t="s">
        <v>76</v>
      </c>
      <c r="E55" s="208"/>
      <c r="F55" s="208"/>
      <c r="G55" s="208"/>
      <c r="H55" s="208"/>
      <c r="I55" s="70"/>
      <c r="J55" s="208" t="s">
        <v>77</v>
      </c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1">
        <f>'000.1 - Vedlejší a ostatn...'!J30</f>
        <v>0</v>
      </c>
      <c r="AH55" s="202"/>
      <c r="AI55" s="202"/>
      <c r="AJ55" s="202"/>
      <c r="AK55" s="202"/>
      <c r="AL55" s="202"/>
      <c r="AM55" s="202"/>
      <c r="AN55" s="201">
        <f t="shared" si="0"/>
        <v>0</v>
      </c>
      <c r="AO55" s="202"/>
      <c r="AP55" s="202"/>
      <c r="AQ55" s="71" t="s">
        <v>78</v>
      </c>
      <c r="AR55" s="68"/>
      <c r="AS55" s="72">
        <v>0</v>
      </c>
      <c r="AT55" s="73">
        <f t="shared" si="1"/>
        <v>0</v>
      </c>
      <c r="AU55" s="74">
        <f>'000.1 - Vedlejší a ostatn...'!P80</f>
        <v>0</v>
      </c>
      <c r="AV55" s="73">
        <f>'000.1 - Vedlejší a ostatn...'!J33</f>
        <v>0</v>
      </c>
      <c r="AW55" s="73">
        <f>'000.1 - Vedlejší a ostatn...'!J34</f>
        <v>0</v>
      </c>
      <c r="AX55" s="73">
        <f>'000.1 - Vedlejší a ostatn...'!J35</f>
        <v>0</v>
      </c>
      <c r="AY55" s="73">
        <f>'000.1 - Vedlejší a ostatn...'!J36</f>
        <v>0</v>
      </c>
      <c r="AZ55" s="73">
        <f>'000.1 - Vedlejší a ostatn...'!F33</f>
        <v>0</v>
      </c>
      <c r="BA55" s="73">
        <f>'000.1 - Vedlejší a ostatn...'!F34</f>
        <v>0</v>
      </c>
      <c r="BB55" s="73">
        <f>'000.1 - Vedlejší a ostatn...'!F35</f>
        <v>0</v>
      </c>
      <c r="BC55" s="73">
        <f>'000.1 - Vedlejší a ostatn...'!F36</f>
        <v>0</v>
      </c>
      <c r="BD55" s="75">
        <f>'000.1 - Vedlejší a ostatn...'!F37</f>
        <v>0</v>
      </c>
      <c r="BT55" s="76" t="s">
        <v>79</v>
      </c>
      <c r="BV55" s="76" t="s">
        <v>73</v>
      </c>
      <c r="BW55" s="76" t="s">
        <v>80</v>
      </c>
      <c r="BX55" s="76" t="s">
        <v>5</v>
      </c>
      <c r="CL55" s="76" t="s">
        <v>1</v>
      </c>
      <c r="CM55" s="76" t="s">
        <v>81</v>
      </c>
    </row>
    <row r="56" spans="1:91" s="5" customFormat="1" ht="27" customHeight="1">
      <c r="A56" s="67" t="s">
        <v>75</v>
      </c>
      <c r="B56" s="68"/>
      <c r="C56" s="69"/>
      <c r="D56" s="208" t="s">
        <v>82</v>
      </c>
      <c r="E56" s="208"/>
      <c r="F56" s="208"/>
      <c r="G56" s="208"/>
      <c r="H56" s="208"/>
      <c r="I56" s="70"/>
      <c r="J56" s="208" t="s">
        <v>83</v>
      </c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1">
        <f>'000.2 - Vedlejší a ostatn...'!J30</f>
        <v>0</v>
      </c>
      <c r="AH56" s="202"/>
      <c r="AI56" s="202"/>
      <c r="AJ56" s="202"/>
      <c r="AK56" s="202"/>
      <c r="AL56" s="202"/>
      <c r="AM56" s="202"/>
      <c r="AN56" s="201">
        <f t="shared" si="0"/>
        <v>0</v>
      </c>
      <c r="AO56" s="202"/>
      <c r="AP56" s="202"/>
      <c r="AQ56" s="71" t="s">
        <v>78</v>
      </c>
      <c r="AR56" s="68"/>
      <c r="AS56" s="72">
        <v>0</v>
      </c>
      <c r="AT56" s="73">
        <f t="shared" si="1"/>
        <v>0</v>
      </c>
      <c r="AU56" s="74">
        <f>'000.2 - Vedlejší a ostatn...'!P80</f>
        <v>0</v>
      </c>
      <c r="AV56" s="73">
        <f>'000.2 - Vedlejší a ostatn...'!J33</f>
        <v>0</v>
      </c>
      <c r="AW56" s="73">
        <f>'000.2 - Vedlejší a ostatn...'!J34</f>
        <v>0</v>
      </c>
      <c r="AX56" s="73">
        <f>'000.2 - Vedlejší a ostatn...'!J35</f>
        <v>0</v>
      </c>
      <c r="AY56" s="73">
        <f>'000.2 - Vedlejší a ostatn...'!J36</f>
        <v>0</v>
      </c>
      <c r="AZ56" s="73">
        <f>'000.2 - Vedlejší a ostatn...'!F33</f>
        <v>0</v>
      </c>
      <c r="BA56" s="73">
        <f>'000.2 - Vedlejší a ostatn...'!F34</f>
        <v>0</v>
      </c>
      <c r="BB56" s="73">
        <f>'000.2 - Vedlejší a ostatn...'!F35</f>
        <v>0</v>
      </c>
      <c r="BC56" s="73">
        <f>'000.2 - Vedlejší a ostatn...'!F36</f>
        <v>0</v>
      </c>
      <c r="BD56" s="75">
        <f>'000.2 - Vedlejší a ostatn...'!F37</f>
        <v>0</v>
      </c>
      <c r="BT56" s="76" t="s">
        <v>79</v>
      </c>
      <c r="BV56" s="76" t="s">
        <v>73</v>
      </c>
      <c r="BW56" s="76" t="s">
        <v>84</v>
      </c>
      <c r="BX56" s="76" t="s">
        <v>5</v>
      </c>
      <c r="CL56" s="76" t="s">
        <v>1</v>
      </c>
      <c r="CM56" s="76" t="s">
        <v>81</v>
      </c>
    </row>
    <row r="57" spans="1:91" s="5" customFormat="1" ht="27" customHeight="1">
      <c r="A57" s="67" t="s">
        <v>75</v>
      </c>
      <c r="B57" s="68"/>
      <c r="C57" s="69"/>
      <c r="D57" s="208" t="s">
        <v>85</v>
      </c>
      <c r="E57" s="208"/>
      <c r="F57" s="208"/>
      <c r="G57" s="208"/>
      <c r="H57" s="208"/>
      <c r="I57" s="70"/>
      <c r="J57" s="208" t="s">
        <v>86</v>
      </c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1">
        <f>'101 - Průtah silnice II-1...'!J30</f>
        <v>0</v>
      </c>
      <c r="AH57" s="202"/>
      <c r="AI57" s="202"/>
      <c r="AJ57" s="202"/>
      <c r="AK57" s="202"/>
      <c r="AL57" s="202"/>
      <c r="AM57" s="202"/>
      <c r="AN57" s="201">
        <f t="shared" si="0"/>
        <v>0</v>
      </c>
      <c r="AO57" s="202"/>
      <c r="AP57" s="202"/>
      <c r="AQ57" s="71" t="s">
        <v>78</v>
      </c>
      <c r="AR57" s="68"/>
      <c r="AS57" s="72">
        <v>0</v>
      </c>
      <c r="AT57" s="73">
        <f t="shared" si="1"/>
        <v>0</v>
      </c>
      <c r="AU57" s="74">
        <f>'101 - Průtah silnice II-1...'!P86</f>
        <v>0</v>
      </c>
      <c r="AV57" s="73">
        <f>'101 - Průtah silnice II-1...'!J33</f>
        <v>0</v>
      </c>
      <c r="AW57" s="73">
        <f>'101 - Průtah silnice II-1...'!J34</f>
        <v>0</v>
      </c>
      <c r="AX57" s="73">
        <f>'101 - Průtah silnice II-1...'!J35</f>
        <v>0</v>
      </c>
      <c r="AY57" s="73">
        <f>'101 - Průtah silnice II-1...'!J36</f>
        <v>0</v>
      </c>
      <c r="AZ57" s="73">
        <f>'101 - Průtah silnice II-1...'!F33</f>
        <v>0</v>
      </c>
      <c r="BA57" s="73">
        <f>'101 - Průtah silnice II-1...'!F34</f>
        <v>0</v>
      </c>
      <c r="BB57" s="73">
        <f>'101 - Průtah silnice II-1...'!F35</f>
        <v>0</v>
      </c>
      <c r="BC57" s="73">
        <f>'101 - Průtah silnice II-1...'!F36</f>
        <v>0</v>
      </c>
      <c r="BD57" s="75">
        <f>'101 - Průtah silnice II-1...'!F37</f>
        <v>0</v>
      </c>
      <c r="BT57" s="76" t="s">
        <v>79</v>
      </c>
      <c r="BV57" s="76" t="s">
        <v>73</v>
      </c>
      <c r="BW57" s="76" t="s">
        <v>87</v>
      </c>
      <c r="BX57" s="76" t="s">
        <v>5</v>
      </c>
      <c r="CL57" s="76" t="s">
        <v>1</v>
      </c>
      <c r="CM57" s="76" t="s">
        <v>81</v>
      </c>
    </row>
    <row r="58" spans="1:91" s="5" customFormat="1" ht="27" customHeight="1">
      <c r="A58" s="67" t="s">
        <v>75</v>
      </c>
      <c r="B58" s="68"/>
      <c r="C58" s="69"/>
      <c r="D58" s="208" t="s">
        <v>88</v>
      </c>
      <c r="E58" s="208"/>
      <c r="F58" s="208"/>
      <c r="G58" s="208"/>
      <c r="H58" s="208"/>
      <c r="I58" s="70"/>
      <c r="J58" s="208" t="s">
        <v>89</v>
      </c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1">
        <f>'110.a - Chodníky a přidru...'!J30</f>
        <v>0</v>
      </c>
      <c r="AH58" s="202"/>
      <c r="AI58" s="202"/>
      <c r="AJ58" s="202"/>
      <c r="AK58" s="202"/>
      <c r="AL58" s="202"/>
      <c r="AM58" s="202"/>
      <c r="AN58" s="201">
        <f t="shared" si="0"/>
        <v>0</v>
      </c>
      <c r="AO58" s="202"/>
      <c r="AP58" s="202"/>
      <c r="AQ58" s="71" t="s">
        <v>78</v>
      </c>
      <c r="AR58" s="68"/>
      <c r="AS58" s="72">
        <v>0</v>
      </c>
      <c r="AT58" s="73">
        <f t="shared" si="1"/>
        <v>0</v>
      </c>
      <c r="AU58" s="74">
        <f>'110.a - Chodníky a přidru...'!P90</f>
        <v>0</v>
      </c>
      <c r="AV58" s="73">
        <f>'110.a - Chodníky a přidru...'!J33</f>
        <v>0</v>
      </c>
      <c r="AW58" s="73">
        <f>'110.a - Chodníky a přidru...'!J34</f>
        <v>0</v>
      </c>
      <c r="AX58" s="73">
        <f>'110.a - Chodníky a přidru...'!J35</f>
        <v>0</v>
      </c>
      <c r="AY58" s="73">
        <f>'110.a - Chodníky a přidru...'!J36</f>
        <v>0</v>
      </c>
      <c r="AZ58" s="73">
        <f>'110.a - Chodníky a přidru...'!F33</f>
        <v>0</v>
      </c>
      <c r="BA58" s="73">
        <f>'110.a - Chodníky a přidru...'!F34</f>
        <v>0</v>
      </c>
      <c r="BB58" s="73">
        <f>'110.a - Chodníky a přidru...'!F35</f>
        <v>0</v>
      </c>
      <c r="BC58" s="73">
        <f>'110.a - Chodníky a přidru...'!F36</f>
        <v>0</v>
      </c>
      <c r="BD58" s="75">
        <f>'110.a - Chodníky a přidru...'!F37</f>
        <v>0</v>
      </c>
      <c r="BT58" s="76" t="s">
        <v>79</v>
      </c>
      <c r="BV58" s="76" t="s">
        <v>73</v>
      </c>
      <c r="BW58" s="76" t="s">
        <v>90</v>
      </c>
      <c r="BX58" s="76" t="s">
        <v>5</v>
      </c>
      <c r="CL58" s="76" t="s">
        <v>1</v>
      </c>
      <c r="CM58" s="76" t="s">
        <v>81</v>
      </c>
    </row>
    <row r="59" spans="1:91" s="5" customFormat="1" ht="27" customHeight="1">
      <c r="A59" s="67" t="s">
        <v>75</v>
      </c>
      <c r="B59" s="68"/>
      <c r="C59" s="69"/>
      <c r="D59" s="208" t="s">
        <v>91</v>
      </c>
      <c r="E59" s="208"/>
      <c r="F59" s="208"/>
      <c r="G59" s="208"/>
      <c r="H59" s="208"/>
      <c r="I59" s="70"/>
      <c r="J59" s="208" t="s">
        <v>92</v>
      </c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1">
        <f>'110.b - Chodníky a přidru...'!J30</f>
        <v>0</v>
      </c>
      <c r="AH59" s="202"/>
      <c r="AI59" s="202"/>
      <c r="AJ59" s="202"/>
      <c r="AK59" s="202"/>
      <c r="AL59" s="202"/>
      <c r="AM59" s="202"/>
      <c r="AN59" s="201">
        <f t="shared" si="0"/>
        <v>0</v>
      </c>
      <c r="AO59" s="202"/>
      <c r="AP59" s="202"/>
      <c r="AQ59" s="71" t="s">
        <v>78</v>
      </c>
      <c r="AR59" s="68"/>
      <c r="AS59" s="72">
        <v>0</v>
      </c>
      <c r="AT59" s="73">
        <f t="shared" si="1"/>
        <v>0</v>
      </c>
      <c r="AU59" s="74">
        <f>'110.b - Chodníky a přidru...'!P82</f>
        <v>0</v>
      </c>
      <c r="AV59" s="73">
        <f>'110.b - Chodníky a přidru...'!J33</f>
        <v>0</v>
      </c>
      <c r="AW59" s="73">
        <f>'110.b - Chodníky a přidru...'!J34</f>
        <v>0</v>
      </c>
      <c r="AX59" s="73">
        <f>'110.b - Chodníky a přidru...'!J35</f>
        <v>0</v>
      </c>
      <c r="AY59" s="73">
        <f>'110.b - Chodníky a přidru...'!J36</f>
        <v>0</v>
      </c>
      <c r="AZ59" s="73">
        <f>'110.b - Chodníky a přidru...'!F33</f>
        <v>0</v>
      </c>
      <c r="BA59" s="73">
        <f>'110.b - Chodníky a přidru...'!F34</f>
        <v>0</v>
      </c>
      <c r="BB59" s="73">
        <f>'110.b - Chodníky a přidru...'!F35</f>
        <v>0</v>
      </c>
      <c r="BC59" s="73">
        <f>'110.b - Chodníky a přidru...'!F36</f>
        <v>0</v>
      </c>
      <c r="BD59" s="75">
        <f>'110.b - Chodníky a přidru...'!F37</f>
        <v>0</v>
      </c>
      <c r="BT59" s="76" t="s">
        <v>79</v>
      </c>
      <c r="BV59" s="76" t="s">
        <v>73</v>
      </c>
      <c r="BW59" s="76" t="s">
        <v>93</v>
      </c>
      <c r="BX59" s="76" t="s">
        <v>5</v>
      </c>
      <c r="CL59" s="76" t="s">
        <v>1</v>
      </c>
      <c r="CM59" s="76" t="s">
        <v>81</v>
      </c>
    </row>
    <row r="60" spans="1:91" s="5" customFormat="1" ht="40.5" customHeight="1">
      <c r="A60" s="67" t="s">
        <v>75</v>
      </c>
      <c r="B60" s="68"/>
      <c r="C60" s="69"/>
      <c r="D60" s="208" t="s">
        <v>94</v>
      </c>
      <c r="E60" s="208"/>
      <c r="F60" s="208"/>
      <c r="G60" s="208"/>
      <c r="H60" s="208"/>
      <c r="I60" s="70"/>
      <c r="J60" s="208" t="s">
        <v>95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1">
        <f>'110.c - Chodníky a přidru...'!J30</f>
        <v>0</v>
      </c>
      <c r="AH60" s="202"/>
      <c r="AI60" s="202"/>
      <c r="AJ60" s="202"/>
      <c r="AK60" s="202"/>
      <c r="AL60" s="202"/>
      <c r="AM60" s="202"/>
      <c r="AN60" s="201">
        <f t="shared" si="0"/>
        <v>0</v>
      </c>
      <c r="AO60" s="202"/>
      <c r="AP60" s="202"/>
      <c r="AQ60" s="71" t="s">
        <v>78</v>
      </c>
      <c r="AR60" s="68"/>
      <c r="AS60" s="72">
        <v>0</v>
      </c>
      <c r="AT60" s="73">
        <f t="shared" si="1"/>
        <v>0</v>
      </c>
      <c r="AU60" s="74">
        <f>'110.c - Chodníky a přidru...'!P81</f>
        <v>0</v>
      </c>
      <c r="AV60" s="73">
        <f>'110.c - Chodníky a přidru...'!J33</f>
        <v>0</v>
      </c>
      <c r="AW60" s="73">
        <f>'110.c - Chodníky a přidru...'!J34</f>
        <v>0</v>
      </c>
      <c r="AX60" s="73">
        <f>'110.c - Chodníky a přidru...'!J35</f>
        <v>0</v>
      </c>
      <c r="AY60" s="73">
        <f>'110.c - Chodníky a přidru...'!J36</f>
        <v>0</v>
      </c>
      <c r="AZ60" s="73">
        <f>'110.c - Chodníky a přidru...'!F33</f>
        <v>0</v>
      </c>
      <c r="BA60" s="73">
        <f>'110.c - Chodníky a přidru...'!F34</f>
        <v>0</v>
      </c>
      <c r="BB60" s="73">
        <f>'110.c - Chodníky a přidru...'!F35</f>
        <v>0</v>
      </c>
      <c r="BC60" s="73">
        <f>'110.c - Chodníky a přidru...'!F36</f>
        <v>0</v>
      </c>
      <c r="BD60" s="75">
        <f>'110.c - Chodníky a přidru...'!F37</f>
        <v>0</v>
      </c>
      <c r="BT60" s="76" t="s">
        <v>79</v>
      </c>
      <c r="BV60" s="76" t="s">
        <v>73</v>
      </c>
      <c r="BW60" s="76" t="s">
        <v>96</v>
      </c>
      <c r="BX60" s="76" t="s">
        <v>5</v>
      </c>
      <c r="CL60" s="76" t="s">
        <v>1</v>
      </c>
      <c r="CM60" s="76" t="s">
        <v>81</v>
      </c>
    </row>
    <row r="61" spans="1:91" s="5" customFormat="1" ht="27" customHeight="1">
      <c r="A61" s="67" t="s">
        <v>75</v>
      </c>
      <c r="B61" s="68"/>
      <c r="C61" s="69"/>
      <c r="D61" s="208" t="s">
        <v>97</v>
      </c>
      <c r="E61" s="208"/>
      <c r="F61" s="208"/>
      <c r="G61" s="208"/>
      <c r="H61" s="208"/>
      <c r="I61" s="70"/>
      <c r="J61" s="208" t="s">
        <v>98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1">
        <f>'110.d - Chodníky a přidru...'!J30</f>
        <v>0</v>
      </c>
      <c r="AH61" s="202"/>
      <c r="AI61" s="202"/>
      <c r="AJ61" s="202"/>
      <c r="AK61" s="202"/>
      <c r="AL61" s="202"/>
      <c r="AM61" s="202"/>
      <c r="AN61" s="201">
        <f t="shared" si="0"/>
        <v>0</v>
      </c>
      <c r="AO61" s="202"/>
      <c r="AP61" s="202"/>
      <c r="AQ61" s="71" t="s">
        <v>78</v>
      </c>
      <c r="AR61" s="68"/>
      <c r="AS61" s="72">
        <v>0</v>
      </c>
      <c r="AT61" s="73">
        <f t="shared" si="1"/>
        <v>0</v>
      </c>
      <c r="AU61" s="74">
        <f>'110.d - Chodníky a přidru...'!P80</f>
        <v>0</v>
      </c>
      <c r="AV61" s="73">
        <f>'110.d - Chodníky a přidru...'!J33</f>
        <v>0</v>
      </c>
      <c r="AW61" s="73">
        <f>'110.d - Chodníky a přidru...'!J34</f>
        <v>0</v>
      </c>
      <c r="AX61" s="73">
        <f>'110.d - Chodníky a přidru...'!J35</f>
        <v>0</v>
      </c>
      <c r="AY61" s="73">
        <f>'110.d - Chodníky a přidru...'!J36</f>
        <v>0</v>
      </c>
      <c r="AZ61" s="73">
        <f>'110.d - Chodníky a přidru...'!F33</f>
        <v>0</v>
      </c>
      <c r="BA61" s="73">
        <f>'110.d - Chodníky a přidru...'!F34</f>
        <v>0</v>
      </c>
      <c r="BB61" s="73">
        <f>'110.d - Chodníky a přidru...'!F35</f>
        <v>0</v>
      </c>
      <c r="BC61" s="73">
        <f>'110.d - Chodníky a přidru...'!F36</f>
        <v>0</v>
      </c>
      <c r="BD61" s="75">
        <f>'110.d - Chodníky a přidru...'!F37</f>
        <v>0</v>
      </c>
      <c r="BT61" s="76" t="s">
        <v>79</v>
      </c>
      <c r="BV61" s="76" t="s">
        <v>73</v>
      </c>
      <c r="BW61" s="76" t="s">
        <v>99</v>
      </c>
      <c r="BX61" s="76" t="s">
        <v>5</v>
      </c>
      <c r="CL61" s="76" t="s">
        <v>1</v>
      </c>
      <c r="CM61" s="76" t="s">
        <v>81</v>
      </c>
    </row>
    <row r="62" spans="1:91" s="5" customFormat="1" ht="27" customHeight="1">
      <c r="A62" s="67" t="s">
        <v>75</v>
      </c>
      <c r="B62" s="68"/>
      <c r="C62" s="69"/>
      <c r="D62" s="208" t="s">
        <v>100</v>
      </c>
      <c r="E62" s="208"/>
      <c r="F62" s="208"/>
      <c r="G62" s="208"/>
      <c r="H62" s="208"/>
      <c r="I62" s="70"/>
      <c r="J62" s="208" t="s">
        <v>101</v>
      </c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1">
        <f>'110.e - Chodníky a přidru...'!J30</f>
        <v>0</v>
      </c>
      <c r="AH62" s="202"/>
      <c r="AI62" s="202"/>
      <c r="AJ62" s="202"/>
      <c r="AK62" s="202"/>
      <c r="AL62" s="202"/>
      <c r="AM62" s="202"/>
      <c r="AN62" s="201">
        <f t="shared" si="0"/>
        <v>0</v>
      </c>
      <c r="AO62" s="202"/>
      <c r="AP62" s="202"/>
      <c r="AQ62" s="71" t="s">
        <v>78</v>
      </c>
      <c r="AR62" s="68"/>
      <c r="AS62" s="72">
        <v>0</v>
      </c>
      <c r="AT62" s="73">
        <f t="shared" si="1"/>
        <v>0</v>
      </c>
      <c r="AU62" s="74">
        <f>'110.e - Chodníky a přidru...'!P82</f>
        <v>0</v>
      </c>
      <c r="AV62" s="73">
        <f>'110.e - Chodníky a přidru...'!J33</f>
        <v>0</v>
      </c>
      <c r="AW62" s="73">
        <f>'110.e - Chodníky a přidru...'!J34</f>
        <v>0</v>
      </c>
      <c r="AX62" s="73">
        <f>'110.e - Chodníky a přidru...'!J35</f>
        <v>0</v>
      </c>
      <c r="AY62" s="73">
        <f>'110.e - Chodníky a přidru...'!J36</f>
        <v>0</v>
      </c>
      <c r="AZ62" s="73">
        <f>'110.e - Chodníky a přidru...'!F33</f>
        <v>0</v>
      </c>
      <c r="BA62" s="73">
        <f>'110.e - Chodníky a přidru...'!F34</f>
        <v>0</v>
      </c>
      <c r="BB62" s="73">
        <f>'110.e - Chodníky a přidru...'!F35</f>
        <v>0</v>
      </c>
      <c r="BC62" s="73">
        <f>'110.e - Chodníky a přidru...'!F36</f>
        <v>0</v>
      </c>
      <c r="BD62" s="75">
        <f>'110.e - Chodníky a přidru...'!F37</f>
        <v>0</v>
      </c>
      <c r="BT62" s="76" t="s">
        <v>79</v>
      </c>
      <c r="BV62" s="76" t="s">
        <v>73</v>
      </c>
      <c r="BW62" s="76" t="s">
        <v>102</v>
      </c>
      <c r="BX62" s="76" t="s">
        <v>5</v>
      </c>
      <c r="CL62" s="76" t="s">
        <v>1</v>
      </c>
      <c r="CM62" s="76" t="s">
        <v>81</v>
      </c>
    </row>
    <row r="63" spans="1:91" s="5" customFormat="1" ht="16.5" customHeight="1">
      <c r="A63" s="67" t="s">
        <v>75</v>
      </c>
      <c r="B63" s="68"/>
      <c r="C63" s="69"/>
      <c r="D63" s="208" t="s">
        <v>103</v>
      </c>
      <c r="E63" s="208"/>
      <c r="F63" s="208"/>
      <c r="G63" s="208"/>
      <c r="H63" s="208"/>
      <c r="I63" s="70"/>
      <c r="J63" s="208" t="s">
        <v>104</v>
      </c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1">
        <f>'430 - Veřejné osvětlení'!J30</f>
        <v>0</v>
      </c>
      <c r="AH63" s="202"/>
      <c r="AI63" s="202"/>
      <c r="AJ63" s="202"/>
      <c r="AK63" s="202"/>
      <c r="AL63" s="202"/>
      <c r="AM63" s="202"/>
      <c r="AN63" s="201">
        <f t="shared" si="0"/>
        <v>0</v>
      </c>
      <c r="AO63" s="202"/>
      <c r="AP63" s="202"/>
      <c r="AQ63" s="71" t="s">
        <v>78</v>
      </c>
      <c r="AR63" s="68"/>
      <c r="AS63" s="77">
        <v>0</v>
      </c>
      <c r="AT63" s="78">
        <f t="shared" si="1"/>
        <v>0</v>
      </c>
      <c r="AU63" s="79">
        <f>'430 - Veřejné osvětlení'!P80</f>
        <v>0</v>
      </c>
      <c r="AV63" s="78">
        <f>'430 - Veřejné osvětlení'!J33</f>
        <v>0</v>
      </c>
      <c r="AW63" s="78">
        <f>'430 - Veřejné osvětlení'!J34</f>
        <v>0</v>
      </c>
      <c r="AX63" s="78">
        <f>'430 - Veřejné osvětlení'!J35</f>
        <v>0</v>
      </c>
      <c r="AY63" s="78">
        <f>'430 - Veřejné osvětlení'!J36</f>
        <v>0</v>
      </c>
      <c r="AZ63" s="78">
        <f>'430 - Veřejné osvětlení'!F33</f>
        <v>0</v>
      </c>
      <c r="BA63" s="78">
        <f>'430 - Veřejné osvětlení'!F34</f>
        <v>0</v>
      </c>
      <c r="BB63" s="78">
        <f>'430 - Veřejné osvětlení'!F35</f>
        <v>0</v>
      </c>
      <c r="BC63" s="78">
        <f>'430 - Veřejné osvětlení'!F36</f>
        <v>0</v>
      </c>
      <c r="BD63" s="80">
        <f>'430 - Veřejné osvětlení'!F37</f>
        <v>0</v>
      </c>
      <c r="BT63" s="76" t="s">
        <v>79</v>
      </c>
      <c r="BV63" s="76" t="s">
        <v>73</v>
      </c>
      <c r="BW63" s="76" t="s">
        <v>105</v>
      </c>
      <c r="BX63" s="76" t="s">
        <v>5</v>
      </c>
      <c r="CL63" s="76" t="s">
        <v>1</v>
      </c>
      <c r="CM63" s="76" t="s">
        <v>81</v>
      </c>
    </row>
    <row r="64" spans="2:44" s="1" customFormat="1" ht="30" customHeight="1">
      <c r="B64" s="30"/>
      <c r="AR64" s="30"/>
    </row>
    <row r="65" spans="2:44" s="1" customFormat="1" ht="6.95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30"/>
    </row>
  </sheetData>
  <sheetProtection algorithmName="SHA-512" hashValue="6RViCetpyl+mu3d3W0IQyImNQOk/QqbIiSYGgfW7NCc/y55Z/rS/9+haYLQ6jgYDg+ExCVDxSxteAbFg1o/ApA==" saltValue="IYw+OL5iPPzj42XKhP7Ydy8gIeOXPwk10K2hgD33Y9qifRPGzKJeftCN4U+mdgk0jdmJ2jcqsHoRQOlxsvd6Jw==" spinCount="100000" sheet="1" objects="1" scenarios="1" formatColumns="0" formatRows="0"/>
  <mergeCells count="74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52:AP52"/>
    <mergeCell ref="AG52:AM52"/>
    <mergeCell ref="AG57:AM57"/>
    <mergeCell ref="AG58:AM58"/>
    <mergeCell ref="AG59:AM59"/>
    <mergeCell ref="AG60:AM60"/>
    <mergeCell ref="AG61:AM61"/>
    <mergeCell ref="X35:AB35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5:AP55"/>
    <mergeCell ref="AG55:AM55"/>
    <mergeCell ref="AN56:AP56"/>
    <mergeCell ref="AG56:AM56"/>
    <mergeCell ref="AN57:AP57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AN62:AP62"/>
  </mergeCells>
  <hyperlinks>
    <hyperlink ref="A55" location="'000.1 - Vedlejší a ostatn...'!C2" display="/"/>
    <hyperlink ref="A56" location="'000.2 - Vedlejší a ostatn...'!C2" display="/"/>
    <hyperlink ref="A57" location="'101 - Průtah silnice II-1...'!C2" display="/"/>
    <hyperlink ref="A58" location="'110.a - Chodníky a přidru...'!C2" display="/"/>
    <hyperlink ref="A59" location="'110.b - Chodníky a přidru...'!C2" display="/"/>
    <hyperlink ref="A60" location="'110.c - Chodníky a přidru...'!C2" display="/"/>
    <hyperlink ref="A61" location="'110.d - Chodníky a přidru...'!C2" display="/"/>
    <hyperlink ref="A62" location="'110.e - Chodníky a přidru...'!C2" display="/"/>
    <hyperlink ref="A63" location="'430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105</v>
      </c>
    </row>
    <row r="3" spans="2:4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</row>
    <row r="4" spans="2:46" ht="24.95" customHeight="1">
      <c r="B4" s="19"/>
      <c r="D4" s="20" t="s">
        <v>106</v>
      </c>
      <c r="L4" s="19"/>
      <c r="M4" s="2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</row>
    <row r="8" spans="2:12" s="1" customFormat="1" ht="12" customHeight="1">
      <c r="B8" s="30"/>
      <c r="D8" s="25" t="s">
        <v>107</v>
      </c>
      <c r="I8" s="83"/>
      <c r="L8" s="30"/>
    </row>
    <row r="9" spans="2:12" s="1" customFormat="1" ht="36.95" customHeight="1">
      <c r="B9" s="30"/>
      <c r="E9" s="224" t="s">
        <v>2170</v>
      </c>
      <c r="F9" s="223"/>
      <c r="G9" s="223"/>
      <c r="H9" s="223"/>
      <c r="I9" s="83"/>
      <c r="L9" s="30"/>
    </row>
    <row r="10" spans="2:12" s="1" customFormat="1" ht="12">
      <c r="B10" s="30"/>
      <c r="I10" s="83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1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</row>
    <row r="13" spans="2:12" s="1" customFormat="1" ht="10.9" customHeight="1">
      <c r="B13" s="30"/>
      <c r="I13" s="83"/>
      <c r="L13" s="30"/>
    </row>
    <row r="14" spans="2:12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</row>
    <row r="15" spans="2:12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</row>
    <row r="16" spans="2:12" s="1" customFormat="1" ht="6.95" customHeight="1">
      <c r="B16" s="30"/>
      <c r="I16" s="83"/>
      <c r="L16" s="30"/>
    </row>
    <row r="17" spans="2:12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3"/>
      <c r="L19" s="30"/>
    </row>
    <row r="20" spans="2:12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</row>
    <row r="21" spans="2:12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</row>
    <row r="22" spans="2:12" s="1" customFormat="1" ht="6.95" customHeight="1">
      <c r="B22" s="30"/>
      <c r="I22" s="83"/>
      <c r="L22" s="30"/>
    </row>
    <row r="23" spans="2:12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3"/>
      <c r="L25" s="30"/>
    </row>
    <row r="26" spans="2:12" s="1" customFormat="1" ht="12" customHeight="1">
      <c r="B26" s="30"/>
      <c r="D26" s="25" t="s">
        <v>36</v>
      </c>
      <c r="I26" s="83"/>
      <c r="L26" s="30"/>
    </row>
    <row r="27" spans="2:12" s="6" customFormat="1" ht="16.5" customHeight="1">
      <c r="B27" s="85"/>
      <c r="E27" s="231" t="s">
        <v>1</v>
      </c>
      <c r="F27" s="231"/>
      <c r="G27" s="231"/>
      <c r="H27" s="231"/>
      <c r="I27" s="86"/>
      <c r="L27" s="85"/>
    </row>
    <row r="28" spans="2:12" s="1" customFormat="1" ht="6.95" customHeight="1">
      <c r="B28" s="30"/>
      <c r="I28" s="83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</row>
    <row r="30" spans="2:12" s="1" customFormat="1" ht="25.35" customHeight="1">
      <c r="B30" s="30"/>
      <c r="D30" s="88" t="s">
        <v>37</v>
      </c>
      <c r="I30" s="83"/>
      <c r="J30" s="59">
        <f>ROUND(J80,2)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</row>
    <row r="33" spans="2:12" s="1" customFormat="1" ht="14.45" customHeight="1">
      <c r="B33" s="30"/>
      <c r="D33" s="25" t="s">
        <v>41</v>
      </c>
      <c r="E33" s="25" t="s">
        <v>42</v>
      </c>
      <c r="F33" s="90">
        <f>ROUND((SUM(BE80:BE137)),2)</f>
        <v>0</v>
      </c>
      <c r="I33" s="91">
        <v>0.21</v>
      </c>
      <c r="J33" s="90">
        <f>ROUND(((SUM(BE80:BE137))*I33),2)</f>
        <v>0</v>
      </c>
      <c r="L33" s="30"/>
    </row>
    <row r="34" spans="2:12" s="1" customFormat="1" ht="14.45" customHeight="1">
      <c r="B34" s="30"/>
      <c r="E34" s="25" t="s">
        <v>43</v>
      </c>
      <c r="F34" s="90">
        <f>ROUND((SUM(BF80:BF137)),2)</f>
        <v>0</v>
      </c>
      <c r="I34" s="91">
        <v>0.15</v>
      </c>
      <c r="J34" s="90">
        <f>ROUND(((SUM(BF80:BF137))*I34),2)</f>
        <v>0</v>
      </c>
      <c r="L34" s="30"/>
    </row>
    <row r="35" spans="2:12" s="1" customFormat="1" ht="14.45" customHeight="1" hidden="1">
      <c r="B35" s="30"/>
      <c r="E35" s="25" t="s">
        <v>44</v>
      </c>
      <c r="F35" s="90">
        <f>ROUND((SUM(BG80:BG137)),2)</f>
        <v>0</v>
      </c>
      <c r="I35" s="91">
        <v>0.21</v>
      </c>
      <c r="J35" s="90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0">
        <f>ROUND((SUM(BH80:BH137)),2)</f>
        <v>0</v>
      </c>
      <c r="I36" s="91">
        <v>0.15</v>
      </c>
      <c r="J36" s="90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0">
        <f>ROUND((SUM(BI80:BI137)),2)</f>
        <v>0</v>
      </c>
      <c r="I37" s="91">
        <v>0</v>
      </c>
      <c r="J37" s="90">
        <f>0</f>
        <v>0</v>
      </c>
      <c r="L37" s="30"/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430 - Veřejné osvětlení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J80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2171</v>
      </c>
      <c r="E60" s="107"/>
      <c r="F60" s="107"/>
      <c r="G60" s="107"/>
      <c r="H60" s="107"/>
      <c r="I60" s="108"/>
      <c r="J60" s="109">
        <f>J133</f>
        <v>0</v>
      </c>
      <c r="L60" s="105"/>
    </row>
    <row r="61" spans="2:12" s="1" customFormat="1" ht="21.75" customHeight="1">
      <c r="B61" s="30"/>
      <c r="I61" s="83"/>
      <c r="L61" s="30"/>
    </row>
    <row r="62" spans="2:12" s="1" customFormat="1" ht="6.95" customHeight="1">
      <c r="B62" s="39"/>
      <c r="C62" s="40"/>
      <c r="D62" s="40"/>
      <c r="E62" s="40"/>
      <c r="F62" s="40"/>
      <c r="G62" s="40"/>
      <c r="H62" s="40"/>
      <c r="I62" s="99"/>
      <c r="J62" s="40"/>
      <c r="K62" s="40"/>
      <c r="L62" s="30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100"/>
      <c r="J66" s="42"/>
      <c r="K66" s="42"/>
      <c r="L66" s="30"/>
    </row>
    <row r="67" spans="2:12" s="1" customFormat="1" ht="24.95" customHeight="1">
      <c r="B67" s="30"/>
      <c r="C67" s="20" t="s">
        <v>115</v>
      </c>
      <c r="I67" s="83"/>
      <c r="L67" s="30"/>
    </row>
    <row r="68" spans="2:12" s="1" customFormat="1" ht="6.95" customHeight="1">
      <c r="B68" s="30"/>
      <c r="I68" s="83"/>
      <c r="L68" s="30"/>
    </row>
    <row r="69" spans="2:12" s="1" customFormat="1" ht="12" customHeight="1">
      <c r="B69" s="30"/>
      <c r="C69" s="25" t="s">
        <v>16</v>
      </c>
      <c r="I69" s="83"/>
      <c r="L69" s="30"/>
    </row>
    <row r="70" spans="2:12" s="1" customFormat="1" ht="16.5" customHeight="1">
      <c r="B70" s="30"/>
      <c r="E70" s="238" t="str">
        <f>E7</f>
        <v>II/186 Průtah Plánice</v>
      </c>
      <c r="F70" s="221"/>
      <c r="G70" s="221"/>
      <c r="H70" s="221"/>
      <c r="I70" s="83"/>
      <c r="L70" s="30"/>
    </row>
    <row r="71" spans="2:12" s="1" customFormat="1" ht="12" customHeight="1">
      <c r="B71" s="30"/>
      <c r="C71" s="25" t="s">
        <v>107</v>
      </c>
      <c r="I71" s="83"/>
      <c r="L71" s="30"/>
    </row>
    <row r="72" spans="2:12" s="1" customFormat="1" ht="16.5" customHeight="1">
      <c r="B72" s="30"/>
      <c r="E72" s="224" t="str">
        <f>E9</f>
        <v>430 - Veřejné osvětlení</v>
      </c>
      <c r="F72" s="223"/>
      <c r="G72" s="223"/>
      <c r="H72" s="223"/>
      <c r="I72" s="83"/>
      <c r="L72" s="30"/>
    </row>
    <row r="73" spans="2:12" s="1" customFormat="1" ht="6.95" customHeight="1">
      <c r="B73" s="30"/>
      <c r="I73" s="83"/>
      <c r="L73" s="30"/>
    </row>
    <row r="74" spans="2:12" s="1" customFormat="1" ht="12" customHeight="1">
      <c r="B74" s="30"/>
      <c r="C74" s="25" t="s">
        <v>20</v>
      </c>
      <c r="F74" s="16" t="str">
        <f>F12</f>
        <v xml:space="preserve"> </v>
      </c>
      <c r="I74" s="84" t="s">
        <v>22</v>
      </c>
      <c r="J74" s="46" t="str">
        <f>IF(J12="","",J12)</f>
        <v>11. 12. 2018</v>
      </c>
      <c r="L74" s="30"/>
    </row>
    <row r="75" spans="2:12" s="1" customFormat="1" ht="6.95" customHeight="1">
      <c r="B75" s="30"/>
      <c r="I75" s="83"/>
      <c r="L75" s="30"/>
    </row>
    <row r="76" spans="2:12" s="1" customFormat="1" ht="24.95" customHeight="1">
      <c r="B76" s="30"/>
      <c r="C76" s="25" t="s">
        <v>24</v>
      </c>
      <c r="F76" s="16" t="str">
        <f>E15</f>
        <v>Správa a údržba Plzeňského kraje p.o.</v>
      </c>
      <c r="I76" s="84" t="s">
        <v>30</v>
      </c>
      <c r="J76" s="28" t="str">
        <f>E21</f>
        <v>Valbek, spol. s r. o., stř.Plzeň</v>
      </c>
      <c r="L76" s="30"/>
    </row>
    <row r="77" spans="2:12" s="1" customFormat="1" ht="13.7" customHeight="1">
      <c r="B77" s="30"/>
      <c r="C77" s="25" t="s">
        <v>28</v>
      </c>
      <c r="F77" s="16" t="str">
        <f>IF(E18="","",E18)</f>
        <v>Vyplň údaj</v>
      </c>
      <c r="I77" s="84" t="s">
        <v>35</v>
      </c>
      <c r="J77" s="28" t="str">
        <f>E24</f>
        <v xml:space="preserve"> </v>
      </c>
      <c r="L77" s="30"/>
    </row>
    <row r="78" spans="2:12" s="1" customFormat="1" ht="10.35" customHeight="1">
      <c r="B78" s="30"/>
      <c r="I78" s="83"/>
      <c r="L78" s="30"/>
    </row>
    <row r="79" spans="2:20" s="8" customFormat="1" ht="29.25" customHeight="1">
      <c r="B79" s="110"/>
      <c r="C79" s="111" t="s">
        <v>116</v>
      </c>
      <c r="D79" s="112" t="s">
        <v>56</v>
      </c>
      <c r="E79" s="112" t="s">
        <v>52</v>
      </c>
      <c r="F79" s="112" t="s">
        <v>53</v>
      </c>
      <c r="G79" s="112" t="s">
        <v>117</v>
      </c>
      <c r="H79" s="112" t="s">
        <v>118</v>
      </c>
      <c r="I79" s="113" t="s">
        <v>119</v>
      </c>
      <c r="J79" s="114" t="s">
        <v>111</v>
      </c>
      <c r="K79" s="115" t="s">
        <v>120</v>
      </c>
      <c r="L79" s="110"/>
      <c r="M79" s="52" t="s">
        <v>1</v>
      </c>
      <c r="N79" s="53" t="s">
        <v>41</v>
      </c>
      <c r="O79" s="53" t="s">
        <v>121</v>
      </c>
      <c r="P79" s="53" t="s">
        <v>122</v>
      </c>
      <c r="Q79" s="53" t="s">
        <v>123</v>
      </c>
      <c r="R79" s="53" t="s">
        <v>124</v>
      </c>
      <c r="S79" s="53" t="s">
        <v>125</v>
      </c>
      <c r="T79" s="54" t="s">
        <v>126</v>
      </c>
    </row>
    <row r="80" spans="2:63" s="1" customFormat="1" ht="22.9" customHeight="1">
      <c r="B80" s="30"/>
      <c r="C80" s="57" t="s">
        <v>127</v>
      </c>
      <c r="I80" s="83"/>
      <c r="J80" s="116">
        <f>BK80</f>
        <v>0</v>
      </c>
      <c r="L80" s="30"/>
      <c r="M80" s="55"/>
      <c r="N80" s="47"/>
      <c r="O80" s="47"/>
      <c r="P80" s="117">
        <f>P81+SUM(P82:P133)</f>
        <v>0</v>
      </c>
      <c r="Q80" s="47"/>
      <c r="R80" s="117">
        <f>R81+SUM(R82:R133)</f>
        <v>0</v>
      </c>
      <c r="S80" s="47"/>
      <c r="T80" s="118">
        <f>T81+SUM(T82:T133)</f>
        <v>0</v>
      </c>
      <c r="AT80" s="16" t="s">
        <v>70</v>
      </c>
      <c r="AU80" s="16" t="s">
        <v>113</v>
      </c>
      <c r="BK80" s="119">
        <f>BK81+SUM(BK82:BK133)</f>
        <v>0</v>
      </c>
    </row>
    <row r="81" spans="2:65" s="1" customFormat="1" ht="16.5" customHeight="1">
      <c r="B81" s="30"/>
      <c r="C81" s="130" t="s">
        <v>79</v>
      </c>
      <c r="D81" s="130" t="s">
        <v>130</v>
      </c>
      <c r="E81" s="131" t="s">
        <v>2172</v>
      </c>
      <c r="F81" s="132" t="s">
        <v>2173</v>
      </c>
      <c r="G81" s="133" t="s">
        <v>488</v>
      </c>
      <c r="H81" s="134">
        <v>80</v>
      </c>
      <c r="I81" s="135"/>
      <c r="J81" s="136">
        <f aca="true" t="shared" si="0" ref="J81:J112">ROUND(I81*H81,2)</f>
        <v>0</v>
      </c>
      <c r="K81" s="132" t="s">
        <v>1</v>
      </c>
      <c r="L81" s="30"/>
      <c r="M81" s="137" t="s">
        <v>1</v>
      </c>
      <c r="N81" s="138" t="s">
        <v>42</v>
      </c>
      <c r="P81" s="139">
        <f aca="true" t="shared" si="1" ref="P81:P112">O81*H81</f>
        <v>0</v>
      </c>
      <c r="Q81" s="139">
        <v>0</v>
      </c>
      <c r="R81" s="139">
        <f aca="true" t="shared" si="2" ref="R81:R112">Q81*H81</f>
        <v>0</v>
      </c>
      <c r="S81" s="139">
        <v>0</v>
      </c>
      <c r="T81" s="140">
        <f aca="true" t="shared" si="3" ref="T81:T112">S81*H81</f>
        <v>0</v>
      </c>
      <c r="AR81" s="16" t="s">
        <v>135</v>
      </c>
      <c r="AT81" s="16" t="s">
        <v>130</v>
      </c>
      <c r="AU81" s="16" t="s">
        <v>71</v>
      </c>
      <c r="AY81" s="16" t="s">
        <v>129</v>
      </c>
      <c r="BE81" s="141">
        <f aca="true" t="shared" si="4" ref="BE81:BE112">IF(N81="základní",J81,0)</f>
        <v>0</v>
      </c>
      <c r="BF81" s="141">
        <f aca="true" t="shared" si="5" ref="BF81:BF112">IF(N81="snížená",J81,0)</f>
        <v>0</v>
      </c>
      <c r="BG81" s="141">
        <f aca="true" t="shared" si="6" ref="BG81:BG112">IF(N81="zákl. přenesená",J81,0)</f>
        <v>0</v>
      </c>
      <c r="BH81" s="141">
        <f aca="true" t="shared" si="7" ref="BH81:BH112">IF(N81="sníž. přenesená",J81,0)</f>
        <v>0</v>
      </c>
      <c r="BI81" s="141">
        <f aca="true" t="shared" si="8" ref="BI81:BI112">IF(N81="nulová",J81,0)</f>
        <v>0</v>
      </c>
      <c r="BJ81" s="16" t="s">
        <v>79</v>
      </c>
      <c r="BK81" s="141">
        <f aca="true" t="shared" si="9" ref="BK81:BK112">ROUND(I81*H81,2)</f>
        <v>0</v>
      </c>
      <c r="BL81" s="16" t="s">
        <v>135</v>
      </c>
      <c r="BM81" s="16" t="s">
        <v>2174</v>
      </c>
    </row>
    <row r="82" spans="2:65" s="1" customFormat="1" ht="16.5" customHeight="1">
      <c r="B82" s="30"/>
      <c r="C82" s="130" t="s">
        <v>81</v>
      </c>
      <c r="D82" s="130" t="s">
        <v>130</v>
      </c>
      <c r="E82" s="131" t="s">
        <v>2175</v>
      </c>
      <c r="F82" s="132" t="s">
        <v>2176</v>
      </c>
      <c r="G82" s="133" t="s">
        <v>170</v>
      </c>
      <c r="H82" s="134">
        <v>1</v>
      </c>
      <c r="I82" s="135"/>
      <c r="J82" s="136">
        <f t="shared" si="0"/>
        <v>0</v>
      </c>
      <c r="K82" s="132" t="s">
        <v>1</v>
      </c>
      <c r="L82" s="30"/>
      <c r="M82" s="137" t="s">
        <v>1</v>
      </c>
      <c r="N82" s="138" t="s">
        <v>42</v>
      </c>
      <c r="P82" s="139">
        <f t="shared" si="1"/>
        <v>0</v>
      </c>
      <c r="Q82" s="139">
        <v>0</v>
      </c>
      <c r="R82" s="139">
        <f t="shared" si="2"/>
        <v>0</v>
      </c>
      <c r="S82" s="139">
        <v>0</v>
      </c>
      <c r="T82" s="140">
        <f t="shared" si="3"/>
        <v>0</v>
      </c>
      <c r="AR82" s="16" t="s">
        <v>135</v>
      </c>
      <c r="AT82" s="16" t="s">
        <v>130</v>
      </c>
      <c r="AU82" s="16" t="s">
        <v>71</v>
      </c>
      <c r="AY82" s="16" t="s">
        <v>129</v>
      </c>
      <c r="BE82" s="141">
        <f t="shared" si="4"/>
        <v>0</v>
      </c>
      <c r="BF82" s="141">
        <f t="shared" si="5"/>
        <v>0</v>
      </c>
      <c r="BG82" s="141">
        <f t="shared" si="6"/>
        <v>0</v>
      </c>
      <c r="BH82" s="141">
        <f t="shared" si="7"/>
        <v>0</v>
      </c>
      <c r="BI82" s="141">
        <f t="shared" si="8"/>
        <v>0</v>
      </c>
      <c r="BJ82" s="16" t="s">
        <v>79</v>
      </c>
      <c r="BK82" s="141">
        <f t="shared" si="9"/>
        <v>0</v>
      </c>
      <c r="BL82" s="16" t="s">
        <v>135</v>
      </c>
      <c r="BM82" s="16" t="s">
        <v>2177</v>
      </c>
    </row>
    <row r="83" spans="2:65" s="1" customFormat="1" ht="16.5" customHeight="1">
      <c r="B83" s="30"/>
      <c r="C83" s="130" t="s">
        <v>143</v>
      </c>
      <c r="D83" s="130" t="s">
        <v>130</v>
      </c>
      <c r="E83" s="131" t="s">
        <v>2178</v>
      </c>
      <c r="F83" s="132" t="s">
        <v>2179</v>
      </c>
      <c r="G83" s="133" t="s">
        <v>280</v>
      </c>
      <c r="H83" s="134">
        <v>48</v>
      </c>
      <c r="I83" s="135"/>
      <c r="J83" s="136">
        <f t="shared" si="0"/>
        <v>0</v>
      </c>
      <c r="K83" s="132" t="s">
        <v>1</v>
      </c>
      <c r="L83" s="30"/>
      <c r="M83" s="137" t="s">
        <v>1</v>
      </c>
      <c r="N83" s="138" t="s">
        <v>42</v>
      </c>
      <c r="P83" s="139">
        <f t="shared" si="1"/>
        <v>0</v>
      </c>
      <c r="Q83" s="139">
        <v>0</v>
      </c>
      <c r="R83" s="139">
        <f t="shared" si="2"/>
        <v>0</v>
      </c>
      <c r="S83" s="139">
        <v>0</v>
      </c>
      <c r="T83" s="140">
        <f t="shared" si="3"/>
        <v>0</v>
      </c>
      <c r="AR83" s="16" t="s">
        <v>135</v>
      </c>
      <c r="AT83" s="16" t="s">
        <v>130</v>
      </c>
      <c r="AU83" s="16" t="s">
        <v>71</v>
      </c>
      <c r="AY83" s="16" t="s">
        <v>129</v>
      </c>
      <c r="BE83" s="141">
        <f t="shared" si="4"/>
        <v>0</v>
      </c>
      <c r="BF83" s="141">
        <f t="shared" si="5"/>
        <v>0</v>
      </c>
      <c r="BG83" s="141">
        <f t="shared" si="6"/>
        <v>0</v>
      </c>
      <c r="BH83" s="141">
        <f t="shared" si="7"/>
        <v>0</v>
      </c>
      <c r="BI83" s="141">
        <f t="shared" si="8"/>
        <v>0</v>
      </c>
      <c r="BJ83" s="16" t="s">
        <v>79</v>
      </c>
      <c r="BK83" s="141">
        <f t="shared" si="9"/>
        <v>0</v>
      </c>
      <c r="BL83" s="16" t="s">
        <v>135</v>
      </c>
      <c r="BM83" s="16" t="s">
        <v>2180</v>
      </c>
    </row>
    <row r="84" spans="2:65" s="1" customFormat="1" ht="16.5" customHeight="1">
      <c r="B84" s="30"/>
      <c r="C84" s="130" t="s">
        <v>135</v>
      </c>
      <c r="D84" s="130" t="s">
        <v>130</v>
      </c>
      <c r="E84" s="131" t="s">
        <v>2181</v>
      </c>
      <c r="F84" s="132" t="s">
        <v>2182</v>
      </c>
      <c r="G84" s="133" t="s">
        <v>488</v>
      </c>
      <c r="H84" s="134">
        <v>250</v>
      </c>
      <c r="I84" s="135"/>
      <c r="J84" s="136">
        <f t="shared" si="0"/>
        <v>0</v>
      </c>
      <c r="K84" s="132" t="s">
        <v>1</v>
      </c>
      <c r="L84" s="30"/>
      <c r="M84" s="137" t="s">
        <v>1</v>
      </c>
      <c r="N84" s="138" t="s">
        <v>42</v>
      </c>
      <c r="P84" s="139">
        <f t="shared" si="1"/>
        <v>0</v>
      </c>
      <c r="Q84" s="139">
        <v>0</v>
      </c>
      <c r="R84" s="139">
        <f t="shared" si="2"/>
        <v>0</v>
      </c>
      <c r="S84" s="139">
        <v>0</v>
      </c>
      <c r="T84" s="140">
        <f t="shared" si="3"/>
        <v>0</v>
      </c>
      <c r="AR84" s="16" t="s">
        <v>135</v>
      </c>
      <c r="AT84" s="16" t="s">
        <v>130</v>
      </c>
      <c r="AU84" s="16" t="s">
        <v>71</v>
      </c>
      <c r="AY84" s="16" t="s">
        <v>129</v>
      </c>
      <c r="BE84" s="141">
        <f t="shared" si="4"/>
        <v>0</v>
      </c>
      <c r="BF84" s="141">
        <f t="shared" si="5"/>
        <v>0</v>
      </c>
      <c r="BG84" s="141">
        <f t="shared" si="6"/>
        <v>0</v>
      </c>
      <c r="BH84" s="141">
        <f t="shared" si="7"/>
        <v>0</v>
      </c>
      <c r="BI84" s="141">
        <f t="shared" si="8"/>
        <v>0</v>
      </c>
      <c r="BJ84" s="16" t="s">
        <v>79</v>
      </c>
      <c r="BK84" s="141">
        <f t="shared" si="9"/>
        <v>0</v>
      </c>
      <c r="BL84" s="16" t="s">
        <v>135</v>
      </c>
      <c r="BM84" s="16" t="s">
        <v>2183</v>
      </c>
    </row>
    <row r="85" spans="2:65" s="1" customFormat="1" ht="16.5" customHeight="1">
      <c r="B85" s="30"/>
      <c r="C85" s="130" t="s">
        <v>152</v>
      </c>
      <c r="D85" s="130" t="s">
        <v>130</v>
      </c>
      <c r="E85" s="131" t="s">
        <v>2184</v>
      </c>
      <c r="F85" s="132" t="s">
        <v>2185</v>
      </c>
      <c r="G85" s="133" t="s">
        <v>488</v>
      </c>
      <c r="H85" s="134">
        <v>240</v>
      </c>
      <c r="I85" s="135"/>
      <c r="J85" s="136">
        <f t="shared" si="0"/>
        <v>0</v>
      </c>
      <c r="K85" s="132" t="s">
        <v>1</v>
      </c>
      <c r="L85" s="30"/>
      <c r="M85" s="137" t="s">
        <v>1</v>
      </c>
      <c r="N85" s="138" t="s">
        <v>42</v>
      </c>
      <c r="P85" s="139">
        <f t="shared" si="1"/>
        <v>0</v>
      </c>
      <c r="Q85" s="139">
        <v>0</v>
      </c>
      <c r="R85" s="139">
        <f t="shared" si="2"/>
        <v>0</v>
      </c>
      <c r="S85" s="139">
        <v>0</v>
      </c>
      <c r="T85" s="140">
        <f t="shared" si="3"/>
        <v>0</v>
      </c>
      <c r="AR85" s="16" t="s">
        <v>135</v>
      </c>
      <c r="AT85" s="16" t="s">
        <v>130</v>
      </c>
      <c r="AU85" s="16" t="s">
        <v>71</v>
      </c>
      <c r="AY85" s="16" t="s">
        <v>129</v>
      </c>
      <c r="BE85" s="141">
        <f t="shared" si="4"/>
        <v>0</v>
      </c>
      <c r="BF85" s="141">
        <f t="shared" si="5"/>
        <v>0</v>
      </c>
      <c r="BG85" s="141">
        <f t="shared" si="6"/>
        <v>0</v>
      </c>
      <c r="BH85" s="141">
        <f t="shared" si="7"/>
        <v>0</v>
      </c>
      <c r="BI85" s="141">
        <f t="shared" si="8"/>
        <v>0</v>
      </c>
      <c r="BJ85" s="16" t="s">
        <v>79</v>
      </c>
      <c r="BK85" s="141">
        <f t="shared" si="9"/>
        <v>0</v>
      </c>
      <c r="BL85" s="16" t="s">
        <v>135</v>
      </c>
      <c r="BM85" s="16" t="s">
        <v>2186</v>
      </c>
    </row>
    <row r="86" spans="2:65" s="1" customFormat="1" ht="16.5" customHeight="1">
      <c r="B86" s="30"/>
      <c r="C86" s="130" t="s">
        <v>157</v>
      </c>
      <c r="D86" s="130" t="s">
        <v>130</v>
      </c>
      <c r="E86" s="131" t="s">
        <v>2187</v>
      </c>
      <c r="F86" s="132" t="s">
        <v>2188</v>
      </c>
      <c r="G86" s="133" t="s">
        <v>170</v>
      </c>
      <c r="H86" s="134">
        <v>72</v>
      </c>
      <c r="I86" s="135"/>
      <c r="J86" s="136">
        <f t="shared" si="0"/>
        <v>0</v>
      </c>
      <c r="K86" s="132" t="s">
        <v>1</v>
      </c>
      <c r="L86" s="30"/>
      <c r="M86" s="137" t="s">
        <v>1</v>
      </c>
      <c r="N86" s="138" t="s">
        <v>42</v>
      </c>
      <c r="P86" s="139">
        <f t="shared" si="1"/>
        <v>0</v>
      </c>
      <c r="Q86" s="139">
        <v>0</v>
      </c>
      <c r="R86" s="139">
        <f t="shared" si="2"/>
        <v>0</v>
      </c>
      <c r="S86" s="139">
        <v>0</v>
      </c>
      <c r="T86" s="140">
        <f t="shared" si="3"/>
        <v>0</v>
      </c>
      <c r="AR86" s="16" t="s">
        <v>135</v>
      </c>
      <c r="AT86" s="16" t="s">
        <v>130</v>
      </c>
      <c r="AU86" s="16" t="s">
        <v>71</v>
      </c>
      <c r="AY86" s="16" t="s">
        <v>129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6" t="s">
        <v>79</v>
      </c>
      <c r="BK86" s="141">
        <f t="shared" si="9"/>
        <v>0</v>
      </c>
      <c r="BL86" s="16" t="s">
        <v>135</v>
      </c>
      <c r="BM86" s="16" t="s">
        <v>2189</v>
      </c>
    </row>
    <row r="87" spans="2:65" s="1" customFormat="1" ht="16.5" customHeight="1">
      <c r="B87" s="30"/>
      <c r="C87" s="130" t="s">
        <v>162</v>
      </c>
      <c r="D87" s="130" t="s">
        <v>130</v>
      </c>
      <c r="E87" s="131" t="s">
        <v>2190</v>
      </c>
      <c r="F87" s="132" t="s">
        <v>2191</v>
      </c>
      <c r="G87" s="133" t="s">
        <v>2192</v>
      </c>
      <c r="H87" s="134">
        <v>4</v>
      </c>
      <c r="I87" s="135"/>
      <c r="J87" s="136">
        <f t="shared" si="0"/>
        <v>0</v>
      </c>
      <c r="K87" s="132" t="s">
        <v>1</v>
      </c>
      <c r="L87" s="30"/>
      <c r="M87" s="137" t="s">
        <v>1</v>
      </c>
      <c r="N87" s="138" t="s">
        <v>42</v>
      </c>
      <c r="P87" s="139">
        <f t="shared" si="1"/>
        <v>0</v>
      </c>
      <c r="Q87" s="139">
        <v>0</v>
      </c>
      <c r="R87" s="139">
        <f t="shared" si="2"/>
        <v>0</v>
      </c>
      <c r="S87" s="139">
        <v>0</v>
      </c>
      <c r="T87" s="140">
        <f t="shared" si="3"/>
        <v>0</v>
      </c>
      <c r="AR87" s="16" t="s">
        <v>135</v>
      </c>
      <c r="AT87" s="16" t="s">
        <v>130</v>
      </c>
      <c r="AU87" s="16" t="s">
        <v>71</v>
      </c>
      <c r="AY87" s="16" t="s">
        <v>129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6" t="s">
        <v>79</v>
      </c>
      <c r="BK87" s="141">
        <f t="shared" si="9"/>
        <v>0</v>
      </c>
      <c r="BL87" s="16" t="s">
        <v>135</v>
      </c>
      <c r="BM87" s="16" t="s">
        <v>2193</v>
      </c>
    </row>
    <row r="88" spans="2:65" s="1" customFormat="1" ht="16.5" customHeight="1">
      <c r="B88" s="30"/>
      <c r="C88" s="130" t="s">
        <v>167</v>
      </c>
      <c r="D88" s="130" t="s">
        <v>130</v>
      </c>
      <c r="E88" s="131" t="s">
        <v>2194</v>
      </c>
      <c r="F88" s="132" t="s">
        <v>2195</v>
      </c>
      <c r="G88" s="133" t="s">
        <v>488</v>
      </c>
      <c r="H88" s="134">
        <v>312</v>
      </c>
      <c r="I88" s="135"/>
      <c r="J88" s="136">
        <f t="shared" si="0"/>
        <v>0</v>
      </c>
      <c r="K88" s="132" t="s">
        <v>1</v>
      </c>
      <c r="L88" s="30"/>
      <c r="M88" s="137" t="s">
        <v>1</v>
      </c>
      <c r="N88" s="138" t="s">
        <v>42</v>
      </c>
      <c r="P88" s="139">
        <f t="shared" si="1"/>
        <v>0</v>
      </c>
      <c r="Q88" s="139">
        <v>0</v>
      </c>
      <c r="R88" s="139">
        <f t="shared" si="2"/>
        <v>0</v>
      </c>
      <c r="S88" s="139">
        <v>0</v>
      </c>
      <c r="T88" s="140">
        <f t="shared" si="3"/>
        <v>0</v>
      </c>
      <c r="AR88" s="16" t="s">
        <v>135</v>
      </c>
      <c r="AT88" s="16" t="s">
        <v>130</v>
      </c>
      <c r="AU88" s="16" t="s">
        <v>71</v>
      </c>
      <c r="AY88" s="16" t="s">
        <v>129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6" t="s">
        <v>79</v>
      </c>
      <c r="BK88" s="141">
        <f t="shared" si="9"/>
        <v>0</v>
      </c>
      <c r="BL88" s="16" t="s">
        <v>135</v>
      </c>
      <c r="BM88" s="16" t="s">
        <v>2196</v>
      </c>
    </row>
    <row r="89" spans="2:65" s="1" customFormat="1" ht="16.5" customHeight="1">
      <c r="B89" s="30"/>
      <c r="C89" s="130" t="s">
        <v>173</v>
      </c>
      <c r="D89" s="130" t="s">
        <v>130</v>
      </c>
      <c r="E89" s="131" t="s">
        <v>2197</v>
      </c>
      <c r="F89" s="132" t="s">
        <v>2198</v>
      </c>
      <c r="G89" s="133" t="s">
        <v>170</v>
      </c>
      <c r="H89" s="134">
        <v>32</v>
      </c>
      <c r="I89" s="135"/>
      <c r="J89" s="136">
        <f t="shared" si="0"/>
        <v>0</v>
      </c>
      <c r="K89" s="132" t="s">
        <v>1</v>
      </c>
      <c r="L89" s="30"/>
      <c r="M89" s="137" t="s">
        <v>1</v>
      </c>
      <c r="N89" s="138" t="s">
        <v>42</v>
      </c>
      <c r="P89" s="139">
        <f t="shared" si="1"/>
        <v>0</v>
      </c>
      <c r="Q89" s="139">
        <v>0</v>
      </c>
      <c r="R89" s="139">
        <f t="shared" si="2"/>
        <v>0</v>
      </c>
      <c r="S89" s="139">
        <v>0</v>
      </c>
      <c r="T89" s="140">
        <f t="shared" si="3"/>
        <v>0</v>
      </c>
      <c r="AR89" s="16" t="s">
        <v>135</v>
      </c>
      <c r="AT89" s="16" t="s">
        <v>130</v>
      </c>
      <c r="AU89" s="16" t="s">
        <v>71</v>
      </c>
      <c r="AY89" s="16" t="s">
        <v>129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6" t="s">
        <v>79</v>
      </c>
      <c r="BK89" s="141">
        <f t="shared" si="9"/>
        <v>0</v>
      </c>
      <c r="BL89" s="16" t="s">
        <v>135</v>
      </c>
      <c r="BM89" s="16" t="s">
        <v>2199</v>
      </c>
    </row>
    <row r="90" spans="2:65" s="1" customFormat="1" ht="16.5" customHeight="1">
      <c r="B90" s="30"/>
      <c r="C90" s="130" t="s">
        <v>178</v>
      </c>
      <c r="D90" s="130" t="s">
        <v>130</v>
      </c>
      <c r="E90" s="131" t="s">
        <v>2200</v>
      </c>
      <c r="F90" s="132" t="s">
        <v>2201</v>
      </c>
      <c r="G90" s="133" t="s">
        <v>170</v>
      </c>
      <c r="H90" s="134">
        <v>32</v>
      </c>
      <c r="I90" s="135"/>
      <c r="J90" s="136">
        <f t="shared" si="0"/>
        <v>0</v>
      </c>
      <c r="K90" s="132" t="s">
        <v>1</v>
      </c>
      <c r="L90" s="30"/>
      <c r="M90" s="137" t="s">
        <v>1</v>
      </c>
      <c r="N90" s="138" t="s">
        <v>42</v>
      </c>
      <c r="P90" s="139">
        <f t="shared" si="1"/>
        <v>0</v>
      </c>
      <c r="Q90" s="139">
        <v>0</v>
      </c>
      <c r="R90" s="139">
        <f t="shared" si="2"/>
        <v>0</v>
      </c>
      <c r="S90" s="139">
        <v>0</v>
      </c>
      <c r="T90" s="140">
        <f t="shared" si="3"/>
        <v>0</v>
      </c>
      <c r="AR90" s="16" t="s">
        <v>135</v>
      </c>
      <c r="AT90" s="16" t="s">
        <v>130</v>
      </c>
      <c r="AU90" s="16" t="s">
        <v>71</v>
      </c>
      <c r="AY90" s="16" t="s">
        <v>129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6" t="s">
        <v>79</v>
      </c>
      <c r="BK90" s="141">
        <f t="shared" si="9"/>
        <v>0</v>
      </c>
      <c r="BL90" s="16" t="s">
        <v>135</v>
      </c>
      <c r="BM90" s="16" t="s">
        <v>2202</v>
      </c>
    </row>
    <row r="91" spans="2:65" s="1" customFormat="1" ht="16.5" customHeight="1">
      <c r="B91" s="30"/>
      <c r="C91" s="130" t="s">
        <v>184</v>
      </c>
      <c r="D91" s="130" t="s">
        <v>130</v>
      </c>
      <c r="E91" s="131" t="s">
        <v>2203</v>
      </c>
      <c r="F91" s="132" t="s">
        <v>2204</v>
      </c>
      <c r="G91" s="133" t="s">
        <v>170</v>
      </c>
      <c r="H91" s="134">
        <v>42</v>
      </c>
      <c r="I91" s="135"/>
      <c r="J91" s="136">
        <f t="shared" si="0"/>
        <v>0</v>
      </c>
      <c r="K91" s="132" t="s">
        <v>1</v>
      </c>
      <c r="L91" s="30"/>
      <c r="M91" s="137" t="s">
        <v>1</v>
      </c>
      <c r="N91" s="138" t="s">
        <v>42</v>
      </c>
      <c r="P91" s="139">
        <f t="shared" si="1"/>
        <v>0</v>
      </c>
      <c r="Q91" s="139">
        <v>0</v>
      </c>
      <c r="R91" s="139">
        <f t="shared" si="2"/>
        <v>0</v>
      </c>
      <c r="S91" s="139">
        <v>0</v>
      </c>
      <c r="T91" s="140">
        <f t="shared" si="3"/>
        <v>0</v>
      </c>
      <c r="AR91" s="16" t="s">
        <v>135</v>
      </c>
      <c r="AT91" s="16" t="s">
        <v>130</v>
      </c>
      <c r="AU91" s="16" t="s">
        <v>71</v>
      </c>
      <c r="AY91" s="16" t="s">
        <v>129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6" t="s">
        <v>79</v>
      </c>
      <c r="BK91" s="141">
        <f t="shared" si="9"/>
        <v>0</v>
      </c>
      <c r="BL91" s="16" t="s">
        <v>135</v>
      </c>
      <c r="BM91" s="16" t="s">
        <v>2205</v>
      </c>
    </row>
    <row r="92" spans="2:65" s="1" customFormat="1" ht="16.5" customHeight="1">
      <c r="B92" s="30"/>
      <c r="C92" s="130" t="s">
        <v>312</v>
      </c>
      <c r="D92" s="130" t="s">
        <v>130</v>
      </c>
      <c r="E92" s="131" t="s">
        <v>2206</v>
      </c>
      <c r="F92" s="132" t="s">
        <v>2207</v>
      </c>
      <c r="G92" s="133" t="s">
        <v>488</v>
      </c>
      <c r="H92" s="134">
        <v>80</v>
      </c>
      <c r="I92" s="135"/>
      <c r="J92" s="136">
        <f t="shared" si="0"/>
        <v>0</v>
      </c>
      <c r="K92" s="132" t="s">
        <v>1</v>
      </c>
      <c r="L92" s="30"/>
      <c r="M92" s="137" t="s">
        <v>1</v>
      </c>
      <c r="N92" s="138" t="s">
        <v>42</v>
      </c>
      <c r="P92" s="139">
        <f t="shared" si="1"/>
        <v>0</v>
      </c>
      <c r="Q92" s="139">
        <v>0</v>
      </c>
      <c r="R92" s="139">
        <f t="shared" si="2"/>
        <v>0</v>
      </c>
      <c r="S92" s="139">
        <v>0</v>
      </c>
      <c r="T92" s="140">
        <f t="shared" si="3"/>
        <v>0</v>
      </c>
      <c r="AR92" s="16" t="s">
        <v>135</v>
      </c>
      <c r="AT92" s="16" t="s">
        <v>130</v>
      </c>
      <c r="AU92" s="16" t="s">
        <v>71</v>
      </c>
      <c r="AY92" s="16" t="s">
        <v>129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6" t="s">
        <v>79</v>
      </c>
      <c r="BK92" s="141">
        <f t="shared" si="9"/>
        <v>0</v>
      </c>
      <c r="BL92" s="16" t="s">
        <v>135</v>
      </c>
      <c r="BM92" s="16" t="s">
        <v>2208</v>
      </c>
    </row>
    <row r="93" spans="2:65" s="1" customFormat="1" ht="16.5" customHeight="1">
      <c r="B93" s="30"/>
      <c r="C93" s="130" t="s">
        <v>317</v>
      </c>
      <c r="D93" s="130" t="s">
        <v>130</v>
      </c>
      <c r="E93" s="131" t="s">
        <v>2209</v>
      </c>
      <c r="F93" s="132" t="s">
        <v>2210</v>
      </c>
      <c r="G93" s="133" t="s">
        <v>170</v>
      </c>
      <c r="H93" s="134">
        <v>32</v>
      </c>
      <c r="I93" s="135"/>
      <c r="J93" s="136">
        <f t="shared" si="0"/>
        <v>0</v>
      </c>
      <c r="K93" s="132" t="s">
        <v>1</v>
      </c>
      <c r="L93" s="30"/>
      <c r="M93" s="137" t="s">
        <v>1</v>
      </c>
      <c r="N93" s="138" t="s">
        <v>42</v>
      </c>
      <c r="P93" s="139">
        <f t="shared" si="1"/>
        <v>0</v>
      </c>
      <c r="Q93" s="139">
        <v>0</v>
      </c>
      <c r="R93" s="139">
        <f t="shared" si="2"/>
        <v>0</v>
      </c>
      <c r="S93" s="139">
        <v>0</v>
      </c>
      <c r="T93" s="140">
        <f t="shared" si="3"/>
        <v>0</v>
      </c>
      <c r="AR93" s="16" t="s">
        <v>135</v>
      </c>
      <c r="AT93" s="16" t="s">
        <v>130</v>
      </c>
      <c r="AU93" s="16" t="s">
        <v>71</v>
      </c>
      <c r="AY93" s="16" t="s">
        <v>129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6" t="s">
        <v>79</v>
      </c>
      <c r="BK93" s="141">
        <f t="shared" si="9"/>
        <v>0</v>
      </c>
      <c r="BL93" s="16" t="s">
        <v>135</v>
      </c>
      <c r="BM93" s="16" t="s">
        <v>2211</v>
      </c>
    </row>
    <row r="94" spans="2:65" s="1" customFormat="1" ht="16.5" customHeight="1">
      <c r="B94" s="30"/>
      <c r="C94" s="130" t="s">
        <v>327</v>
      </c>
      <c r="D94" s="130" t="s">
        <v>130</v>
      </c>
      <c r="E94" s="131" t="s">
        <v>2212</v>
      </c>
      <c r="F94" s="132" t="s">
        <v>2213</v>
      </c>
      <c r="G94" s="133" t="s">
        <v>488</v>
      </c>
      <c r="H94" s="134">
        <v>240</v>
      </c>
      <c r="I94" s="135"/>
      <c r="J94" s="136">
        <f t="shared" si="0"/>
        <v>0</v>
      </c>
      <c r="K94" s="132" t="s">
        <v>1</v>
      </c>
      <c r="L94" s="30"/>
      <c r="M94" s="137" t="s">
        <v>1</v>
      </c>
      <c r="N94" s="138" t="s">
        <v>42</v>
      </c>
      <c r="P94" s="139">
        <f t="shared" si="1"/>
        <v>0</v>
      </c>
      <c r="Q94" s="139">
        <v>0</v>
      </c>
      <c r="R94" s="139">
        <f t="shared" si="2"/>
        <v>0</v>
      </c>
      <c r="S94" s="139">
        <v>0</v>
      </c>
      <c r="T94" s="140">
        <f t="shared" si="3"/>
        <v>0</v>
      </c>
      <c r="AR94" s="16" t="s">
        <v>135</v>
      </c>
      <c r="AT94" s="16" t="s">
        <v>130</v>
      </c>
      <c r="AU94" s="16" t="s">
        <v>71</v>
      </c>
      <c r="AY94" s="16" t="s">
        <v>129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6" t="s">
        <v>79</v>
      </c>
      <c r="BK94" s="141">
        <f t="shared" si="9"/>
        <v>0</v>
      </c>
      <c r="BL94" s="16" t="s">
        <v>135</v>
      </c>
      <c r="BM94" s="16" t="s">
        <v>2214</v>
      </c>
    </row>
    <row r="95" spans="2:65" s="1" customFormat="1" ht="16.5" customHeight="1">
      <c r="B95" s="30"/>
      <c r="C95" s="130" t="s">
        <v>8</v>
      </c>
      <c r="D95" s="130" t="s">
        <v>130</v>
      </c>
      <c r="E95" s="131" t="s">
        <v>2215</v>
      </c>
      <c r="F95" s="132" t="s">
        <v>2216</v>
      </c>
      <c r="G95" s="133" t="s">
        <v>488</v>
      </c>
      <c r="H95" s="134">
        <v>45</v>
      </c>
      <c r="I95" s="135"/>
      <c r="J95" s="136">
        <f t="shared" si="0"/>
        <v>0</v>
      </c>
      <c r="K95" s="132" t="s">
        <v>1</v>
      </c>
      <c r="L95" s="30"/>
      <c r="M95" s="137" t="s">
        <v>1</v>
      </c>
      <c r="N95" s="138" t="s">
        <v>42</v>
      </c>
      <c r="P95" s="139">
        <f t="shared" si="1"/>
        <v>0</v>
      </c>
      <c r="Q95" s="139">
        <v>0</v>
      </c>
      <c r="R95" s="139">
        <f t="shared" si="2"/>
        <v>0</v>
      </c>
      <c r="S95" s="139">
        <v>0</v>
      </c>
      <c r="T95" s="140">
        <f t="shared" si="3"/>
        <v>0</v>
      </c>
      <c r="AR95" s="16" t="s">
        <v>135</v>
      </c>
      <c r="AT95" s="16" t="s">
        <v>130</v>
      </c>
      <c r="AU95" s="16" t="s">
        <v>71</v>
      </c>
      <c r="AY95" s="16" t="s">
        <v>129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6" t="s">
        <v>79</v>
      </c>
      <c r="BK95" s="141">
        <f t="shared" si="9"/>
        <v>0</v>
      </c>
      <c r="BL95" s="16" t="s">
        <v>135</v>
      </c>
      <c r="BM95" s="16" t="s">
        <v>2217</v>
      </c>
    </row>
    <row r="96" spans="2:65" s="1" customFormat="1" ht="16.5" customHeight="1">
      <c r="B96" s="30"/>
      <c r="C96" s="130" t="s">
        <v>338</v>
      </c>
      <c r="D96" s="130" t="s">
        <v>130</v>
      </c>
      <c r="E96" s="131" t="s">
        <v>2218</v>
      </c>
      <c r="F96" s="132" t="s">
        <v>2219</v>
      </c>
      <c r="G96" s="133" t="s">
        <v>488</v>
      </c>
      <c r="H96" s="134">
        <v>84</v>
      </c>
      <c r="I96" s="135"/>
      <c r="J96" s="136">
        <f t="shared" si="0"/>
        <v>0</v>
      </c>
      <c r="K96" s="132" t="s">
        <v>1</v>
      </c>
      <c r="L96" s="30"/>
      <c r="M96" s="137" t="s">
        <v>1</v>
      </c>
      <c r="N96" s="138" t="s">
        <v>42</v>
      </c>
      <c r="P96" s="139">
        <f t="shared" si="1"/>
        <v>0</v>
      </c>
      <c r="Q96" s="139">
        <v>0</v>
      </c>
      <c r="R96" s="139">
        <f t="shared" si="2"/>
        <v>0</v>
      </c>
      <c r="S96" s="139">
        <v>0</v>
      </c>
      <c r="T96" s="140">
        <f t="shared" si="3"/>
        <v>0</v>
      </c>
      <c r="AR96" s="16" t="s">
        <v>135</v>
      </c>
      <c r="AT96" s="16" t="s">
        <v>130</v>
      </c>
      <c r="AU96" s="16" t="s">
        <v>71</v>
      </c>
      <c r="AY96" s="16" t="s">
        <v>129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6" t="s">
        <v>79</v>
      </c>
      <c r="BK96" s="141">
        <f t="shared" si="9"/>
        <v>0</v>
      </c>
      <c r="BL96" s="16" t="s">
        <v>135</v>
      </c>
      <c r="BM96" s="16" t="s">
        <v>2220</v>
      </c>
    </row>
    <row r="97" spans="2:65" s="1" customFormat="1" ht="16.5" customHeight="1">
      <c r="B97" s="30"/>
      <c r="C97" s="130" t="s">
        <v>344</v>
      </c>
      <c r="D97" s="130" t="s">
        <v>130</v>
      </c>
      <c r="E97" s="131" t="s">
        <v>2221</v>
      </c>
      <c r="F97" s="132" t="s">
        <v>2222</v>
      </c>
      <c r="G97" s="133" t="s">
        <v>488</v>
      </c>
      <c r="H97" s="134">
        <v>132</v>
      </c>
      <c r="I97" s="135"/>
      <c r="J97" s="136">
        <f t="shared" si="0"/>
        <v>0</v>
      </c>
      <c r="K97" s="132" t="s">
        <v>1</v>
      </c>
      <c r="L97" s="30"/>
      <c r="M97" s="137" t="s">
        <v>1</v>
      </c>
      <c r="N97" s="138" t="s">
        <v>42</v>
      </c>
      <c r="P97" s="139">
        <f t="shared" si="1"/>
        <v>0</v>
      </c>
      <c r="Q97" s="139">
        <v>0</v>
      </c>
      <c r="R97" s="139">
        <f t="shared" si="2"/>
        <v>0</v>
      </c>
      <c r="S97" s="139">
        <v>0</v>
      </c>
      <c r="T97" s="140">
        <f t="shared" si="3"/>
        <v>0</v>
      </c>
      <c r="AR97" s="16" t="s">
        <v>135</v>
      </c>
      <c r="AT97" s="16" t="s">
        <v>130</v>
      </c>
      <c r="AU97" s="16" t="s">
        <v>71</v>
      </c>
      <c r="AY97" s="16" t="s">
        <v>129</v>
      </c>
      <c r="BE97" s="141">
        <f t="shared" si="4"/>
        <v>0</v>
      </c>
      <c r="BF97" s="141">
        <f t="shared" si="5"/>
        <v>0</v>
      </c>
      <c r="BG97" s="141">
        <f t="shared" si="6"/>
        <v>0</v>
      </c>
      <c r="BH97" s="141">
        <f t="shared" si="7"/>
        <v>0</v>
      </c>
      <c r="BI97" s="141">
        <f t="shared" si="8"/>
        <v>0</v>
      </c>
      <c r="BJ97" s="16" t="s">
        <v>79</v>
      </c>
      <c r="BK97" s="141">
        <f t="shared" si="9"/>
        <v>0</v>
      </c>
      <c r="BL97" s="16" t="s">
        <v>135</v>
      </c>
      <c r="BM97" s="16" t="s">
        <v>2223</v>
      </c>
    </row>
    <row r="98" spans="2:65" s="1" customFormat="1" ht="16.5" customHeight="1">
      <c r="B98" s="30"/>
      <c r="C98" s="130" t="s">
        <v>352</v>
      </c>
      <c r="D98" s="130" t="s">
        <v>130</v>
      </c>
      <c r="E98" s="131" t="s">
        <v>2224</v>
      </c>
      <c r="F98" s="132" t="s">
        <v>2225</v>
      </c>
      <c r="G98" s="133" t="s">
        <v>488</v>
      </c>
      <c r="H98" s="134">
        <v>240</v>
      </c>
      <c r="I98" s="135"/>
      <c r="J98" s="136">
        <f t="shared" si="0"/>
        <v>0</v>
      </c>
      <c r="K98" s="132" t="s">
        <v>1</v>
      </c>
      <c r="L98" s="30"/>
      <c r="M98" s="137" t="s">
        <v>1</v>
      </c>
      <c r="N98" s="138" t="s">
        <v>42</v>
      </c>
      <c r="P98" s="139">
        <f t="shared" si="1"/>
        <v>0</v>
      </c>
      <c r="Q98" s="139">
        <v>0</v>
      </c>
      <c r="R98" s="139">
        <f t="shared" si="2"/>
        <v>0</v>
      </c>
      <c r="S98" s="139">
        <v>0</v>
      </c>
      <c r="T98" s="140">
        <f t="shared" si="3"/>
        <v>0</v>
      </c>
      <c r="AR98" s="16" t="s">
        <v>135</v>
      </c>
      <c r="AT98" s="16" t="s">
        <v>130</v>
      </c>
      <c r="AU98" s="16" t="s">
        <v>71</v>
      </c>
      <c r="AY98" s="16" t="s">
        <v>129</v>
      </c>
      <c r="BE98" s="141">
        <f t="shared" si="4"/>
        <v>0</v>
      </c>
      <c r="BF98" s="141">
        <f t="shared" si="5"/>
        <v>0</v>
      </c>
      <c r="BG98" s="141">
        <f t="shared" si="6"/>
        <v>0</v>
      </c>
      <c r="BH98" s="141">
        <f t="shared" si="7"/>
        <v>0</v>
      </c>
      <c r="BI98" s="141">
        <f t="shared" si="8"/>
        <v>0</v>
      </c>
      <c r="BJ98" s="16" t="s">
        <v>79</v>
      </c>
      <c r="BK98" s="141">
        <f t="shared" si="9"/>
        <v>0</v>
      </c>
      <c r="BL98" s="16" t="s">
        <v>135</v>
      </c>
      <c r="BM98" s="16" t="s">
        <v>2226</v>
      </c>
    </row>
    <row r="99" spans="2:65" s="1" customFormat="1" ht="16.5" customHeight="1">
      <c r="B99" s="30"/>
      <c r="C99" s="130" t="s">
        <v>359</v>
      </c>
      <c r="D99" s="130" t="s">
        <v>130</v>
      </c>
      <c r="E99" s="131" t="s">
        <v>2227</v>
      </c>
      <c r="F99" s="132" t="s">
        <v>2228</v>
      </c>
      <c r="G99" s="133" t="s">
        <v>280</v>
      </c>
      <c r="H99" s="134">
        <v>10</v>
      </c>
      <c r="I99" s="135"/>
      <c r="J99" s="136">
        <f t="shared" si="0"/>
        <v>0</v>
      </c>
      <c r="K99" s="132" t="s">
        <v>1</v>
      </c>
      <c r="L99" s="30"/>
      <c r="M99" s="137" t="s">
        <v>1</v>
      </c>
      <c r="N99" s="138" t="s">
        <v>42</v>
      </c>
      <c r="P99" s="139">
        <f t="shared" si="1"/>
        <v>0</v>
      </c>
      <c r="Q99" s="139">
        <v>0</v>
      </c>
      <c r="R99" s="139">
        <f t="shared" si="2"/>
        <v>0</v>
      </c>
      <c r="S99" s="139">
        <v>0</v>
      </c>
      <c r="T99" s="140">
        <f t="shared" si="3"/>
        <v>0</v>
      </c>
      <c r="AR99" s="16" t="s">
        <v>135</v>
      </c>
      <c r="AT99" s="16" t="s">
        <v>130</v>
      </c>
      <c r="AU99" s="16" t="s">
        <v>71</v>
      </c>
      <c r="AY99" s="16" t="s">
        <v>129</v>
      </c>
      <c r="BE99" s="141">
        <f t="shared" si="4"/>
        <v>0</v>
      </c>
      <c r="BF99" s="141">
        <f t="shared" si="5"/>
        <v>0</v>
      </c>
      <c r="BG99" s="141">
        <f t="shared" si="6"/>
        <v>0</v>
      </c>
      <c r="BH99" s="141">
        <f t="shared" si="7"/>
        <v>0</v>
      </c>
      <c r="BI99" s="141">
        <f t="shared" si="8"/>
        <v>0</v>
      </c>
      <c r="BJ99" s="16" t="s">
        <v>79</v>
      </c>
      <c r="BK99" s="141">
        <f t="shared" si="9"/>
        <v>0</v>
      </c>
      <c r="BL99" s="16" t="s">
        <v>135</v>
      </c>
      <c r="BM99" s="16" t="s">
        <v>2229</v>
      </c>
    </row>
    <row r="100" spans="2:65" s="1" customFormat="1" ht="16.5" customHeight="1">
      <c r="B100" s="30"/>
      <c r="C100" s="130" t="s">
        <v>377</v>
      </c>
      <c r="D100" s="130" t="s">
        <v>130</v>
      </c>
      <c r="E100" s="131" t="s">
        <v>2230</v>
      </c>
      <c r="F100" s="132" t="s">
        <v>2231</v>
      </c>
      <c r="G100" s="133" t="s">
        <v>280</v>
      </c>
      <c r="H100" s="134">
        <v>19</v>
      </c>
      <c r="I100" s="135"/>
      <c r="J100" s="136">
        <f t="shared" si="0"/>
        <v>0</v>
      </c>
      <c r="K100" s="132" t="s">
        <v>1</v>
      </c>
      <c r="L100" s="30"/>
      <c r="M100" s="137" t="s">
        <v>1</v>
      </c>
      <c r="N100" s="138" t="s">
        <v>42</v>
      </c>
      <c r="P100" s="139">
        <f t="shared" si="1"/>
        <v>0</v>
      </c>
      <c r="Q100" s="139">
        <v>0</v>
      </c>
      <c r="R100" s="139">
        <f t="shared" si="2"/>
        <v>0</v>
      </c>
      <c r="S100" s="139">
        <v>0</v>
      </c>
      <c r="T100" s="140">
        <f t="shared" si="3"/>
        <v>0</v>
      </c>
      <c r="AR100" s="16" t="s">
        <v>135</v>
      </c>
      <c r="AT100" s="16" t="s">
        <v>130</v>
      </c>
      <c r="AU100" s="16" t="s">
        <v>71</v>
      </c>
      <c r="AY100" s="16" t="s">
        <v>129</v>
      </c>
      <c r="BE100" s="141">
        <f t="shared" si="4"/>
        <v>0</v>
      </c>
      <c r="BF100" s="141">
        <f t="shared" si="5"/>
        <v>0</v>
      </c>
      <c r="BG100" s="141">
        <f t="shared" si="6"/>
        <v>0</v>
      </c>
      <c r="BH100" s="141">
        <f t="shared" si="7"/>
        <v>0</v>
      </c>
      <c r="BI100" s="141">
        <f t="shared" si="8"/>
        <v>0</v>
      </c>
      <c r="BJ100" s="16" t="s">
        <v>79</v>
      </c>
      <c r="BK100" s="141">
        <f t="shared" si="9"/>
        <v>0</v>
      </c>
      <c r="BL100" s="16" t="s">
        <v>135</v>
      </c>
      <c r="BM100" s="16" t="s">
        <v>2232</v>
      </c>
    </row>
    <row r="101" spans="2:65" s="1" customFormat="1" ht="16.5" customHeight="1">
      <c r="B101" s="30"/>
      <c r="C101" s="130" t="s">
        <v>7</v>
      </c>
      <c r="D101" s="130" t="s">
        <v>130</v>
      </c>
      <c r="E101" s="131" t="s">
        <v>2233</v>
      </c>
      <c r="F101" s="132" t="s">
        <v>2234</v>
      </c>
      <c r="G101" s="133" t="s">
        <v>280</v>
      </c>
      <c r="H101" s="134">
        <v>19</v>
      </c>
      <c r="I101" s="135"/>
      <c r="J101" s="136">
        <f t="shared" si="0"/>
        <v>0</v>
      </c>
      <c r="K101" s="132" t="s">
        <v>1</v>
      </c>
      <c r="L101" s="30"/>
      <c r="M101" s="137" t="s">
        <v>1</v>
      </c>
      <c r="N101" s="138" t="s">
        <v>42</v>
      </c>
      <c r="P101" s="139">
        <f t="shared" si="1"/>
        <v>0</v>
      </c>
      <c r="Q101" s="139">
        <v>0</v>
      </c>
      <c r="R101" s="139">
        <f t="shared" si="2"/>
        <v>0</v>
      </c>
      <c r="S101" s="139">
        <v>0</v>
      </c>
      <c r="T101" s="140">
        <f t="shared" si="3"/>
        <v>0</v>
      </c>
      <c r="AR101" s="16" t="s">
        <v>135</v>
      </c>
      <c r="AT101" s="16" t="s">
        <v>130</v>
      </c>
      <c r="AU101" s="16" t="s">
        <v>71</v>
      </c>
      <c r="AY101" s="16" t="s">
        <v>129</v>
      </c>
      <c r="BE101" s="141">
        <f t="shared" si="4"/>
        <v>0</v>
      </c>
      <c r="BF101" s="141">
        <f t="shared" si="5"/>
        <v>0</v>
      </c>
      <c r="BG101" s="141">
        <f t="shared" si="6"/>
        <v>0</v>
      </c>
      <c r="BH101" s="141">
        <f t="shared" si="7"/>
        <v>0</v>
      </c>
      <c r="BI101" s="141">
        <f t="shared" si="8"/>
        <v>0</v>
      </c>
      <c r="BJ101" s="16" t="s">
        <v>79</v>
      </c>
      <c r="BK101" s="141">
        <f t="shared" si="9"/>
        <v>0</v>
      </c>
      <c r="BL101" s="16" t="s">
        <v>135</v>
      </c>
      <c r="BM101" s="16" t="s">
        <v>2235</v>
      </c>
    </row>
    <row r="102" spans="2:65" s="1" customFormat="1" ht="16.5" customHeight="1">
      <c r="B102" s="30"/>
      <c r="C102" s="130" t="s">
        <v>391</v>
      </c>
      <c r="D102" s="130" t="s">
        <v>130</v>
      </c>
      <c r="E102" s="131" t="s">
        <v>2236</v>
      </c>
      <c r="F102" s="132" t="s">
        <v>2237</v>
      </c>
      <c r="G102" s="133" t="s">
        <v>280</v>
      </c>
      <c r="H102" s="134">
        <v>31.2</v>
      </c>
      <c r="I102" s="135"/>
      <c r="J102" s="136">
        <f t="shared" si="0"/>
        <v>0</v>
      </c>
      <c r="K102" s="132" t="s">
        <v>1</v>
      </c>
      <c r="L102" s="30"/>
      <c r="M102" s="137" t="s">
        <v>1</v>
      </c>
      <c r="N102" s="138" t="s">
        <v>42</v>
      </c>
      <c r="P102" s="139">
        <f t="shared" si="1"/>
        <v>0</v>
      </c>
      <c r="Q102" s="139">
        <v>0</v>
      </c>
      <c r="R102" s="139">
        <f t="shared" si="2"/>
        <v>0</v>
      </c>
      <c r="S102" s="139">
        <v>0</v>
      </c>
      <c r="T102" s="140">
        <f t="shared" si="3"/>
        <v>0</v>
      </c>
      <c r="AR102" s="16" t="s">
        <v>135</v>
      </c>
      <c r="AT102" s="16" t="s">
        <v>130</v>
      </c>
      <c r="AU102" s="16" t="s">
        <v>71</v>
      </c>
      <c r="AY102" s="16" t="s">
        <v>129</v>
      </c>
      <c r="BE102" s="141">
        <f t="shared" si="4"/>
        <v>0</v>
      </c>
      <c r="BF102" s="141">
        <f t="shared" si="5"/>
        <v>0</v>
      </c>
      <c r="BG102" s="141">
        <f t="shared" si="6"/>
        <v>0</v>
      </c>
      <c r="BH102" s="141">
        <f t="shared" si="7"/>
        <v>0</v>
      </c>
      <c r="BI102" s="141">
        <f t="shared" si="8"/>
        <v>0</v>
      </c>
      <c r="BJ102" s="16" t="s">
        <v>79</v>
      </c>
      <c r="BK102" s="141">
        <f t="shared" si="9"/>
        <v>0</v>
      </c>
      <c r="BL102" s="16" t="s">
        <v>135</v>
      </c>
      <c r="BM102" s="16" t="s">
        <v>2238</v>
      </c>
    </row>
    <row r="103" spans="2:65" s="1" customFormat="1" ht="16.5" customHeight="1">
      <c r="B103" s="30"/>
      <c r="C103" s="130" t="s">
        <v>397</v>
      </c>
      <c r="D103" s="130" t="s">
        <v>130</v>
      </c>
      <c r="E103" s="131" t="s">
        <v>2239</v>
      </c>
      <c r="F103" s="132" t="s">
        <v>2240</v>
      </c>
      <c r="G103" s="133" t="s">
        <v>488</v>
      </c>
      <c r="H103" s="134">
        <v>20</v>
      </c>
      <c r="I103" s="135"/>
      <c r="J103" s="136">
        <f t="shared" si="0"/>
        <v>0</v>
      </c>
      <c r="K103" s="132" t="s">
        <v>1</v>
      </c>
      <c r="L103" s="30"/>
      <c r="M103" s="137" t="s">
        <v>1</v>
      </c>
      <c r="N103" s="138" t="s">
        <v>42</v>
      </c>
      <c r="P103" s="139">
        <f t="shared" si="1"/>
        <v>0</v>
      </c>
      <c r="Q103" s="139">
        <v>0</v>
      </c>
      <c r="R103" s="139">
        <f t="shared" si="2"/>
        <v>0</v>
      </c>
      <c r="S103" s="139">
        <v>0</v>
      </c>
      <c r="T103" s="140">
        <f t="shared" si="3"/>
        <v>0</v>
      </c>
      <c r="AR103" s="16" t="s">
        <v>135</v>
      </c>
      <c r="AT103" s="16" t="s">
        <v>130</v>
      </c>
      <c r="AU103" s="16" t="s">
        <v>71</v>
      </c>
      <c r="AY103" s="16" t="s">
        <v>129</v>
      </c>
      <c r="BE103" s="141">
        <f t="shared" si="4"/>
        <v>0</v>
      </c>
      <c r="BF103" s="141">
        <f t="shared" si="5"/>
        <v>0</v>
      </c>
      <c r="BG103" s="141">
        <f t="shared" si="6"/>
        <v>0</v>
      </c>
      <c r="BH103" s="141">
        <f t="shared" si="7"/>
        <v>0</v>
      </c>
      <c r="BI103" s="141">
        <f t="shared" si="8"/>
        <v>0</v>
      </c>
      <c r="BJ103" s="16" t="s">
        <v>79</v>
      </c>
      <c r="BK103" s="141">
        <f t="shared" si="9"/>
        <v>0</v>
      </c>
      <c r="BL103" s="16" t="s">
        <v>135</v>
      </c>
      <c r="BM103" s="16" t="s">
        <v>2241</v>
      </c>
    </row>
    <row r="104" spans="2:65" s="1" customFormat="1" ht="16.5" customHeight="1">
      <c r="B104" s="30"/>
      <c r="C104" s="130" t="s">
        <v>404</v>
      </c>
      <c r="D104" s="130" t="s">
        <v>130</v>
      </c>
      <c r="E104" s="131" t="s">
        <v>2242</v>
      </c>
      <c r="F104" s="132" t="s">
        <v>2243</v>
      </c>
      <c r="G104" s="133" t="s">
        <v>488</v>
      </c>
      <c r="H104" s="134">
        <v>24</v>
      </c>
      <c r="I104" s="135"/>
      <c r="J104" s="136">
        <f t="shared" si="0"/>
        <v>0</v>
      </c>
      <c r="K104" s="132" t="s">
        <v>1</v>
      </c>
      <c r="L104" s="30"/>
      <c r="M104" s="137" t="s">
        <v>1</v>
      </c>
      <c r="N104" s="138" t="s">
        <v>42</v>
      </c>
      <c r="P104" s="139">
        <f t="shared" si="1"/>
        <v>0</v>
      </c>
      <c r="Q104" s="139">
        <v>0</v>
      </c>
      <c r="R104" s="139">
        <f t="shared" si="2"/>
        <v>0</v>
      </c>
      <c r="S104" s="139">
        <v>0</v>
      </c>
      <c r="T104" s="140">
        <f t="shared" si="3"/>
        <v>0</v>
      </c>
      <c r="AR104" s="16" t="s">
        <v>135</v>
      </c>
      <c r="AT104" s="16" t="s">
        <v>130</v>
      </c>
      <c r="AU104" s="16" t="s">
        <v>71</v>
      </c>
      <c r="AY104" s="16" t="s">
        <v>129</v>
      </c>
      <c r="BE104" s="141">
        <f t="shared" si="4"/>
        <v>0</v>
      </c>
      <c r="BF104" s="141">
        <f t="shared" si="5"/>
        <v>0</v>
      </c>
      <c r="BG104" s="141">
        <f t="shared" si="6"/>
        <v>0</v>
      </c>
      <c r="BH104" s="141">
        <f t="shared" si="7"/>
        <v>0</v>
      </c>
      <c r="BI104" s="141">
        <f t="shared" si="8"/>
        <v>0</v>
      </c>
      <c r="BJ104" s="16" t="s">
        <v>79</v>
      </c>
      <c r="BK104" s="141">
        <f t="shared" si="9"/>
        <v>0</v>
      </c>
      <c r="BL104" s="16" t="s">
        <v>135</v>
      </c>
      <c r="BM104" s="16" t="s">
        <v>2244</v>
      </c>
    </row>
    <row r="105" spans="2:65" s="1" customFormat="1" ht="16.5" customHeight="1">
      <c r="B105" s="30"/>
      <c r="C105" s="130" t="s">
        <v>412</v>
      </c>
      <c r="D105" s="130" t="s">
        <v>130</v>
      </c>
      <c r="E105" s="131" t="s">
        <v>2245</v>
      </c>
      <c r="F105" s="132" t="s">
        <v>2246</v>
      </c>
      <c r="G105" s="133" t="s">
        <v>170</v>
      </c>
      <c r="H105" s="134">
        <v>16</v>
      </c>
      <c r="I105" s="135"/>
      <c r="J105" s="136">
        <f t="shared" si="0"/>
        <v>0</v>
      </c>
      <c r="K105" s="132" t="s">
        <v>1</v>
      </c>
      <c r="L105" s="30"/>
      <c r="M105" s="137" t="s">
        <v>1</v>
      </c>
      <c r="N105" s="138" t="s">
        <v>42</v>
      </c>
      <c r="P105" s="139">
        <f t="shared" si="1"/>
        <v>0</v>
      </c>
      <c r="Q105" s="139">
        <v>0</v>
      </c>
      <c r="R105" s="139">
        <f t="shared" si="2"/>
        <v>0</v>
      </c>
      <c r="S105" s="139">
        <v>0</v>
      </c>
      <c r="T105" s="140">
        <f t="shared" si="3"/>
        <v>0</v>
      </c>
      <c r="AR105" s="16" t="s">
        <v>135</v>
      </c>
      <c r="AT105" s="16" t="s">
        <v>130</v>
      </c>
      <c r="AU105" s="16" t="s">
        <v>71</v>
      </c>
      <c r="AY105" s="16" t="s">
        <v>129</v>
      </c>
      <c r="BE105" s="141">
        <f t="shared" si="4"/>
        <v>0</v>
      </c>
      <c r="BF105" s="141">
        <f t="shared" si="5"/>
        <v>0</v>
      </c>
      <c r="BG105" s="141">
        <f t="shared" si="6"/>
        <v>0</v>
      </c>
      <c r="BH105" s="141">
        <f t="shared" si="7"/>
        <v>0</v>
      </c>
      <c r="BI105" s="141">
        <f t="shared" si="8"/>
        <v>0</v>
      </c>
      <c r="BJ105" s="16" t="s">
        <v>79</v>
      </c>
      <c r="BK105" s="141">
        <f t="shared" si="9"/>
        <v>0</v>
      </c>
      <c r="BL105" s="16" t="s">
        <v>135</v>
      </c>
      <c r="BM105" s="16" t="s">
        <v>2247</v>
      </c>
    </row>
    <row r="106" spans="2:65" s="1" customFormat="1" ht="16.5" customHeight="1">
      <c r="B106" s="30"/>
      <c r="C106" s="130" t="s">
        <v>418</v>
      </c>
      <c r="D106" s="130" t="s">
        <v>130</v>
      </c>
      <c r="E106" s="131" t="s">
        <v>2248</v>
      </c>
      <c r="F106" s="132" t="s">
        <v>2249</v>
      </c>
      <c r="G106" s="133" t="s">
        <v>170</v>
      </c>
      <c r="H106" s="134">
        <v>8</v>
      </c>
      <c r="I106" s="135"/>
      <c r="J106" s="136">
        <f t="shared" si="0"/>
        <v>0</v>
      </c>
      <c r="K106" s="132" t="s">
        <v>1</v>
      </c>
      <c r="L106" s="30"/>
      <c r="M106" s="137" t="s">
        <v>1</v>
      </c>
      <c r="N106" s="138" t="s">
        <v>42</v>
      </c>
      <c r="P106" s="139">
        <f t="shared" si="1"/>
        <v>0</v>
      </c>
      <c r="Q106" s="139">
        <v>0</v>
      </c>
      <c r="R106" s="139">
        <f t="shared" si="2"/>
        <v>0</v>
      </c>
      <c r="S106" s="139">
        <v>0</v>
      </c>
      <c r="T106" s="140">
        <f t="shared" si="3"/>
        <v>0</v>
      </c>
      <c r="AR106" s="16" t="s">
        <v>135</v>
      </c>
      <c r="AT106" s="16" t="s">
        <v>130</v>
      </c>
      <c r="AU106" s="16" t="s">
        <v>71</v>
      </c>
      <c r="AY106" s="16" t="s">
        <v>129</v>
      </c>
      <c r="BE106" s="141">
        <f t="shared" si="4"/>
        <v>0</v>
      </c>
      <c r="BF106" s="141">
        <f t="shared" si="5"/>
        <v>0</v>
      </c>
      <c r="BG106" s="141">
        <f t="shared" si="6"/>
        <v>0</v>
      </c>
      <c r="BH106" s="141">
        <f t="shared" si="7"/>
        <v>0</v>
      </c>
      <c r="BI106" s="141">
        <f t="shared" si="8"/>
        <v>0</v>
      </c>
      <c r="BJ106" s="16" t="s">
        <v>79</v>
      </c>
      <c r="BK106" s="141">
        <f t="shared" si="9"/>
        <v>0</v>
      </c>
      <c r="BL106" s="16" t="s">
        <v>135</v>
      </c>
      <c r="BM106" s="16" t="s">
        <v>2250</v>
      </c>
    </row>
    <row r="107" spans="2:65" s="1" customFormat="1" ht="16.5" customHeight="1">
      <c r="B107" s="30"/>
      <c r="C107" s="130" t="s">
        <v>422</v>
      </c>
      <c r="D107" s="130" t="s">
        <v>130</v>
      </c>
      <c r="E107" s="131" t="s">
        <v>2251</v>
      </c>
      <c r="F107" s="132" t="s">
        <v>2252</v>
      </c>
      <c r="G107" s="133" t="s">
        <v>170</v>
      </c>
      <c r="H107" s="134">
        <v>4</v>
      </c>
      <c r="I107" s="135"/>
      <c r="J107" s="136">
        <f t="shared" si="0"/>
        <v>0</v>
      </c>
      <c r="K107" s="132" t="s">
        <v>1</v>
      </c>
      <c r="L107" s="30"/>
      <c r="M107" s="137" t="s">
        <v>1</v>
      </c>
      <c r="N107" s="138" t="s">
        <v>42</v>
      </c>
      <c r="P107" s="139">
        <f t="shared" si="1"/>
        <v>0</v>
      </c>
      <c r="Q107" s="139">
        <v>0</v>
      </c>
      <c r="R107" s="139">
        <f t="shared" si="2"/>
        <v>0</v>
      </c>
      <c r="S107" s="139">
        <v>0</v>
      </c>
      <c r="T107" s="140">
        <f t="shared" si="3"/>
        <v>0</v>
      </c>
      <c r="AR107" s="16" t="s">
        <v>135</v>
      </c>
      <c r="AT107" s="16" t="s">
        <v>130</v>
      </c>
      <c r="AU107" s="16" t="s">
        <v>71</v>
      </c>
      <c r="AY107" s="16" t="s">
        <v>129</v>
      </c>
      <c r="BE107" s="141">
        <f t="shared" si="4"/>
        <v>0</v>
      </c>
      <c r="BF107" s="141">
        <f t="shared" si="5"/>
        <v>0</v>
      </c>
      <c r="BG107" s="141">
        <f t="shared" si="6"/>
        <v>0</v>
      </c>
      <c r="BH107" s="141">
        <f t="shared" si="7"/>
        <v>0</v>
      </c>
      <c r="BI107" s="141">
        <f t="shared" si="8"/>
        <v>0</v>
      </c>
      <c r="BJ107" s="16" t="s">
        <v>79</v>
      </c>
      <c r="BK107" s="141">
        <f t="shared" si="9"/>
        <v>0</v>
      </c>
      <c r="BL107" s="16" t="s">
        <v>135</v>
      </c>
      <c r="BM107" s="16" t="s">
        <v>2253</v>
      </c>
    </row>
    <row r="108" spans="2:65" s="1" customFormat="1" ht="16.5" customHeight="1">
      <c r="B108" s="30"/>
      <c r="C108" s="130" t="s">
        <v>439</v>
      </c>
      <c r="D108" s="130" t="s">
        <v>130</v>
      </c>
      <c r="E108" s="131" t="s">
        <v>2254</v>
      </c>
      <c r="F108" s="132" t="s">
        <v>2255</v>
      </c>
      <c r="G108" s="133" t="s">
        <v>488</v>
      </c>
      <c r="H108" s="134">
        <v>4</v>
      </c>
      <c r="I108" s="135"/>
      <c r="J108" s="136">
        <f t="shared" si="0"/>
        <v>0</v>
      </c>
      <c r="K108" s="132" t="s">
        <v>1</v>
      </c>
      <c r="L108" s="30"/>
      <c r="M108" s="137" t="s">
        <v>1</v>
      </c>
      <c r="N108" s="138" t="s">
        <v>42</v>
      </c>
      <c r="P108" s="139">
        <f t="shared" si="1"/>
        <v>0</v>
      </c>
      <c r="Q108" s="139">
        <v>0</v>
      </c>
      <c r="R108" s="139">
        <f t="shared" si="2"/>
        <v>0</v>
      </c>
      <c r="S108" s="139">
        <v>0</v>
      </c>
      <c r="T108" s="140">
        <f t="shared" si="3"/>
        <v>0</v>
      </c>
      <c r="AR108" s="16" t="s">
        <v>135</v>
      </c>
      <c r="AT108" s="16" t="s">
        <v>130</v>
      </c>
      <c r="AU108" s="16" t="s">
        <v>71</v>
      </c>
      <c r="AY108" s="16" t="s">
        <v>129</v>
      </c>
      <c r="BE108" s="141">
        <f t="shared" si="4"/>
        <v>0</v>
      </c>
      <c r="BF108" s="141">
        <f t="shared" si="5"/>
        <v>0</v>
      </c>
      <c r="BG108" s="141">
        <f t="shared" si="6"/>
        <v>0</v>
      </c>
      <c r="BH108" s="141">
        <f t="shared" si="7"/>
        <v>0</v>
      </c>
      <c r="BI108" s="141">
        <f t="shared" si="8"/>
        <v>0</v>
      </c>
      <c r="BJ108" s="16" t="s">
        <v>79</v>
      </c>
      <c r="BK108" s="141">
        <f t="shared" si="9"/>
        <v>0</v>
      </c>
      <c r="BL108" s="16" t="s">
        <v>135</v>
      </c>
      <c r="BM108" s="16" t="s">
        <v>2256</v>
      </c>
    </row>
    <row r="109" spans="2:65" s="1" customFormat="1" ht="16.5" customHeight="1">
      <c r="B109" s="30"/>
      <c r="C109" s="130" t="s">
        <v>452</v>
      </c>
      <c r="D109" s="130" t="s">
        <v>130</v>
      </c>
      <c r="E109" s="131" t="s">
        <v>2257</v>
      </c>
      <c r="F109" s="132" t="s">
        <v>2258</v>
      </c>
      <c r="G109" s="133" t="s">
        <v>170</v>
      </c>
      <c r="H109" s="134">
        <v>4</v>
      </c>
      <c r="I109" s="135"/>
      <c r="J109" s="136">
        <f t="shared" si="0"/>
        <v>0</v>
      </c>
      <c r="K109" s="132" t="s">
        <v>1</v>
      </c>
      <c r="L109" s="30"/>
      <c r="M109" s="137" t="s">
        <v>1</v>
      </c>
      <c r="N109" s="138" t="s">
        <v>42</v>
      </c>
      <c r="P109" s="139">
        <f t="shared" si="1"/>
        <v>0</v>
      </c>
      <c r="Q109" s="139">
        <v>0</v>
      </c>
      <c r="R109" s="139">
        <f t="shared" si="2"/>
        <v>0</v>
      </c>
      <c r="S109" s="139">
        <v>0</v>
      </c>
      <c r="T109" s="140">
        <f t="shared" si="3"/>
        <v>0</v>
      </c>
      <c r="AR109" s="16" t="s">
        <v>135</v>
      </c>
      <c r="AT109" s="16" t="s">
        <v>130</v>
      </c>
      <c r="AU109" s="16" t="s">
        <v>71</v>
      </c>
      <c r="AY109" s="16" t="s">
        <v>129</v>
      </c>
      <c r="BE109" s="141">
        <f t="shared" si="4"/>
        <v>0</v>
      </c>
      <c r="BF109" s="141">
        <f t="shared" si="5"/>
        <v>0</v>
      </c>
      <c r="BG109" s="141">
        <f t="shared" si="6"/>
        <v>0</v>
      </c>
      <c r="BH109" s="141">
        <f t="shared" si="7"/>
        <v>0</v>
      </c>
      <c r="BI109" s="141">
        <f t="shared" si="8"/>
        <v>0</v>
      </c>
      <c r="BJ109" s="16" t="s">
        <v>79</v>
      </c>
      <c r="BK109" s="141">
        <f t="shared" si="9"/>
        <v>0</v>
      </c>
      <c r="BL109" s="16" t="s">
        <v>135</v>
      </c>
      <c r="BM109" s="16" t="s">
        <v>2259</v>
      </c>
    </row>
    <row r="110" spans="2:65" s="1" customFormat="1" ht="16.5" customHeight="1">
      <c r="B110" s="30"/>
      <c r="C110" s="130" t="s">
        <v>458</v>
      </c>
      <c r="D110" s="130" t="s">
        <v>130</v>
      </c>
      <c r="E110" s="131" t="s">
        <v>2260</v>
      </c>
      <c r="F110" s="132" t="s">
        <v>2261</v>
      </c>
      <c r="G110" s="133" t="s">
        <v>170</v>
      </c>
      <c r="H110" s="134">
        <v>4</v>
      </c>
      <c r="I110" s="135"/>
      <c r="J110" s="136">
        <f t="shared" si="0"/>
        <v>0</v>
      </c>
      <c r="K110" s="132" t="s">
        <v>1</v>
      </c>
      <c r="L110" s="30"/>
      <c r="M110" s="137" t="s">
        <v>1</v>
      </c>
      <c r="N110" s="138" t="s">
        <v>42</v>
      </c>
      <c r="P110" s="139">
        <f t="shared" si="1"/>
        <v>0</v>
      </c>
      <c r="Q110" s="139">
        <v>0</v>
      </c>
      <c r="R110" s="139">
        <f t="shared" si="2"/>
        <v>0</v>
      </c>
      <c r="S110" s="139">
        <v>0</v>
      </c>
      <c r="T110" s="140">
        <f t="shared" si="3"/>
        <v>0</v>
      </c>
      <c r="AR110" s="16" t="s">
        <v>135</v>
      </c>
      <c r="AT110" s="16" t="s">
        <v>130</v>
      </c>
      <c r="AU110" s="16" t="s">
        <v>71</v>
      </c>
      <c r="AY110" s="16" t="s">
        <v>129</v>
      </c>
      <c r="BE110" s="141">
        <f t="shared" si="4"/>
        <v>0</v>
      </c>
      <c r="BF110" s="141">
        <f t="shared" si="5"/>
        <v>0</v>
      </c>
      <c r="BG110" s="141">
        <f t="shared" si="6"/>
        <v>0</v>
      </c>
      <c r="BH110" s="141">
        <f t="shared" si="7"/>
        <v>0</v>
      </c>
      <c r="BI110" s="141">
        <f t="shared" si="8"/>
        <v>0</v>
      </c>
      <c r="BJ110" s="16" t="s">
        <v>79</v>
      </c>
      <c r="BK110" s="141">
        <f t="shared" si="9"/>
        <v>0</v>
      </c>
      <c r="BL110" s="16" t="s">
        <v>135</v>
      </c>
      <c r="BM110" s="16" t="s">
        <v>2262</v>
      </c>
    </row>
    <row r="111" spans="2:65" s="1" customFormat="1" ht="16.5" customHeight="1">
      <c r="B111" s="30"/>
      <c r="C111" s="130" t="s">
        <v>466</v>
      </c>
      <c r="D111" s="130" t="s">
        <v>130</v>
      </c>
      <c r="E111" s="131" t="s">
        <v>2263</v>
      </c>
      <c r="F111" s="132" t="s">
        <v>2264</v>
      </c>
      <c r="G111" s="133" t="s">
        <v>170</v>
      </c>
      <c r="H111" s="134">
        <v>4</v>
      </c>
      <c r="I111" s="135"/>
      <c r="J111" s="136">
        <f t="shared" si="0"/>
        <v>0</v>
      </c>
      <c r="K111" s="132" t="s">
        <v>1</v>
      </c>
      <c r="L111" s="30"/>
      <c r="M111" s="137" t="s">
        <v>1</v>
      </c>
      <c r="N111" s="138" t="s">
        <v>42</v>
      </c>
      <c r="P111" s="139">
        <f t="shared" si="1"/>
        <v>0</v>
      </c>
      <c r="Q111" s="139">
        <v>0</v>
      </c>
      <c r="R111" s="139">
        <f t="shared" si="2"/>
        <v>0</v>
      </c>
      <c r="S111" s="139">
        <v>0</v>
      </c>
      <c r="T111" s="140">
        <f t="shared" si="3"/>
        <v>0</v>
      </c>
      <c r="AR111" s="16" t="s">
        <v>135</v>
      </c>
      <c r="AT111" s="16" t="s">
        <v>130</v>
      </c>
      <c r="AU111" s="16" t="s">
        <v>71</v>
      </c>
      <c r="AY111" s="16" t="s">
        <v>129</v>
      </c>
      <c r="BE111" s="141">
        <f t="shared" si="4"/>
        <v>0</v>
      </c>
      <c r="BF111" s="141">
        <f t="shared" si="5"/>
        <v>0</v>
      </c>
      <c r="BG111" s="141">
        <f t="shared" si="6"/>
        <v>0</v>
      </c>
      <c r="BH111" s="141">
        <f t="shared" si="7"/>
        <v>0</v>
      </c>
      <c r="BI111" s="141">
        <f t="shared" si="8"/>
        <v>0</v>
      </c>
      <c r="BJ111" s="16" t="s">
        <v>79</v>
      </c>
      <c r="BK111" s="141">
        <f t="shared" si="9"/>
        <v>0</v>
      </c>
      <c r="BL111" s="16" t="s">
        <v>135</v>
      </c>
      <c r="BM111" s="16" t="s">
        <v>2265</v>
      </c>
    </row>
    <row r="112" spans="2:65" s="1" customFormat="1" ht="16.5" customHeight="1">
      <c r="B112" s="30"/>
      <c r="C112" s="130" t="s">
        <v>473</v>
      </c>
      <c r="D112" s="130" t="s">
        <v>130</v>
      </c>
      <c r="E112" s="131" t="s">
        <v>2266</v>
      </c>
      <c r="F112" s="132" t="s">
        <v>2267</v>
      </c>
      <c r="G112" s="133" t="s">
        <v>170</v>
      </c>
      <c r="H112" s="134">
        <v>32</v>
      </c>
      <c r="I112" s="135"/>
      <c r="J112" s="136">
        <f t="shared" si="0"/>
        <v>0</v>
      </c>
      <c r="K112" s="132" t="s">
        <v>1</v>
      </c>
      <c r="L112" s="30"/>
      <c r="M112" s="137" t="s">
        <v>1</v>
      </c>
      <c r="N112" s="138" t="s">
        <v>42</v>
      </c>
      <c r="P112" s="139">
        <f t="shared" si="1"/>
        <v>0</v>
      </c>
      <c r="Q112" s="139">
        <v>0</v>
      </c>
      <c r="R112" s="139">
        <f t="shared" si="2"/>
        <v>0</v>
      </c>
      <c r="S112" s="139">
        <v>0</v>
      </c>
      <c r="T112" s="140">
        <f t="shared" si="3"/>
        <v>0</v>
      </c>
      <c r="AR112" s="16" t="s">
        <v>135</v>
      </c>
      <c r="AT112" s="16" t="s">
        <v>130</v>
      </c>
      <c r="AU112" s="16" t="s">
        <v>71</v>
      </c>
      <c r="AY112" s="16" t="s">
        <v>129</v>
      </c>
      <c r="BE112" s="141">
        <f t="shared" si="4"/>
        <v>0</v>
      </c>
      <c r="BF112" s="141">
        <f t="shared" si="5"/>
        <v>0</v>
      </c>
      <c r="BG112" s="141">
        <f t="shared" si="6"/>
        <v>0</v>
      </c>
      <c r="BH112" s="141">
        <f t="shared" si="7"/>
        <v>0</v>
      </c>
      <c r="BI112" s="141">
        <f t="shared" si="8"/>
        <v>0</v>
      </c>
      <c r="BJ112" s="16" t="s">
        <v>79</v>
      </c>
      <c r="BK112" s="141">
        <f t="shared" si="9"/>
        <v>0</v>
      </c>
      <c r="BL112" s="16" t="s">
        <v>135</v>
      </c>
      <c r="BM112" s="16" t="s">
        <v>2268</v>
      </c>
    </row>
    <row r="113" spans="2:65" s="1" customFormat="1" ht="16.5" customHeight="1">
      <c r="B113" s="30"/>
      <c r="C113" s="130" t="s">
        <v>479</v>
      </c>
      <c r="D113" s="130" t="s">
        <v>130</v>
      </c>
      <c r="E113" s="131" t="s">
        <v>2269</v>
      </c>
      <c r="F113" s="132" t="s">
        <v>2270</v>
      </c>
      <c r="G113" s="133" t="s">
        <v>170</v>
      </c>
      <c r="H113" s="134">
        <v>26</v>
      </c>
      <c r="I113" s="135"/>
      <c r="J113" s="136">
        <f aca="true" t="shared" si="10" ref="J113:J132">ROUND(I113*H113,2)</f>
        <v>0</v>
      </c>
      <c r="K113" s="132" t="s">
        <v>1</v>
      </c>
      <c r="L113" s="30"/>
      <c r="M113" s="137" t="s">
        <v>1</v>
      </c>
      <c r="N113" s="138" t="s">
        <v>42</v>
      </c>
      <c r="P113" s="139">
        <f aca="true" t="shared" si="11" ref="P113:P132">O113*H113</f>
        <v>0</v>
      </c>
      <c r="Q113" s="139">
        <v>0</v>
      </c>
      <c r="R113" s="139">
        <f aca="true" t="shared" si="12" ref="R113:R132">Q113*H113</f>
        <v>0</v>
      </c>
      <c r="S113" s="139">
        <v>0</v>
      </c>
      <c r="T113" s="140">
        <f aca="true" t="shared" si="13" ref="T113:T132">S113*H113</f>
        <v>0</v>
      </c>
      <c r="AR113" s="16" t="s">
        <v>135</v>
      </c>
      <c r="AT113" s="16" t="s">
        <v>130</v>
      </c>
      <c r="AU113" s="16" t="s">
        <v>71</v>
      </c>
      <c r="AY113" s="16" t="s">
        <v>129</v>
      </c>
      <c r="BE113" s="141">
        <f aca="true" t="shared" si="14" ref="BE113:BE132">IF(N113="základní",J113,0)</f>
        <v>0</v>
      </c>
      <c r="BF113" s="141">
        <f aca="true" t="shared" si="15" ref="BF113:BF132">IF(N113="snížená",J113,0)</f>
        <v>0</v>
      </c>
      <c r="BG113" s="141">
        <f aca="true" t="shared" si="16" ref="BG113:BG132">IF(N113="zákl. přenesená",J113,0)</f>
        <v>0</v>
      </c>
      <c r="BH113" s="141">
        <f aca="true" t="shared" si="17" ref="BH113:BH132">IF(N113="sníž. přenesená",J113,0)</f>
        <v>0</v>
      </c>
      <c r="BI113" s="141">
        <f aca="true" t="shared" si="18" ref="BI113:BI132">IF(N113="nulová",J113,0)</f>
        <v>0</v>
      </c>
      <c r="BJ113" s="16" t="s">
        <v>79</v>
      </c>
      <c r="BK113" s="141">
        <f aca="true" t="shared" si="19" ref="BK113:BK132">ROUND(I113*H113,2)</f>
        <v>0</v>
      </c>
      <c r="BL113" s="16" t="s">
        <v>135</v>
      </c>
      <c r="BM113" s="16" t="s">
        <v>2271</v>
      </c>
    </row>
    <row r="114" spans="2:65" s="1" customFormat="1" ht="16.5" customHeight="1">
      <c r="B114" s="30"/>
      <c r="C114" s="130" t="s">
        <v>485</v>
      </c>
      <c r="D114" s="130" t="s">
        <v>130</v>
      </c>
      <c r="E114" s="131" t="s">
        <v>2272</v>
      </c>
      <c r="F114" s="132" t="s">
        <v>2273</v>
      </c>
      <c r="G114" s="133" t="s">
        <v>488</v>
      </c>
      <c r="H114" s="134">
        <v>20</v>
      </c>
      <c r="I114" s="135"/>
      <c r="J114" s="136">
        <f t="shared" si="10"/>
        <v>0</v>
      </c>
      <c r="K114" s="132" t="s">
        <v>1</v>
      </c>
      <c r="L114" s="30"/>
      <c r="M114" s="137" t="s">
        <v>1</v>
      </c>
      <c r="N114" s="138" t="s">
        <v>42</v>
      </c>
      <c r="P114" s="139">
        <f t="shared" si="11"/>
        <v>0</v>
      </c>
      <c r="Q114" s="139">
        <v>0</v>
      </c>
      <c r="R114" s="139">
        <f t="shared" si="12"/>
        <v>0</v>
      </c>
      <c r="S114" s="139">
        <v>0</v>
      </c>
      <c r="T114" s="140">
        <f t="shared" si="13"/>
        <v>0</v>
      </c>
      <c r="AR114" s="16" t="s">
        <v>135</v>
      </c>
      <c r="AT114" s="16" t="s">
        <v>130</v>
      </c>
      <c r="AU114" s="16" t="s">
        <v>71</v>
      </c>
      <c r="AY114" s="16" t="s">
        <v>129</v>
      </c>
      <c r="BE114" s="141">
        <f t="shared" si="14"/>
        <v>0</v>
      </c>
      <c r="BF114" s="141">
        <f t="shared" si="15"/>
        <v>0</v>
      </c>
      <c r="BG114" s="141">
        <f t="shared" si="16"/>
        <v>0</v>
      </c>
      <c r="BH114" s="141">
        <f t="shared" si="17"/>
        <v>0</v>
      </c>
      <c r="BI114" s="141">
        <f t="shared" si="18"/>
        <v>0</v>
      </c>
      <c r="BJ114" s="16" t="s">
        <v>79</v>
      </c>
      <c r="BK114" s="141">
        <f t="shared" si="19"/>
        <v>0</v>
      </c>
      <c r="BL114" s="16" t="s">
        <v>135</v>
      </c>
      <c r="BM114" s="16" t="s">
        <v>2274</v>
      </c>
    </row>
    <row r="115" spans="2:65" s="1" customFormat="1" ht="16.5" customHeight="1">
      <c r="B115" s="30"/>
      <c r="C115" s="130" t="s">
        <v>493</v>
      </c>
      <c r="D115" s="130" t="s">
        <v>130</v>
      </c>
      <c r="E115" s="131" t="s">
        <v>2275</v>
      </c>
      <c r="F115" s="132" t="s">
        <v>2276</v>
      </c>
      <c r="G115" s="133" t="s">
        <v>170</v>
      </c>
      <c r="H115" s="134">
        <v>26</v>
      </c>
      <c r="I115" s="135"/>
      <c r="J115" s="136">
        <f t="shared" si="10"/>
        <v>0</v>
      </c>
      <c r="K115" s="132" t="s">
        <v>1</v>
      </c>
      <c r="L115" s="30"/>
      <c r="M115" s="137" t="s">
        <v>1</v>
      </c>
      <c r="N115" s="138" t="s">
        <v>42</v>
      </c>
      <c r="P115" s="139">
        <f t="shared" si="11"/>
        <v>0</v>
      </c>
      <c r="Q115" s="139">
        <v>0</v>
      </c>
      <c r="R115" s="139">
        <f t="shared" si="12"/>
        <v>0</v>
      </c>
      <c r="S115" s="139">
        <v>0</v>
      </c>
      <c r="T115" s="140">
        <f t="shared" si="13"/>
        <v>0</v>
      </c>
      <c r="AR115" s="16" t="s">
        <v>135</v>
      </c>
      <c r="AT115" s="16" t="s">
        <v>130</v>
      </c>
      <c r="AU115" s="16" t="s">
        <v>71</v>
      </c>
      <c r="AY115" s="16" t="s">
        <v>129</v>
      </c>
      <c r="BE115" s="141">
        <f t="shared" si="14"/>
        <v>0</v>
      </c>
      <c r="BF115" s="141">
        <f t="shared" si="15"/>
        <v>0</v>
      </c>
      <c r="BG115" s="141">
        <f t="shared" si="16"/>
        <v>0</v>
      </c>
      <c r="BH115" s="141">
        <f t="shared" si="17"/>
        <v>0</v>
      </c>
      <c r="BI115" s="141">
        <f t="shared" si="18"/>
        <v>0</v>
      </c>
      <c r="BJ115" s="16" t="s">
        <v>79</v>
      </c>
      <c r="BK115" s="141">
        <f t="shared" si="19"/>
        <v>0</v>
      </c>
      <c r="BL115" s="16" t="s">
        <v>135</v>
      </c>
      <c r="BM115" s="16" t="s">
        <v>2277</v>
      </c>
    </row>
    <row r="116" spans="2:65" s="1" customFormat="1" ht="16.5" customHeight="1">
      <c r="B116" s="30"/>
      <c r="C116" s="130" t="s">
        <v>503</v>
      </c>
      <c r="D116" s="130" t="s">
        <v>130</v>
      </c>
      <c r="E116" s="131" t="s">
        <v>2278</v>
      </c>
      <c r="F116" s="132" t="s">
        <v>2279</v>
      </c>
      <c r="G116" s="133" t="s">
        <v>170</v>
      </c>
      <c r="H116" s="134">
        <v>26</v>
      </c>
      <c r="I116" s="135"/>
      <c r="J116" s="136">
        <f t="shared" si="10"/>
        <v>0</v>
      </c>
      <c r="K116" s="132" t="s">
        <v>1</v>
      </c>
      <c r="L116" s="30"/>
      <c r="M116" s="137" t="s">
        <v>1</v>
      </c>
      <c r="N116" s="138" t="s">
        <v>42</v>
      </c>
      <c r="P116" s="139">
        <f t="shared" si="11"/>
        <v>0</v>
      </c>
      <c r="Q116" s="139">
        <v>0</v>
      </c>
      <c r="R116" s="139">
        <f t="shared" si="12"/>
        <v>0</v>
      </c>
      <c r="S116" s="139">
        <v>0</v>
      </c>
      <c r="T116" s="140">
        <f t="shared" si="13"/>
        <v>0</v>
      </c>
      <c r="AR116" s="16" t="s">
        <v>135</v>
      </c>
      <c r="AT116" s="16" t="s">
        <v>130</v>
      </c>
      <c r="AU116" s="16" t="s">
        <v>71</v>
      </c>
      <c r="AY116" s="16" t="s">
        <v>129</v>
      </c>
      <c r="BE116" s="141">
        <f t="shared" si="14"/>
        <v>0</v>
      </c>
      <c r="BF116" s="141">
        <f t="shared" si="15"/>
        <v>0</v>
      </c>
      <c r="BG116" s="141">
        <f t="shared" si="16"/>
        <v>0</v>
      </c>
      <c r="BH116" s="141">
        <f t="shared" si="17"/>
        <v>0</v>
      </c>
      <c r="BI116" s="141">
        <f t="shared" si="18"/>
        <v>0</v>
      </c>
      <c r="BJ116" s="16" t="s">
        <v>79</v>
      </c>
      <c r="BK116" s="141">
        <f t="shared" si="19"/>
        <v>0</v>
      </c>
      <c r="BL116" s="16" t="s">
        <v>135</v>
      </c>
      <c r="BM116" s="16" t="s">
        <v>2280</v>
      </c>
    </row>
    <row r="117" spans="2:65" s="1" customFormat="1" ht="16.5" customHeight="1">
      <c r="B117" s="30"/>
      <c r="C117" s="130" t="s">
        <v>511</v>
      </c>
      <c r="D117" s="130" t="s">
        <v>130</v>
      </c>
      <c r="E117" s="131" t="s">
        <v>2281</v>
      </c>
      <c r="F117" s="132" t="s">
        <v>2282</v>
      </c>
      <c r="G117" s="133" t="s">
        <v>170</v>
      </c>
      <c r="H117" s="134">
        <v>3</v>
      </c>
      <c r="I117" s="135"/>
      <c r="J117" s="136">
        <f t="shared" si="10"/>
        <v>0</v>
      </c>
      <c r="K117" s="132" t="s">
        <v>1</v>
      </c>
      <c r="L117" s="30"/>
      <c r="M117" s="137" t="s">
        <v>1</v>
      </c>
      <c r="N117" s="138" t="s">
        <v>42</v>
      </c>
      <c r="P117" s="139">
        <f t="shared" si="11"/>
        <v>0</v>
      </c>
      <c r="Q117" s="139">
        <v>0</v>
      </c>
      <c r="R117" s="139">
        <f t="shared" si="12"/>
        <v>0</v>
      </c>
      <c r="S117" s="139">
        <v>0</v>
      </c>
      <c r="T117" s="140">
        <f t="shared" si="13"/>
        <v>0</v>
      </c>
      <c r="AR117" s="16" t="s">
        <v>135</v>
      </c>
      <c r="AT117" s="16" t="s">
        <v>130</v>
      </c>
      <c r="AU117" s="16" t="s">
        <v>71</v>
      </c>
      <c r="AY117" s="16" t="s">
        <v>129</v>
      </c>
      <c r="BE117" s="141">
        <f t="shared" si="14"/>
        <v>0</v>
      </c>
      <c r="BF117" s="141">
        <f t="shared" si="15"/>
        <v>0</v>
      </c>
      <c r="BG117" s="141">
        <f t="shared" si="16"/>
        <v>0</v>
      </c>
      <c r="BH117" s="141">
        <f t="shared" si="17"/>
        <v>0</v>
      </c>
      <c r="BI117" s="141">
        <f t="shared" si="18"/>
        <v>0</v>
      </c>
      <c r="BJ117" s="16" t="s">
        <v>79</v>
      </c>
      <c r="BK117" s="141">
        <f t="shared" si="19"/>
        <v>0</v>
      </c>
      <c r="BL117" s="16" t="s">
        <v>135</v>
      </c>
      <c r="BM117" s="16" t="s">
        <v>2283</v>
      </c>
    </row>
    <row r="118" spans="2:65" s="1" customFormat="1" ht="16.5" customHeight="1">
      <c r="B118" s="30"/>
      <c r="C118" s="130" t="s">
        <v>518</v>
      </c>
      <c r="D118" s="130" t="s">
        <v>130</v>
      </c>
      <c r="E118" s="131" t="s">
        <v>2284</v>
      </c>
      <c r="F118" s="132" t="s">
        <v>2285</v>
      </c>
      <c r="G118" s="133" t="s">
        <v>170</v>
      </c>
      <c r="H118" s="134">
        <v>3</v>
      </c>
      <c r="I118" s="135"/>
      <c r="J118" s="136">
        <f t="shared" si="10"/>
        <v>0</v>
      </c>
      <c r="K118" s="132" t="s">
        <v>1</v>
      </c>
      <c r="L118" s="30"/>
      <c r="M118" s="137" t="s">
        <v>1</v>
      </c>
      <c r="N118" s="138" t="s">
        <v>42</v>
      </c>
      <c r="P118" s="139">
        <f t="shared" si="11"/>
        <v>0</v>
      </c>
      <c r="Q118" s="139">
        <v>0</v>
      </c>
      <c r="R118" s="139">
        <f t="shared" si="12"/>
        <v>0</v>
      </c>
      <c r="S118" s="139">
        <v>0</v>
      </c>
      <c r="T118" s="140">
        <f t="shared" si="13"/>
        <v>0</v>
      </c>
      <c r="AR118" s="16" t="s">
        <v>135</v>
      </c>
      <c r="AT118" s="16" t="s">
        <v>130</v>
      </c>
      <c r="AU118" s="16" t="s">
        <v>71</v>
      </c>
      <c r="AY118" s="16" t="s">
        <v>129</v>
      </c>
      <c r="BE118" s="141">
        <f t="shared" si="14"/>
        <v>0</v>
      </c>
      <c r="BF118" s="141">
        <f t="shared" si="15"/>
        <v>0</v>
      </c>
      <c r="BG118" s="141">
        <f t="shared" si="16"/>
        <v>0</v>
      </c>
      <c r="BH118" s="141">
        <f t="shared" si="17"/>
        <v>0</v>
      </c>
      <c r="BI118" s="141">
        <f t="shared" si="18"/>
        <v>0</v>
      </c>
      <c r="BJ118" s="16" t="s">
        <v>79</v>
      </c>
      <c r="BK118" s="141">
        <f t="shared" si="19"/>
        <v>0</v>
      </c>
      <c r="BL118" s="16" t="s">
        <v>135</v>
      </c>
      <c r="BM118" s="16" t="s">
        <v>2286</v>
      </c>
    </row>
    <row r="119" spans="2:65" s="1" customFormat="1" ht="16.5" customHeight="1">
      <c r="B119" s="30"/>
      <c r="C119" s="130" t="s">
        <v>523</v>
      </c>
      <c r="D119" s="130" t="s">
        <v>130</v>
      </c>
      <c r="E119" s="131" t="s">
        <v>2287</v>
      </c>
      <c r="F119" s="132" t="s">
        <v>2288</v>
      </c>
      <c r="G119" s="133" t="s">
        <v>170</v>
      </c>
      <c r="H119" s="134">
        <v>3</v>
      </c>
      <c r="I119" s="135"/>
      <c r="J119" s="136">
        <f t="shared" si="10"/>
        <v>0</v>
      </c>
      <c r="K119" s="132" t="s">
        <v>1</v>
      </c>
      <c r="L119" s="30"/>
      <c r="M119" s="137" t="s">
        <v>1</v>
      </c>
      <c r="N119" s="138" t="s">
        <v>42</v>
      </c>
      <c r="P119" s="139">
        <f t="shared" si="11"/>
        <v>0</v>
      </c>
      <c r="Q119" s="139">
        <v>0</v>
      </c>
      <c r="R119" s="139">
        <f t="shared" si="12"/>
        <v>0</v>
      </c>
      <c r="S119" s="139">
        <v>0</v>
      </c>
      <c r="T119" s="140">
        <f t="shared" si="13"/>
        <v>0</v>
      </c>
      <c r="AR119" s="16" t="s">
        <v>135</v>
      </c>
      <c r="AT119" s="16" t="s">
        <v>130</v>
      </c>
      <c r="AU119" s="16" t="s">
        <v>71</v>
      </c>
      <c r="AY119" s="16" t="s">
        <v>129</v>
      </c>
      <c r="BE119" s="141">
        <f t="shared" si="14"/>
        <v>0</v>
      </c>
      <c r="BF119" s="141">
        <f t="shared" si="15"/>
        <v>0</v>
      </c>
      <c r="BG119" s="141">
        <f t="shared" si="16"/>
        <v>0</v>
      </c>
      <c r="BH119" s="141">
        <f t="shared" si="17"/>
        <v>0</v>
      </c>
      <c r="BI119" s="141">
        <f t="shared" si="18"/>
        <v>0</v>
      </c>
      <c r="BJ119" s="16" t="s">
        <v>79</v>
      </c>
      <c r="BK119" s="141">
        <f t="shared" si="19"/>
        <v>0</v>
      </c>
      <c r="BL119" s="16" t="s">
        <v>135</v>
      </c>
      <c r="BM119" s="16" t="s">
        <v>2289</v>
      </c>
    </row>
    <row r="120" spans="2:65" s="1" customFormat="1" ht="16.5" customHeight="1">
      <c r="B120" s="30"/>
      <c r="C120" s="130" t="s">
        <v>530</v>
      </c>
      <c r="D120" s="130" t="s">
        <v>130</v>
      </c>
      <c r="E120" s="131" t="s">
        <v>2290</v>
      </c>
      <c r="F120" s="132" t="s">
        <v>2291</v>
      </c>
      <c r="G120" s="133" t="s">
        <v>170</v>
      </c>
      <c r="H120" s="134">
        <v>3</v>
      </c>
      <c r="I120" s="135"/>
      <c r="J120" s="136">
        <f t="shared" si="10"/>
        <v>0</v>
      </c>
      <c r="K120" s="132" t="s">
        <v>1</v>
      </c>
      <c r="L120" s="30"/>
      <c r="M120" s="137" t="s">
        <v>1</v>
      </c>
      <c r="N120" s="138" t="s">
        <v>42</v>
      </c>
      <c r="P120" s="139">
        <f t="shared" si="11"/>
        <v>0</v>
      </c>
      <c r="Q120" s="139">
        <v>0</v>
      </c>
      <c r="R120" s="139">
        <f t="shared" si="12"/>
        <v>0</v>
      </c>
      <c r="S120" s="139">
        <v>0</v>
      </c>
      <c r="T120" s="140">
        <f t="shared" si="13"/>
        <v>0</v>
      </c>
      <c r="AR120" s="16" t="s">
        <v>135</v>
      </c>
      <c r="AT120" s="16" t="s">
        <v>130</v>
      </c>
      <c r="AU120" s="16" t="s">
        <v>71</v>
      </c>
      <c r="AY120" s="16" t="s">
        <v>129</v>
      </c>
      <c r="BE120" s="141">
        <f t="shared" si="14"/>
        <v>0</v>
      </c>
      <c r="BF120" s="141">
        <f t="shared" si="15"/>
        <v>0</v>
      </c>
      <c r="BG120" s="141">
        <f t="shared" si="16"/>
        <v>0</v>
      </c>
      <c r="BH120" s="141">
        <f t="shared" si="17"/>
        <v>0</v>
      </c>
      <c r="BI120" s="141">
        <f t="shared" si="18"/>
        <v>0</v>
      </c>
      <c r="BJ120" s="16" t="s">
        <v>79</v>
      </c>
      <c r="BK120" s="141">
        <f t="shared" si="19"/>
        <v>0</v>
      </c>
      <c r="BL120" s="16" t="s">
        <v>135</v>
      </c>
      <c r="BM120" s="16" t="s">
        <v>2292</v>
      </c>
    </row>
    <row r="121" spans="2:65" s="1" customFormat="1" ht="16.5" customHeight="1">
      <c r="B121" s="30"/>
      <c r="C121" s="130" t="s">
        <v>535</v>
      </c>
      <c r="D121" s="130" t="s">
        <v>130</v>
      </c>
      <c r="E121" s="131" t="s">
        <v>2293</v>
      </c>
      <c r="F121" s="132" t="s">
        <v>2294</v>
      </c>
      <c r="G121" s="133" t="s">
        <v>170</v>
      </c>
      <c r="H121" s="134">
        <v>3</v>
      </c>
      <c r="I121" s="135"/>
      <c r="J121" s="136">
        <f t="shared" si="10"/>
        <v>0</v>
      </c>
      <c r="K121" s="132" t="s">
        <v>1</v>
      </c>
      <c r="L121" s="30"/>
      <c r="M121" s="137" t="s">
        <v>1</v>
      </c>
      <c r="N121" s="138" t="s">
        <v>42</v>
      </c>
      <c r="P121" s="139">
        <f t="shared" si="11"/>
        <v>0</v>
      </c>
      <c r="Q121" s="139">
        <v>0</v>
      </c>
      <c r="R121" s="139">
        <f t="shared" si="12"/>
        <v>0</v>
      </c>
      <c r="S121" s="139">
        <v>0</v>
      </c>
      <c r="T121" s="140">
        <f t="shared" si="13"/>
        <v>0</v>
      </c>
      <c r="AR121" s="16" t="s">
        <v>135</v>
      </c>
      <c r="AT121" s="16" t="s">
        <v>130</v>
      </c>
      <c r="AU121" s="16" t="s">
        <v>71</v>
      </c>
      <c r="AY121" s="16" t="s">
        <v>129</v>
      </c>
      <c r="BE121" s="141">
        <f t="shared" si="14"/>
        <v>0</v>
      </c>
      <c r="BF121" s="141">
        <f t="shared" si="15"/>
        <v>0</v>
      </c>
      <c r="BG121" s="141">
        <f t="shared" si="16"/>
        <v>0</v>
      </c>
      <c r="BH121" s="141">
        <f t="shared" si="17"/>
        <v>0</v>
      </c>
      <c r="BI121" s="141">
        <f t="shared" si="18"/>
        <v>0</v>
      </c>
      <c r="BJ121" s="16" t="s">
        <v>79</v>
      </c>
      <c r="BK121" s="141">
        <f t="shared" si="19"/>
        <v>0</v>
      </c>
      <c r="BL121" s="16" t="s">
        <v>135</v>
      </c>
      <c r="BM121" s="16" t="s">
        <v>2295</v>
      </c>
    </row>
    <row r="122" spans="2:65" s="1" customFormat="1" ht="16.5" customHeight="1">
      <c r="B122" s="30"/>
      <c r="C122" s="130" t="s">
        <v>543</v>
      </c>
      <c r="D122" s="130" t="s">
        <v>130</v>
      </c>
      <c r="E122" s="131" t="s">
        <v>2296</v>
      </c>
      <c r="F122" s="132" t="s">
        <v>2297</v>
      </c>
      <c r="G122" s="133" t="s">
        <v>170</v>
      </c>
      <c r="H122" s="134">
        <v>21</v>
      </c>
      <c r="I122" s="135"/>
      <c r="J122" s="136">
        <f t="shared" si="10"/>
        <v>0</v>
      </c>
      <c r="K122" s="132" t="s">
        <v>1</v>
      </c>
      <c r="L122" s="30"/>
      <c r="M122" s="137" t="s">
        <v>1</v>
      </c>
      <c r="N122" s="138" t="s">
        <v>42</v>
      </c>
      <c r="P122" s="139">
        <f t="shared" si="11"/>
        <v>0</v>
      </c>
      <c r="Q122" s="139">
        <v>0</v>
      </c>
      <c r="R122" s="139">
        <f t="shared" si="12"/>
        <v>0</v>
      </c>
      <c r="S122" s="139">
        <v>0</v>
      </c>
      <c r="T122" s="140">
        <f t="shared" si="13"/>
        <v>0</v>
      </c>
      <c r="AR122" s="16" t="s">
        <v>135</v>
      </c>
      <c r="AT122" s="16" t="s">
        <v>130</v>
      </c>
      <c r="AU122" s="16" t="s">
        <v>71</v>
      </c>
      <c r="AY122" s="16" t="s">
        <v>129</v>
      </c>
      <c r="BE122" s="141">
        <f t="shared" si="14"/>
        <v>0</v>
      </c>
      <c r="BF122" s="141">
        <f t="shared" si="15"/>
        <v>0</v>
      </c>
      <c r="BG122" s="141">
        <f t="shared" si="16"/>
        <v>0</v>
      </c>
      <c r="BH122" s="141">
        <f t="shared" si="17"/>
        <v>0</v>
      </c>
      <c r="BI122" s="141">
        <f t="shared" si="18"/>
        <v>0</v>
      </c>
      <c r="BJ122" s="16" t="s">
        <v>79</v>
      </c>
      <c r="BK122" s="141">
        <f t="shared" si="19"/>
        <v>0</v>
      </c>
      <c r="BL122" s="16" t="s">
        <v>135</v>
      </c>
      <c r="BM122" s="16" t="s">
        <v>2298</v>
      </c>
    </row>
    <row r="123" spans="2:65" s="1" customFormat="1" ht="16.5" customHeight="1">
      <c r="B123" s="30"/>
      <c r="C123" s="130" t="s">
        <v>548</v>
      </c>
      <c r="D123" s="130" t="s">
        <v>130</v>
      </c>
      <c r="E123" s="131" t="s">
        <v>2299</v>
      </c>
      <c r="F123" s="132" t="s">
        <v>2300</v>
      </c>
      <c r="G123" s="133" t="s">
        <v>170</v>
      </c>
      <c r="H123" s="134">
        <v>5</v>
      </c>
      <c r="I123" s="135"/>
      <c r="J123" s="136">
        <f t="shared" si="10"/>
        <v>0</v>
      </c>
      <c r="K123" s="132" t="s">
        <v>1</v>
      </c>
      <c r="L123" s="30"/>
      <c r="M123" s="137" t="s">
        <v>1</v>
      </c>
      <c r="N123" s="138" t="s">
        <v>42</v>
      </c>
      <c r="P123" s="139">
        <f t="shared" si="11"/>
        <v>0</v>
      </c>
      <c r="Q123" s="139">
        <v>0</v>
      </c>
      <c r="R123" s="139">
        <f t="shared" si="12"/>
        <v>0</v>
      </c>
      <c r="S123" s="139">
        <v>0</v>
      </c>
      <c r="T123" s="140">
        <f t="shared" si="13"/>
        <v>0</v>
      </c>
      <c r="AR123" s="16" t="s">
        <v>135</v>
      </c>
      <c r="AT123" s="16" t="s">
        <v>130</v>
      </c>
      <c r="AU123" s="16" t="s">
        <v>71</v>
      </c>
      <c r="AY123" s="16" t="s">
        <v>129</v>
      </c>
      <c r="BE123" s="141">
        <f t="shared" si="14"/>
        <v>0</v>
      </c>
      <c r="BF123" s="141">
        <f t="shared" si="15"/>
        <v>0</v>
      </c>
      <c r="BG123" s="141">
        <f t="shared" si="16"/>
        <v>0</v>
      </c>
      <c r="BH123" s="141">
        <f t="shared" si="17"/>
        <v>0</v>
      </c>
      <c r="BI123" s="141">
        <f t="shared" si="18"/>
        <v>0</v>
      </c>
      <c r="BJ123" s="16" t="s">
        <v>79</v>
      </c>
      <c r="BK123" s="141">
        <f t="shared" si="19"/>
        <v>0</v>
      </c>
      <c r="BL123" s="16" t="s">
        <v>135</v>
      </c>
      <c r="BM123" s="16" t="s">
        <v>2301</v>
      </c>
    </row>
    <row r="124" spans="2:65" s="1" customFormat="1" ht="16.5" customHeight="1">
      <c r="B124" s="30"/>
      <c r="C124" s="130" t="s">
        <v>553</v>
      </c>
      <c r="D124" s="130" t="s">
        <v>130</v>
      </c>
      <c r="E124" s="131" t="s">
        <v>2302</v>
      </c>
      <c r="F124" s="132" t="s">
        <v>2303</v>
      </c>
      <c r="G124" s="133" t="s">
        <v>170</v>
      </c>
      <c r="H124" s="134">
        <v>5</v>
      </c>
      <c r="I124" s="135"/>
      <c r="J124" s="136">
        <f t="shared" si="10"/>
        <v>0</v>
      </c>
      <c r="K124" s="132" t="s">
        <v>1</v>
      </c>
      <c r="L124" s="30"/>
      <c r="M124" s="137" t="s">
        <v>1</v>
      </c>
      <c r="N124" s="138" t="s">
        <v>42</v>
      </c>
      <c r="P124" s="139">
        <f t="shared" si="11"/>
        <v>0</v>
      </c>
      <c r="Q124" s="139">
        <v>0</v>
      </c>
      <c r="R124" s="139">
        <f t="shared" si="12"/>
        <v>0</v>
      </c>
      <c r="S124" s="139">
        <v>0</v>
      </c>
      <c r="T124" s="140">
        <f t="shared" si="13"/>
        <v>0</v>
      </c>
      <c r="AR124" s="16" t="s">
        <v>135</v>
      </c>
      <c r="AT124" s="16" t="s">
        <v>130</v>
      </c>
      <c r="AU124" s="16" t="s">
        <v>71</v>
      </c>
      <c r="AY124" s="16" t="s">
        <v>129</v>
      </c>
      <c r="BE124" s="141">
        <f t="shared" si="14"/>
        <v>0</v>
      </c>
      <c r="BF124" s="141">
        <f t="shared" si="15"/>
        <v>0</v>
      </c>
      <c r="BG124" s="141">
        <f t="shared" si="16"/>
        <v>0</v>
      </c>
      <c r="BH124" s="141">
        <f t="shared" si="17"/>
        <v>0</v>
      </c>
      <c r="BI124" s="141">
        <f t="shared" si="18"/>
        <v>0</v>
      </c>
      <c r="BJ124" s="16" t="s">
        <v>79</v>
      </c>
      <c r="BK124" s="141">
        <f t="shared" si="19"/>
        <v>0</v>
      </c>
      <c r="BL124" s="16" t="s">
        <v>135</v>
      </c>
      <c r="BM124" s="16" t="s">
        <v>2304</v>
      </c>
    </row>
    <row r="125" spans="2:65" s="1" customFormat="1" ht="16.5" customHeight="1">
      <c r="B125" s="30"/>
      <c r="C125" s="130" t="s">
        <v>560</v>
      </c>
      <c r="D125" s="130" t="s">
        <v>130</v>
      </c>
      <c r="E125" s="131" t="s">
        <v>2305</v>
      </c>
      <c r="F125" s="132" t="s">
        <v>2306</v>
      </c>
      <c r="G125" s="133" t="s">
        <v>488</v>
      </c>
      <c r="H125" s="134">
        <v>130</v>
      </c>
      <c r="I125" s="135"/>
      <c r="J125" s="136">
        <f t="shared" si="10"/>
        <v>0</v>
      </c>
      <c r="K125" s="132" t="s">
        <v>1</v>
      </c>
      <c r="L125" s="30"/>
      <c r="M125" s="137" t="s">
        <v>1</v>
      </c>
      <c r="N125" s="138" t="s">
        <v>42</v>
      </c>
      <c r="P125" s="139">
        <f t="shared" si="11"/>
        <v>0</v>
      </c>
      <c r="Q125" s="139">
        <v>0</v>
      </c>
      <c r="R125" s="139">
        <f t="shared" si="12"/>
        <v>0</v>
      </c>
      <c r="S125" s="139">
        <v>0</v>
      </c>
      <c r="T125" s="140">
        <f t="shared" si="13"/>
        <v>0</v>
      </c>
      <c r="AR125" s="16" t="s">
        <v>135</v>
      </c>
      <c r="AT125" s="16" t="s">
        <v>130</v>
      </c>
      <c r="AU125" s="16" t="s">
        <v>71</v>
      </c>
      <c r="AY125" s="16" t="s">
        <v>129</v>
      </c>
      <c r="BE125" s="141">
        <f t="shared" si="14"/>
        <v>0</v>
      </c>
      <c r="BF125" s="141">
        <f t="shared" si="15"/>
        <v>0</v>
      </c>
      <c r="BG125" s="141">
        <f t="shared" si="16"/>
        <v>0</v>
      </c>
      <c r="BH125" s="141">
        <f t="shared" si="17"/>
        <v>0</v>
      </c>
      <c r="BI125" s="141">
        <f t="shared" si="18"/>
        <v>0</v>
      </c>
      <c r="BJ125" s="16" t="s">
        <v>79</v>
      </c>
      <c r="BK125" s="141">
        <f t="shared" si="19"/>
        <v>0</v>
      </c>
      <c r="BL125" s="16" t="s">
        <v>135</v>
      </c>
      <c r="BM125" s="16" t="s">
        <v>2307</v>
      </c>
    </row>
    <row r="126" spans="2:65" s="1" customFormat="1" ht="16.5" customHeight="1">
      <c r="B126" s="30"/>
      <c r="C126" s="130" t="s">
        <v>569</v>
      </c>
      <c r="D126" s="130" t="s">
        <v>130</v>
      </c>
      <c r="E126" s="131" t="s">
        <v>2308</v>
      </c>
      <c r="F126" s="132" t="s">
        <v>2309</v>
      </c>
      <c r="G126" s="133" t="s">
        <v>488</v>
      </c>
      <c r="H126" s="134">
        <v>248</v>
      </c>
      <c r="I126" s="135"/>
      <c r="J126" s="136">
        <f t="shared" si="10"/>
        <v>0</v>
      </c>
      <c r="K126" s="132" t="s">
        <v>1</v>
      </c>
      <c r="L126" s="30"/>
      <c r="M126" s="137" t="s">
        <v>1</v>
      </c>
      <c r="N126" s="138" t="s">
        <v>42</v>
      </c>
      <c r="P126" s="139">
        <f t="shared" si="11"/>
        <v>0</v>
      </c>
      <c r="Q126" s="139">
        <v>0</v>
      </c>
      <c r="R126" s="139">
        <f t="shared" si="12"/>
        <v>0</v>
      </c>
      <c r="S126" s="139">
        <v>0</v>
      </c>
      <c r="T126" s="140">
        <f t="shared" si="13"/>
        <v>0</v>
      </c>
      <c r="AR126" s="16" t="s">
        <v>135</v>
      </c>
      <c r="AT126" s="16" t="s">
        <v>130</v>
      </c>
      <c r="AU126" s="16" t="s">
        <v>71</v>
      </c>
      <c r="AY126" s="16" t="s">
        <v>129</v>
      </c>
      <c r="BE126" s="141">
        <f t="shared" si="14"/>
        <v>0</v>
      </c>
      <c r="BF126" s="141">
        <f t="shared" si="15"/>
        <v>0</v>
      </c>
      <c r="BG126" s="141">
        <f t="shared" si="16"/>
        <v>0</v>
      </c>
      <c r="BH126" s="141">
        <f t="shared" si="17"/>
        <v>0</v>
      </c>
      <c r="BI126" s="141">
        <f t="shared" si="18"/>
        <v>0</v>
      </c>
      <c r="BJ126" s="16" t="s">
        <v>79</v>
      </c>
      <c r="BK126" s="141">
        <f t="shared" si="19"/>
        <v>0</v>
      </c>
      <c r="BL126" s="16" t="s">
        <v>135</v>
      </c>
      <c r="BM126" s="16" t="s">
        <v>2310</v>
      </c>
    </row>
    <row r="127" spans="2:65" s="1" customFormat="1" ht="16.5" customHeight="1">
      <c r="B127" s="30"/>
      <c r="C127" s="130" t="s">
        <v>576</v>
      </c>
      <c r="D127" s="130" t="s">
        <v>130</v>
      </c>
      <c r="E127" s="131" t="s">
        <v>2311</v>
      </c>
      <c r="F127" s="132" t="s">
        <v>2312</v>
      </c>
      <c r="G127" s="133" t="s">
        <v>170</v>
      </c>
      <c r="H127" s="134">
        <v>186</v>
      </c>
      <c r="I127" s="135"/>
      <c r="J127" s="136">
        <f t="shared" si="10"/>
        <v>0</v>
      </c>
      <c r="K127" s="132" t="s">
        <v>1</v>
      </c>
      <c r="L127" s="30"/>
      <c r="M127" s="137" t="s">
        <v>1</v>
      </c>
      <c r="N127" s="138" t="s">
        <v>42</v>
      </c>
      <c r="P127" s="139">
        <f t="shared" si="11"/>
        <v>0</v>
      </c>
      <c r="Q127" s="139">
        <v>0</v>
      </c>
      <c r="R127" s="139">
        <f t="shared" si="12"/>
        <v>0</v>
      </c>
      <c r="S127" s="139">
        <v>0</v>
      </c>
      <c r="T127" s="140">
        <f t="shared" si="13"/>
        <v>0</v>
      </c>
      <c r="AR127" s="16" t="s">
        <v>135</v>
      </c>
      <c r="AT127" s="16" t="s">
        <v>130</v>
      </c>
      <c r="AU127" s="16" t="s">
        <v>71</v>
      </c>
      <c r="AY127" s="16" t="s">
        <v>129</v>
      </c>
      <c r="BE127" s="141">
        <f t="shared" si="14"/>
        <v>0</v>
      </c>
      <c r="BF127" s="141">
        <f t="shared" si="15"/>
        <v>0</v>
      </c>
      <c r="BG127" s="141">
        <f t="shared" si="16"/>
        <v>0</v>
      </c>
      <c r="BH127" s="141">
        <f t="shared" si="17"/>
        <v>0</v>
      </c>
      <c r="BI127" s="141">
        <f t="shared" si="18"/>
        <v>0</v>
      </c>
      <c r="BJ127" s="16" t="s">
        <v>79</v>
      </c>
      <c r="BK127" s="141">
        <f t="shared" si="19"/>
        <v>0</v>
      </c>
      <c r="BL127" s="16" t="s">
        <v>135</v>
      </c>
      <c r="BM127" s="16" t="s">
        <v>2313</v>
      </c>
    </row>
    <row r="128" spans="2:65" s="1" customFormat="1" ht="16.5" customHeight="1">
      <c r="B128" s="30"/>
      <c r="C128" s="130" t="s">
        <v>583</v>
      </c>
      <c r="D128" s="130" t="s">
        <v>130</v>
      </c>
      <c r="E128" s="131" t="s">
        <v>2314</v>
      </c>
      <c r="F128" s="132" t="s">
        <v>2315</v>
      </c>
      <c r="G128" s="133" t="s">
        <v>488</v>
      </c>
      <c r="H128" s="134">
        <v>20</v>
      </c>
      <c r="I128" s="135"/>
      <c r="J128" s="136">
        <f t="shared" si="10"/>
        <v>0</v>
      </c>
      <c r="K128" s="132" t="s">
        <v>1</v>
      </c>
      <c r="L128" s="30"/>
      <c r="M128" s="137" t="s">
        <v>1</v>
      </c>
      <c r="N128" s="138" t="s">
        <v>42</v>
      </c>
      <c r="P128" s="139">
        <f t="shared" si="11"/>
        <v>0</v>
      </c>
      <c r="Q128" s="139">
        <v>0</v>
      </c>
      <c r="R128" s="139">
        <f t="shared" si="12"/>
        <v>0</v>
      </c>
      <c r="S128" s="139">
        <v>0</v>
      </c>
      <c r="T128" s="140">
        <f t="shared" si="13"/>
        <v>0</v>
      </c>
      <c r="AR128" s="16" t="s">
        <v>135</v>
      </c>
      <c r="AT128" s="16" t="s">
        <v>130</v>
      </c>
      <c r="AU128" s="16" t="s">
        <v>71</v>
      </c>
      <c r="AY128" s="16" t="s">
        <v>129</v>
      </c>
      <c r="BE128" s="141">
        <f t="shared" si="14"/>
        <v>0</v>
      </c>
      <c r="BF128" s="141">
        <f t="shared" si="15"/>
        <v>0</v>
      </c>
      <c r="BG128" s="141">
        <f t="shared" si="16"/>
        <v>0</v>
      </c>
      <c r="BH128" s="141">
        <f t="shared" si="17"/>
        <v>0</v>
      </c>
      <c r="BI128" s="141">
        <f t="shared" si="18"/>
        <v>0</v>
      </c>
      <c r="BJ128" s="16" t="s">
        <v>79</v>
      </c>
      <c r="BK128" s="141">
        <f t="shared" si="19"/>
        <v>0</v>
      </c>
      <c r="BL128" s="16" t="s">
        <v>135</v>
      </c>
      <c r="BM128" s="16" t="s">
        <v>2316</v>
      </c>
    </row>
    <row r="129" spans="2:65" s="1" customFormat="1" ht="16.5" customHeight="1">
      <c r="B129" s="30"/>
      <c r="C129" s="130" t="s">
        <v>589</v>
      </c>
      <c r="D129" s="130" t="s">
        <v>130</v>
      </c>
      <c r="E129" s="131" t="s">
        <v>2317</v>
      </c>
      <c r="F129" s="132" t="s">
        <v>2318</v>
      </c>
      <c r="G129" s="133" t="s">
        <v>170</v>
      </c>
      <c r="H129" s="134">
        <v>12</v>
      </c>
      <c r="I129" s="135"/>
      <c r="J129" s="136">
        <f t="shared" si="10"/>
        <v>0</v>
      </c>
      <c r="K129" s="132" t="s">
        <v>1</v>
      </c>
      <c r="L129" s="30"/>
      <c r="M129" s="137" t="s">
        <v>1</v>
      </c>
      <c r="N129" s="138" t="s">
        <v>42</v>
      </c>
      <c r="P129" s="139">
        <f t="shared" si="11"/>
        <v>0</v>
      </c>
      <c r="Q129" s="139">
        <v>0</v>
      </c>
      <c r="R129" s="139">
        <f t="shared" si="12"/>
        <v>0</v>
      </c>
      <c r="S129" s="139">
        <v>0</v>
      </c>
      <c r="T129" s="140">
        <f t="shared" si="13"/>
        <v>0</v>
      </c>
      <c r="AR129" s="16" t="s">
        <v>135</v>
      </c>
      <c r="AT129" s="16" t="s">
        <v>130</v>
      </c>
      <c r="AU129" s="16" t="s">
        <v>71</v>
      </c>
      <c r="AY129" s="16" t="s">
        <v>129</v>
      </c>
      <c r="BE129" s="141">
        <f t="shared" si="14"/>
        <v>0</v>
      </c>
      <c r="BF129" s="141">
        <f t="shared" si="15"/>
        <v>0</v>
      </c>
      <c r="BG129" s="141">
        <f t="shared" si="16"/>
        <v>0</v>
      </c>
      <c r="BH129" s="141">
        <f t="shared" si="17"/>
        <v>0</v>
      </c>
      <c r="BI129" s="141">
        <f t="shared" si="18"/>
        <v>0</v>
      </c>
      <c r="BJ129" s="16" t="s">
        <v>79</v>
      </c>
      <c r="BK129" s="141">
        <f t="shared" si="19"/>
        <v>0</v>
      </c>
      <c r="BL129" s="16" t="s">
        <v>135</v>
      </c>
      <c r="BM129" s="16" t="s">
        <v>2319</v>
      </c>
    </row>
    <row r="130" spans="2:65" s="1" customFormat="1" ht="16.5" customHeight="1">
      <c r="B130" s="30"/>
      <c r="C130" s="130" t="s">
        <v>593</v>
      </c>
      <c r="D130" s="130" t="s">
        <v>130</v>
      </c>
      <c r="E130" s="131" t="s">
        <v>2320</v>
      </c>
      <c r="F130" s="132" t="s">
        <v>2321</v>
      </c>
      <c r="G130" s="133" t="s">
        <v>170</v>
      </c>
      <c r="H130" s="134">
        <v>4</v>
      </c>
      <c r="I130" s="135"/>
      <c r="J130" s="136">
        <f t="shared" si="10"/>
        <v>0</v>
      </c>
      <c r="K130" s="132" t="s">
        <v>1</v>
      </c>
      <c r="L130" s="30"/>
      <c r="M130" s="137" t="s">
        <v>1</v>
      </c>
      <c r="N130" s="138" t="s">
        <v>42</v>
      </c>
      <c r="P130" s="139">
        <f t="shared" si="11"/>
        <v>0</v>
      </c>
      <c r="Q130" s="139">
        <v>0</v>
      </c>
      <c r="R130" s="139">
        <f t="shared" si="12"/>
        <v>0</v>
      </c>
      <c r="S130" s="139">
        <v>0</v>
      </c>
      <c r="T130" s="140">
        <f t="shared" si="13"/>
        <v>0</v>
      </c>
      <c r="AR130" s="16" t="s">
        <v>135</v>
      </c>
      <c r="AT130" s="16" t="s">
        <v>130</v>
      </c>
      <c r="AU130" s="16" t="s">
        <v>71</v>
      </c>
      <c r="AY130" s="16" t="s">
        <v>129</v>
      </c>
      <c r="BE130" s="141">
        <f t="shared" si="14"/>
        <v>0</v>
      </c>
      <c r="BF130" s="141">
        <f t="shared" si="15"/>
        <v>0</v>
      </c>
      <c r="BG130" s="141">
        <f t="shared" si="16"/>
        <v>0</v>
      </c>
      <c r="BH130" s="141">
        <f t="shared" si="17"/>
        <v>0</v>
      </c>
      <c r="BI130" s="141">
        <f t="shared" si="18"/>
        <v>0</v>
      </c>
      <c r="BJ130" s="16" t="s">
        <v>79</v>
      </c>
      <c r="BK130" s="141">
        <f t="shared" si="19"/>
        <v>0</v>
      </c>
      <c r="BL130" s="16" t="s">
        <v>135</v>
      </c>
      <c r="BM130" s="16" t="s">
        <v>2322</v>
      </c>
    </row>
    <row r="131" spans="2:65" s="1" customFormat="1" ht="16.5" customHeight="1">
      <c r="B131" s="30"/>
      <c r="C131" s="130" t="s">
        <v>597</v>
      </c>
      <c r="D131" s="130" t="s">
        <v>130</v>
      </c>
      <c r="E131" s="131" t="s">
        <v>2323</v>
      </c>
      <c r="F131" s="132" t="s">
        <v>2324</v>
      </c>
      <c r="G131" s="133" t="s">
        <v>488</v>
      </c>
      <c r="H131" s="134">
        <v>3</v>
      </c>
      <c r="I131" s="135"/>
      <c r="J131" s="136">
        <f t="shared" si="10"/>
        <v>0</v>
      </c>
      <c r="K131" s="132" t="s">
        <v>1</v>
      </c>
      <c r="L131" s="30"/>
      <c r="M131" s="137" t="s">
        <v>1</v>
      </c>
      <c r="N131" s="138" t="s">
        <v>42</v>
      </c>
      <c r="P131" s="139">
        <f t="shared" si="11"/>
        <v>0</v>
      </c>
      <c r="Q131" s="139">
        <v>0</v>
      </c>
      <c r="R131" s="139">
        <f t="shared" si="12"/>
        <v>0</v>
      </c>
      <c r="S131" s="139">
        <v>0</v>
      </c>
      <c r="T131" s="140">
        <f t="shared" si="13"/>
        <v>0</v>
      </c>
      <c r="AR131" s="16" t="s">
        <v>135</v>
      </c>
      <c r="AT131" s="16" t="s">
        <v>130</v>
      </c>
      <c r="AU131" s="16" t="s">
        <v>71</v>
      </c>
      <c r="AY131" s="16" t="s">
        <v>129</v>
      </c>
      <c r="BE131" s="141">
        <f t="shared" si="14"/>
        <v>0</v>
      </c>
      <c r="BF131" s="141">
        <f t="shared" si="15"/>
        <v>0</v>
      </c>
      <c r="BG131" s="141">
        <f t="shared" si="16"/>
        <v>0</v>
      </c>
      <c r="BH131" s="141">
        <f t="shared" si="17"/>
        <v>0</v>
      </c>
      <c r="BI131" s="141">
        <f t="shared" si="18"/>
        <v>0</v>
      </c>
      <c r="BJ131" s="16" t="s">
        <v>79</v>
      </c>
      <c r="BK131" s="141">
        <f t="shared" si="19"/>
        <v>0</v>
      </c>
      <c r="BL131" s="16" t="s">
        <v>135</v>
      </c>
      <c r="BM131" s="16" t="s">
        <v>2325</v>
      </c>
    </row>
    <row r="132" spans="2:65" s="1" customFormat="1" ht="16.5" customHeight="1">
      <c r="B132" s="30"/>
      <c r="C132" s="130" t="s">
        <v>618</v>
      </c>
      <c r="D132" s="130" t="s">
        <v>130</v>
      </c>
      <c r="E132" s="131" t="s">
        <v>2326</v>
      </c>
      <c r="F132" s="132" t="s">
        <v>2327</v>
      </c>
      <c r="G132" s="133" t="s">
        <v>170</v>
      </c>
      <c r="H132" s="134">
        <v>16</v>
      </c>
      <c r="I132" s="135"/>
      <c r="J132" s="136">
        <f t="shared" si="10"/>
        <v>0</v>
      </c>
      <c r="K132" s="132" t="s">
        <v>1</v>
      </c>
      <c r="L132" s="30"/>
      <c r="M132" s="137" t="s">
        <v>1</v>
      </c>
      <c r="N132" s="138" t="s">
        <v>42</v>
      </c>
      <c r="P132" s="139">
        <f t="shared" si="11"/>
        <v>0</v>
      </c>
      <c r="Q132" s="139">
        <v>0</v>
      </c>
      <c r="R132" s="139">
        <f t="shared" si="12"/>
        <v>0</v>
      </c>
      <c r="S132" s="139">
        <v>0</v>
      </c>
      <c r="T132" s="140">
        <f t="shared" si="13"/>
        <v>0</v>
      </c>
      <c r="AR132" s="16" t="s">
        <v>135</v>
      </c>
      <c r="AT132" s="16" t="s">
        <v>130</v>
      </c>
      <c r="AU132" s="16" t="s">
        <v>71</v>
      </c>
      <c r="AY132" s="16" t="s">
        <v>129</v>
      </c>
      <c r="BE132" s="141">
        <f t="shared" si="14"/>
        <v>0</v>
      </c>
      <c r="BF132" s="141">
        <f t="shared" si="15"/>
        <v>0</v>
      </c>
      <c r="BG132" s="141">
        <f t="shared" si="16"/>
        <v>0</v>
      </c>
      <c r="BH132" s="141">
        <f t="shared" si="17"/>
        <v>0</v>
      </c>
      <c r="BI132" s="141">
        <f t="shared" si="18"/>
        <v>0</v>
      </c>
      <c r="BJ132" s="16" t="s">
        <v>79</v>
      </c>
      <c r="BK132" s="141">
        <f t="shared" si="19"/>
        <v>0</v>
      </c>
      <c r="BL132" s="16" t="s">
        <v>135</v>
      </c>
      <c r="BM132" s="16" t="s">
        <v>2328</v>
      </c>
    </row>
    <row r="133" spans="2:63" s="9" customFormat="1" ht="25.9" customHeight="1">
      <c r="B133" s="120"/>
      <c r="D133" s="121" t="s">
        <v>70</v>
      </c>
      <c r="E133" s="122" t="s">
        <v>2329</v>
      </c>
      <c r="F133" s="122" t="s">
        <v>2330</v>
      </c>
      <c r="I133" s="123"/>
      <c r="J133" s="124">
        <f>BK133</f>
        <v>0</v>
      </c>
      <c r="L133" s="120"/>
      <c r="M133" s="125"/>
      <c r="P133" s="126">
        <f>SUM(P134:P137)</f>
        <v>0</v>
      </c>
      <c r="R133" s="126">
        <f>SUM(R134:R137)</f>
        <v>0</v>
      </c>
      <c r="T133" s="127">
        <f>SUM(T134:T137)</f>
        <v>0</v>
      </c>
      <c r="AR133" s="121" t="s">
        <v>152</v>
      </c>
      <c r="AT133" s="128" t="s">
        <v>70</v>
      </c>
      <c r="AU133" s="128" t="s">
        <v>71</v>
      </c>
      <c r="AY133" s="121" t="s">
        <v>129</v>
      </c>
      <c r="BK133" s="129">
        <f>SUM(BK134:BK137)</f>
        <v>0</v>
      </c>
    </row>
    <row r="134" spans="2:65" s="1" customFormat="1" ht="16.5" customHeight="1">
      <c r="B134" s="30"/>
      <c r="C134" s="130" t="s">
        <v>601</v>
      </c>
      <c r="D134" s="130" t="s">
        <v>130</v>
      </c>
      <c r="E134" s="131" t="s">
        <v>2331</v>
      </c>
      <c r="F134" s="132" t="s">
        <v>2332</v>
      </c>
      <c r="G134" s="133" t="s">
        <v>2333</v>
      </c>
      <c r="H134" s="134">
        <v>1</v>
      </c>
      <c r="I134" s="135"/>
      <c r="J134" s="136">
        <f>ROUND(I134*H134,2)</f>
        <v>0</v>
      </c>
      <c r="K134" s="132" t="s">
        <v>1</v>
      </c>
      <c r="L134" s="30"/>
      <c r="M134" s="137" t="s">
        <v>1</v>
      </c>
      <c r="N134" s="138" t="s">
        <v>42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6" t="s">
        <v>135</v>
      </c>
      <c r="AT134" s="16" t="s">
        <v>130</v>
      </c>
      <c r="AU134" s="16" t="s">
        <v>79</v>
      </c>
      <c r="AY134" s="16" t="s">
        <v>129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6" t="s">
        <v>79</v>
      </c>
      <c r="BK134" s="141">
        <f>ROUND(I134*H134,2)</f>
        <v>0</v>
      </c>
      <c r="BL134" s="16" t="s">
        <v>135</v>
      </c>
      <c r="BM134" s="16" t="s">
        <v>2334</v>
      </c>
    </row>
    <row r="135" spans="2:65" s="1" customFormat="1" ht="16.5" customHeight="1">
      <c r="B135" s="30"/>
      <c r="C135" s="130" t="s">
        <v>606</v>
      </c>
      <c r="D135" s="130" t="s">
        <v>130</v>
      </c>
      <c r="E135" s="131" t="s">
        <v>2335</v>
      </c>
      <c r="F135" s="132" t="s">
        <v>2336</v>
      </c>
      <c r="G135" s="133" t="s">
        <v>2333</v>
      </c>
      <c r="H135" s="134">
        <v>1</v>
      </c>
      <c r="I135" s="135"/>
      <c r="J135" s="136">
        <f>ROUND(I135*H135,2)</f>
        <v>0</v>
      </c>
      <c r="K135" s="132" t="s">
        <v>1</v>
      </c>
      <c r="L135" s="30"/>
      <c r="M135" s="137" t="s">
        <v>1</v>
      </c>
      <c r="N135" s="138" t="s">
        <v>42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6" t="s">
        <v>135</v>
      </c>
      <c r="AT135" s="16" t="s">
        <v>130</v>
      </c>
      <c r="AU135" s="16" t="s">
        <v>79</v>
      </c>
      <c r="AY135" s="16" t="s">
        <v>129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6" t="s">
        <v>79</v>
      </c>
      <c r="BK135" s="141">
        <f>ROUND(I135*H135,2)</f>
        <v>0</v>
      </c>
      <c r="BL135" s="16" t="s">
        <v>135</v>
      </c>
      <c r="BM135" s="16" t="s">
        <v>2337</v>
      </c>
    </row>
    <row r="136" spans="2:65" s="1" customFormat="1" ht="16.5" customHeight="1">
      <c r="B136" s="30"/>
      <c r="C136" s="130" t="s">
        <v>610</v>
      </c>
      <c r="D136" s="130" t="s">
        <v>130</v>
      </c>
      <c r="E136" s="131" t="s">
        <v>2338</v>
      </c>
      <c r="F136" s="132" t="s">
        <v>2339</v>
      </c>
      <c r="G136" s="133" t="s">
        <v>2333</v>
      </c>
      <c r="H136" s="134">
        <v>1</v>
      </c>
      <c r="I136" s="135"/>
      <c r="J136" s="136">
        <f>ROUND(I136*H136,2)</f>
        <v>0</v>
      </c>
      <c r="K136" s="132" t="s">
        <v>1</v>
      </c>
      <c r="L136" s="30"/>
      <c r="M136" s="137" t="s">
        <v>1</v>
      </c>
      <c r="N136" s="138" t="s">
        <v>42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6" t="s">
        <v>135</v>
      </c>
      <c r="AT136" s="16" t="s">
        <v>130</v>
      </c>
      <c r="AU136" s="16" t="s">
        <v>79</v>
      </c>
      <c r="AY136" s="16" t="s">
        <v>129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6" t="s">
        <v>79</v>
      </c>
      <c r="BK136" s="141">
        <f>ROUND(I136*H136,2)</f>
        <v>0</v>
      </c>
      <c r="BL136" s="16" t="s">
        <v>135</v>
      </c>
      <c r="BM136" s="16" t="s">
        <v>2340</v>
      </c>
    </row>
    <row r="137" spans="2:65" s="1" customFormat="1" ht="16.5" customHeight="1">
      <c r="B137" s="30"/>
      <c r="C137" s="130" t="s">
        <v>614</v>
      </c>
      <c r="D137" s="130" t="s">
        <v>130</v>
      </c>
      <c r="E137" s="131" t="s">
        <v>2341</v>
      </c>
      <c r="F137" s="132" t="s">
        <v>2342</v>
      </c>
      <c r="G137" s="133" t="s">
        <v>2333</v>
      </c>
      <c r="H137" s="134">
        <v>1</v>
      </c>
      <c r="I137" s="135"/>
      <c r="J137" s="136">
        <f>ROUND(I137*H137,2)</f>
        <v>0</v>
      </c>
      <c r="K137" s="132" t="s">
        <v>1</v>
      </c>
      <c r="L137" s="30"/>
      <c r="M137" s="180" t="s">
        <v>1</v>
      </c>
      <c r="N137" s="181" t="s">
        <v>42</v>
      </c>
      <c r="O137" s="146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16" t="s">
        <v>135</v>
      </c>
      <c r="AT137" s="16" t="s">
        <v>130</v>
      </c>
      <c r="AU137" s="16" t="s">
        <v>79</v>
      </c>
      <c r="AY137" s="16" t="s">
        <v>129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79</v>
      </c>
      <c r="BK137" s="141">
        <f>ROUND(I137*H137,2)</f>
        <v>0</v>
      </c>
      <c r="BL137" s="16" t="s">
        <v>135</v>
      </c>
      <c r="BM137" s="16" t="s">
        <v>2343</v>
      </c>
    </row>
    <row r="138" spans="2:12" s="1" customFormat="1" ht="6.95" customHeight="1">
      <c r="B138" s="39"/>
      <c r="C138" s="40"/>
      <c r="D138" s="40"/>
      <c r="E138" s="40"/>
      <c r="F138" s="40"/>
      <c r="G138" s="40"/>
      <c r="H138" s="40"/>
      <c r="I138" s="99"/>
      <c r="J138" s="40"/>
      <c r="K138" s="40"/>
      <c r="L138" s="30"/>
    </row>
  </sheetData>
  <sheetProtection algorithmName="SHA-512" hashValue="fYhgHeQ7nYh0w5RYjXTkRuyn4MKsya0ch3mSxaDGjP0fF4fz2WpZqfmpGyPNv4WHQ2LN3eDy9IulDC+M/iTFQA==" saltValue="7FSG+vQmM5p8VEVOYD9Y+Bl0pfW2mlT/YBaL4COwoaxjYpplAo9Cl3UaltYLacMJhCdQJlXuKNUjf0LH848vtQ==" spinCount="100000" sheet="1" objects="1" scenarios="1" formatColumns="0" formatRows="0" autoFilter="0"/>
  <autoFilter ref="C79:K13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80</v>
      </c>
    </row>
    <row r="3" spans="2:4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</row>
    <row r="4" spans="2:46" ht="24.95" customHeight="1">
      <c r="B4" s="19"/>
      <c r="D4" s="20" t="s">
        <v>106</v>
      </c>
      <c r="L4" s="19"/>
      <c r="M4" s="2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</row>
    <row r="8" spans="2:12" s="1" customFormat="1" ht="12" customHeight="1">
      <c r="B8" s="30"/>
      <c r="D8" s="25" t="s">
        <v>107</v>
      </c>
      <c r="I8" s="83"/>
      <c r="L8" s="30"/>
    </row>
    <row r="9" spans="2:12" s="1" customFormat="1" ht="36.95" customHeight="1">
      <c r="B9" s="30"/>
      <c r="E9" s="224" t="s">
        <v>108</v>
      </c>
      <c r="F9" s="223"/>
      <c r="G9" s="223"/>
      <c r="H9" s="223"/>
      <c r="I9" s="83"/>
      <c r="L9" s="30"/>
    </row>
    <row r="10" spans="2:12" s="1" customFormat="1" ht="12">
      <c r="B10" s="30"/>
      <c r="I10" s="83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1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</row>
    <row r="13" spans="2:12" s="1" customFormat="1" ht="10.9" customHeight="1">
      <c r="B13" s="30"/>
      <c r="I13" s="83"/>
      <c r="L13" s="30"/>
    </row>
    <row r="14" spans="2:12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</row>
    <row r="15" spans="2:12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</row>
    <row r="16" spans="2:12" s="1" customFormat="1" ht="6.95" customHeight="1">
      <c r="B16" s="30"/>
      <c r="I16" s="83"/>
      <c r="L16" s="30"/>
    </row>
    <row r="17" spans="2:12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3"/>
      <c r="L19" s="30"/>
    </row>
    <row r="20" spans="2:12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</row>
    <row r="21" spans="2:12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</row>
    <row r="22" spans="2:12" s="1" customFormat="1" ht="6.95" customHeight="1">
      <c r="B22" s="30"/>
      <c r="I22" s="83"/>
      <c r="L22" s="30"/>
    </row>
    <row r="23" spans="2:12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3"/>
      <c r="L25" s="30"/>
    </row>
    <row r="26" spans="2:12" s="1" customFormat="1" ht="12" customHeight="1">
      <c r="B26" s="30"/>
      <c r="D26" s="25" t="s">
        <v>36</v>
      </c>
      <c r="I26" s="83"/>
      <c r="L26" s="30"/>
    </row>
    <row r="27" spans="2:12" s="6" customFormat="1" ht="16.5" customHeight="1">
      <c r="B27" s="85"/>
      <c r="E27" s="231" t="s">
        <v>1</v>
      </c>
      <c r="F27" s="231"/>
      <c r="G27" s="231"/>
      <c r="H27" s="231"/>
      <c r="I27" s="86"/>
      <c r="L27" s="85"/>
    </row>
    <row r="28" spans="2:12" s="1" customFormat="1" ht="6.95" customHeight="1">
      <c r="B28" s="30"/>
      <c r="I28" s="83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</row>
    <row r="30" spans="2:12" s="1" customFormat="1" ht="25.35" customHeight="1">
      <c r="B30" s="30"/>
      <c r="D30" s="88" t="s">
        <v>37</v>
      </c>
      <c r="I30" s="83"/>
      <c r="J30" s="59">
        <f>ROUND(J80,2)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</row>
    <row r="33" spans="2:12" s="1" customFormat="1" ht="14.45" customHeight="1">
      <c r="B33" s="30"/>
      <c r="D33" s="25" t="s">
        <v>41</v>
      </c>
      <c r="E33" s="25" t="s">
        <v>42</v>
      </c>
      <c r="F33" s="90">
        <f>ROUND((SUM(BE80:BE103)),2)</f>
        <v>0</v>
      </c>
      <c r="I33" s="91">
        <v>0.21</v>
      </c>
      <c r="J33" s="90">
        <f>ROUND(((SUM(BE80:BE103))*I33),2)</f>
        <v>0</v>
      </c>
      <c r="L33" s="30"/>
    </row>
    <row r="34" spans="2:12" s="1" customFormat="1" ht="14.45" customHeight="1">
      <c r="B34" s="30"/>
      <c r="E34" s="25" t="s">
        <v>43</v>
      </c>
      <c r="F34" s="90">
        <f>ROUND((SUM(BF80:BF103)),2)</f>
        <v>0</v>
      </c>
      <c r="I34" s="91">
        <v>0.15</v>
      </c>
      <c r="J34" s="90">
        <f>ROUND(((SUM(BF80:BF103))*I34),2)</f>
        <v>0</v>
      </c>
      <c r="L34" s="30"/>
    </row>
    <row r="35" spans="2:12" s="1" customFormat="1" ht="14.45" customHeight="1" hidden="1">
      <c r="B35" s="30"/>
      <c r="E35" s="25" t="s">
        <v>44</v>
      </c>
      <c r="F35" s="90">
        <f>ROUND((SUM(BG80:BG103)),2)</f>
        <v>0</v>
      </c>
      <c r="I35" s="91">
        <v>0.21</v>
      </c>
      <c r="J35" s="90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0">
        <f>ROUND((SUM(BH80:BH103)),2)</f>
        <v>0</v>
      </c>
      <c r="I36" s="91">
        <v>0.15</v>
      </c>
      <c r="J36" s="90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0">
        <f>ROUND((SUM(BI80:BI103)),2)</f>
        <v>0</v>
      </c>
      <c r="I37" s="91">
        <v>0</v>
      </c>
      <c r="J37" s="90">
        <f>0</f>
        <v>0</v>
      </c>
      <c r="L37" s="30"/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000.1 - Vedlejší a ostatní náklady - nezpůsobilé výdaje - SUS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J80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114</v>
      </c>
      <c r="E60" s="107"/>
      <c r="F60" s="107"/>
      <c r="G60" s="107"/>
      <c r="H60" s="107"/>
      <c r="I60" s="108"/>
      <c r="J60" s="109">
        <f>J81</f>
        <v>0</v>
      </c>
      <c r="L60" s="105"/>
    </row>
    <row r="61" spans="2:12" s="1" customFormat="1" ht="21.75" customHeight="1">
      <c r="B61" s="30"/>
      <c r="I61" s="83"/>
      <c r="L61" s="30"/>
    </row>
    <row r="62" spans="2:12" s="1" customFormat="1" ht="6.95" customHeight="1">
      <c r="B62" s="39"/>
      <c r="C62" s="40"/>
      <c r="D62" s="40"/>
      <c r="E62" s="40"/>
      <c r="F62" s="40"/>
      <c r="G62" s="40"/>
      <c r="H62" s="40"/>
      <c r="I62" s="99"/>
      <c r="J62" s="40"/>
      <c r="K62" s="40"/>
      <c r="L62" s="30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100"/>
      <c r="J66" s="42"/>
      <c r="K66" s="42"/>
      <c r="L66" s="30"/>
    </row>
    <row r="67" spans="2:12" s="1" customFormat="1" ht="24.95" customHeight="1">
      <c r="B67" s="30"/>
      <c r="C67" s="20" t="s">
        <v>115</v>
      </c>
      <c r="I67" s="83"/>
      <c r="L67" s="30"/>
    </row>
    <row r="68" spans="2:12" s="1" customFormat="1" ht="6.95" customHeight="1">
      <c r="B68" s="30"/>
      <c r="I68" s="83"/>
      <c r="L68" s="30"/>
    </row>
    <row r="69" spans="2:12" s="1" customFormat="1" ht="12" customHeight="1">
      <c r="B69" s="30"/>
      <c r="C69" s="25" t="s">
        <v>16</v>
      </c>
      <c r="I69" s="83"/>
      <c r="L69" s="30"/>
    </row>
    <row r="70" spans="2:12" s="1" customFormat="1" ht="16.5" customHeight="1">
      <c r="B70" s="30"/>
      <c r="E70" s="238" t="str">
        <f>E7</f>
        <v>II/186 Průtah Plánice</v>
      </c>
      <c r="F70" s="221"/>
      <c r="G70" s="221"/>
      <c r="H70" s="221"/>
      <c r="I70" s="83"/>
      <c r="L70" s="30"/>
    </row>
    <row r="71" spans="2:12" s="1" customFormat="1" ht="12" customHeight="1">
      <c r="B71" s="30"/>
      <c r="C71" s="25" t="s">
        <v>107</v>
      </c>
      <c r="I71" s="83"/>
      <c r="L71" s="30"/>
    </row>
    <row r="72" spans="2:12" s="1" customFormat="1" ht="16.5" customHeight="1">
      <c r="B72" s="30"/>
      <c r="E72" s="224" t="str">
        <f>E9</f>
        <v>000.1 - Vedlejší a ostatní náklady - nezpůsobilé výdaje - SUS</v>
      </c>
      <c r="F72" s="223"/>
      <c r="G72" s="223"/>
      <c r="H72" s="223"/>
      <c r="I72" s="83"/>
      <c r="L72" s="30"/>
    </row>
    <row r="73" spans="2:12" s="1" customFormat="1" ht="6.95" customHeight="1">
      <c r="B73" s="30"/>
      <c r="I73" s="83"/>
      <c r="L73" s="30"/>
    </row>
    <row r="74" spans="2:12" s="1" customFormat="1" ht="12" customHeight="1">
      <c r="B74" s="30"/>
      <c r="C74" s="25" t="s">
        <v>20</v>
      </c>
      <c r="F74" s="16" t="str">
        <f>F12</f>
        <v xml:space="preserve"> </v>
      </c>
      <c r="I74" s="84" t="s">
        <v>22</v>
      </c>
      <c r="J74" s="46" t="str">
        <f>IF(J12="","",J12)</f>
        <v>11. 12. 2018</v>
      </c>
      <c r="L74" s="30"/>
    </row>
    <row r="75" spans="2:12" s="1" customFormat="1" ht="6.95" customHeight="1">
      <c r="B75" s="30"/>
      <c r="I75" s="83"/>
      <c r="L75" s="30"/>
    </row>
    <row r="76" spans="2:12" s="1" customFormat="1" ht="24.95" customHeight="1">
      <c r="B76" s="30"/>
      <c r="C76" s="25" t="s">
        <v>24</v>
      </c>
      <c r="F76" s="16" t="str">
        <f>E15</f>
        <v>Správa a údržba Plzeňského kraje p.o.</v>
      </c>
      <c r="I76" s="84" t="s">
        <v>30</v>
      </c>
      <c r="J76" s="28" t="str">
        <f>E21</f>
        <v>Valbek, spol. s r. o., stř.Plzeň</v>
      </c>
      <c r="L76" s="30"/>
    </row>
    <row r="77" spans="2:12" s="1" customFormat="1" ht="13.7" customHeight="1">
      <c r="B77" s="30"/>
      <c r="C77" s="25" t="s">
        <v>28</v>
      </c>
      <c r="F77" s="16" t="str">
        <f>IF(E18="","",E18)</f>
        <v>Vyplň údaj</v>
      </c>
      <c r="I77" s="84" t="s">
        <v>35</v>
      </c>
      <c r="J77" s="28" t="str">
        <f>E24</f>
        <v xml:space="preserve"> </v>
      </c>
      <c r="L77" s="30"/>
    </row>
    <row r="78" spans="2:12" s="1" customFormat="1" ht="10.35" customHeight="1">
      <c r="B78" s="30"/>
      <c r="I78" s="83"/>
      <c r="L78" s="30"/>
    </row>
    <row r="79" spans="2:20" s="8" customFormat="1" ht="29.25" customHeight="1">
      <c r="B79" s="110"/>
      <c r="C79" s="111" t="s">
        <v>116</v>
      </c>
      <c r="D79" s="112" t="s">
        <v>56</v>
      </c>
      <c r="E79" s="112" t="s">
        <v>52</v>
      </c>
      <c r="F79" s="112" t="s">
        <v>53</v>
      </c>
      <c r="G79" s="112" t="s">
        <v>117</v>
      </c>
      <c r="H79" s="112" t="s">
        <v>118</v>
      </c>
      <c r="I79" s="113" t="s">
        <v>119</v>
      </c>
      <c r="J79" s="114" t="s">
        <v>111</v>
      </c>
      <c r="K79" s="115" t="s">
        <v>120</v>
      </c>
      <c r="L79" s="110"/>
      <c r="M79" s="52" t="s">
        <v>1</v>
      </c>
      <c r="N79" s="53" t="s">
        <v>41</v>
      </c>
      <c r="O79" s="53" t="s">
        <v>121</v>
      </c>
      <c r="P79" s="53" t="s">
        <v>122</v>
      </c>
      <c r="Q79" s="53" t="s">
        <v>123</v>
      </c>
      <c r="R79" s="53" t="s">
        <v>124</v>
      </c>
      <c r="S79" s="53" t="s">
        <v>125</v>
      </c>
      <c r="T79" s="54" t="s">
        <v>126</v>
      </c>
    </row>
    <row r="80" spans="2:63" s="1" customFormat="1" ht="22.9" customHeight="1">
      <c r="B80" s="30"/>
      <c r="C80" s="57" t="s">
        <v>127</v>
      </c>
      <c r="I80" s="83"/>
      <c r="J80" s="116">
        <f>BK80</f>
        <v>0</v>
      </c>
      <c r="L80" s="30"/>
      <c r="M80" s="55"/>
      <c r="N80" s="47"/>
      <c r="O80" s="47"/>
      <c r="P80" s="117">
        <f>P81</f>
        <v>0</v>
      </c>
      <c r="Q80" s="47"/>
      <c r="R80" s="117">
        <f>R81</f>
        <v>0</v>
      </c>
      <c r="S80" s="47"/>
      <c r="T80" s="118">
        <f>T81</f>
        <v>0</v>
      </c>
      <c r="AT80" s="16" t="s">
        <v>70</v>
      </c>
      <c r="AU80" s="16" t="s">
        <v>113</v>
      </c>
      <c r="BK80" s="119">
        <f>BK81</f>
        <v>0</v>
      </c>
    </row>
    <row r="81" spans="2:63" s="9" customFormat="1" ht="25.9" customHeight="1">
      <c r="B81" s="120"/>
      <c r="D81" s="121" t="s">
        <v>70</v>
      </c>
      <c r="E81" s="122" t="s">
        <v>71</v>
      </c>
      <c r="F81" s="122" t="s">
        <v>128</v>
      </c>
      <c r="I81" s="123"/>
      <c r="J81" s="124">
        <f>BK81</f>
        <v>0</v>
      </c>
      <c r="L81" s="120"/>
      <c r="M81" s="125"/>
      <c r="P81" s="126">
        <f>SUM(P82:P103)</f>
        <v>0</v>
      </c>
      <c r="R81" s="126">
        <f>SUM(R82:R103)</f>
        <v>0</v>
      </c>
      <c r="T81" s="127">
        <f>SUM(T82:T103)</f>
        <v>0</v>
      </c>
      <c r="AR81" s="121" t="s">
        <v>79</v>
      </c>
      <c r="AT81" s="128" t="s">
        <v>70</v>
      </c>
      <c r="AU81" s="128" t="s">
        <v>71</v>
      </c>
      <c r="AY81" s="121" t="s">
        <v>129</v>
      </c>
      <c r="BK81" s="129">
        <f>SUM(BK82:BK103)</f>
        <v>0</v>
      </c>
    </row>
    <row r="82" spans="2:65" s="1" customFormat="1" ht="16.5" customHeight="1">
      <c r="B82" s="30"/>
      <c r="C82" s="130" t="s">
        <v>79</v>
      </c>
      <c r="D82" s="130" t="s">
        <v>130</v>
      </c>
      <c r="E82" s="131" t="s">
        <v>131</v>
      </c>
      <c r="F82" s="132" t="s">
        <v>132</v>
      </c>
      <c r="G82" s="133" t="s">
        <v>133</v>
      </c>
      <c r="H82" s="134">
        <v>1</v>
      </c>
      <c r="I82" s="135"/>
      <c r="J82" s="136">
        <f>ROUND(I82*H82,2)</f>
        <v>0</v>
      </c>
      <c r="K82" s="132" t="s">
        <v>134</v>
      </c>
      <c r="L82" s="30"/>
      <c r="M82" s="137" t="s">
        <v>1</v>
      </c>
      <c r="N82" s="138" t="s">
        <v>42</v>
      </c>
      <c r="P82" s="139">
        <f>O82*H82</f>
        <v>0</v>
      </c>
      <c r="Q82" s="139">
        <v>0</v>
      </c>
      <c r="R82" s="139">
        <f>Q82*H82</f>
        <v>0</v>
      </c>
      <c r="S82" s="139">
        <v>0</v>
      </c>
      <c r="T82" s="140">
        <f>S82*H82</f>
        <v>0</v>
      </c>
      <c r="AR82" s="16" t="s">
        <v>135</v>
      </c>
      <c r="AT82" s="16" t="s">
        <v>130</v>
      </c>
      <c r="AU82" s="16" t="s">
        <v>79</v>
      </c>
      <c r="AY82" s="16" t="s">
        <v>129</v>
      </c>
      <c r="BE82" s="141">
        <f>IF(N82="základní",J82,0)</f>
        <v>0</v>
      </c>
      <c r="BF82" s="141">
        <f>IF(N82="snížená",J82,0)</f>
        <v>0</v>
      </c>
      <c r="BG82" s="141">
        <f>IF(N82="zákl. přenesená",J82,0)</f>
        <v>0</v>
      </c>
      <c r="BH82" s="141">
        <f>IF(N82="sníž. přenesená",J82,0)</f>
        <v>0</v>
      </c>
      <c r="BI82" s="141">
        <f>IF(N82="nulová",J82,0)</f>
        <v>0</v>
      </c>
      <c r="BJ82" s="16" t="s">
        <v>79</v>
      </c>
      <c r="BK82" s="141">
        <f>ROUND(I82*H82,2)</f>
        <v>0</v>
      </c>
      <c r="BL82" s="16" t="s">
        <v>135</v>
      </c>
      <c r="BM82" s="16" t="s">
        <v>136</v>
      </c>
    </row>
    <row r="83" spans="2:47" s="1" customFormat="1" ht="19.5">
      <c r="B83" s="30"/>
      <c r="D83" s="142" t="s">
        <v>137</v>
      </c>
      <c r="F83" s="143" t="s">
        <v>138</v>
      </c>
      <c r="I83" s="83"/>
      <c r="L83" s="30"/>
      <c r="M83" s="144"/>
      <c r="T83" s="49"/>
      <c r="AT83" s="16" t="s">
        <v>137</v>
      </c>
      <c r="AU83" s="16" t="s">
        <v>79</v>
      </c>
    </row>
    <row r="84" spans="2:65" s="1" customFormat="1" ht="16.5" customHeight="1">
      <c r="B84" s="30"/>
      <c r="C84" s="130" t="s">
        <v>81</v>
      </c>
      <c r="D84" s="130" t="s">
        <v>130</v>
      </c>
      <c r="E84" s="131" t="s">
        <v>139</v>
      </c>
      <c r="F84" s="132" t="s">
        <v>140</v>
      </c>
      <c r="G84" s="133" t="s">
        <v>133</v>
      </c>
      <c r="H84" s="134">
        <v>1</v>
      </c>
      <c r="I84" s="135"/>
      <c r="J84" s="136">
        <f>ROUND(I84*H84,2)</f>
        <v>0</v>
      </c>
      <c r="K84" s="132" t="s">
        <v>134</v>
      </c>
      <c r="L84" s="30"/>
      <c r="M84" s="137" t="s">
        <v>1</v>
      </c>
      <c r="N84" s="138" t="s">
        <v>42</v>
      </c>
      <c r="P84" s="139">
        <f>O84*H84</f>
        <v>0</v>
      </c>
      <c r="Q84" s="139">
        <v>0</v>
      </c>
      <c r="R84" s="139">
        <f>Q84*H84</f>
        <v>0</v>
      </c>
      <c r="S84" s="139">
        <v>0</v>
      </c>
      <c r="T84" s="140">
        <f>S84*H84</f>
        <v>0</v>
      </c>
      <c r="AR84" s="16" t="s">
        <v>135</v>
      </c>
      <c r="AT84" s="16" t="s">
        <v>130</v>
      </c>
      <c r="AU84" s="16" t="s">
        <v>79</v>
      </c>
      <c r="AY84" s="16" t="s">
        <v>129</v>
      </c>
      <c r="BE84" s="141">
        <f>IF(N84="základní",J84,0)</f>
        <v>0</v>
      </c>
      <c r="BF84" s="141">
        <f>IF(N84="snížená",J84,0)</f>
        <v>0</v>
      </c>
      <c r="BG84" s="141">
        <f>IF(N84="zákl. přenesená",J84,0)</f>
        <v>0</v>
      </c>
      <c r="BH84" s="141">
        <f>IF(N84="sníž. přenesená",J84,0)</f>
        <v>0</v>
      </c>
      <c r="BI84" s="141">
        <f>IF(N84="nulová",J84,0)</f>
        <v>0</v>
      </c>
      <c r="BJ84" s="16" t="s">
        <v>79</v>
      </c>
      <c r="BK84" s="141">
        <f>ROUND(I84*H84,2)</f>
        <v>0</v>
      </c>
      <c r="BL84" s="16" t="s">
        <v>135</v>
      </c>
      <c r="BM84" s="16" t="s">
        <v>141</v>
      </c>
    </row>
    <row r="85" spans="2:47" s="1" customFormat="1" ht="19.5">
      <c r="B85" s="30"/>
      <c r="D85" s="142" t="s">
        <v>137</v>
      </c>
      <c r="F85" s="143" t="s">
        <v>142</v>
      </c>
      <c r="I85" s="83"/>
      <c r="L85" s="30"/>
      <c r="M85" s="144"/>
      <c r="T85" s="49"/>
      <c r="AT85" s="16" t="s">
        <v>137</v>
      </c>
      <c r="AU85" s="16" t="s">
        <v>79</v>
      </c>
    </row>
    <row r="86" spans="2:65" s="1" customFormat="1" ht="16.5" customHeight="1">
      <c r="B86" s="30"/>
      <c r="C86" s="130" t="s">
        <v>143</v>
      </c>
      <c r="D86" s="130" t="s">
        <v>130</v>
      </c>
      <c r="E86" s="131" t="s">
        <v>144</v>
      </c>
      <c r="F86" s="132" t="s">
        <v>145</v>
      </c>
      <c r="G86" s="133" t="s">
        <v>133</v>
      </c>
      <c r="H86" s="134">
        <v>1</v>
      </c>
      <c r="I86" s="135"/>
      <c r="J86" s="136">
        <f>ROUND(I86*H86,2)</f>
        <v>0</v>
      </c>
      <c r="K86" s="132" t="s">
        <v>134</v>
      </c>
      <c r="L86" s="30"/>
      <c r="M86" s="137" t="s">
        <v>1</v>
      </c>
      <c r="N86" s="138" t="s">
        <v>42</v>
      </c>
      <c r="P86" s="139">
        <f>O86*H86</f>
        <v>0</v>
      </c>
      <c r="Q86" s="139">
        <v>0</v>
      </c>
      <c r="R86" s="139">
        <f>Q86*H86</f>
        <v>0</v>
      </c>
      <c r="S86" s="139">
        <v>0</v>
      </c>
      <c r="T86" s="140">
        <f>S86*H86</f>
        <v>0</v>
      </c>
      <c r="AR86" s="16" t="s">
        <v>135</v>
      </c>
      <c r="AT86" s="16" t="s">
        <v>130</v>
      </c>
      <c r="AU86" s="16" t="s">
        <v>79</v>
      </c>
      <c r="AY86" s="16" t="s">
        <v>129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6" t="s">
        <v>79</v>
      </c>
      <c r="BK86" s="141">
        <f>ROUND(I86*H86,2)</f>
        <v>0</v>
      </c>
      <c r="BL86" s="16" t="s">
        <v>135</v>
      </c>
      <c r="BM86" s="16" t="s">
        <v>146</v>
      </c>
    </row>
    <row r="87" spans="2:47" s="1" customFormat="1" ht="19.5">
      <c r="B87" s="30"/>
      <c r="D87" s="142" t="s">
        <v>137</v>
      </c>
      <c r="F87" s="143" t="s">
        <v>147</v>
      </c>
      <c r="I87" s="83"/>
      <c r="L87" s="30"/>
      <c r="M87" s="144"/>
      <c r="T87" s="49"/>
      <c r="AT87" s="16" t="s">
        <v>137</v>
      </c>
      <c r="AU87" s="16" t="s">
        <v>79</v>
      </c>
    </row>
    <row r="88" spans="2:65" s="1" customFormat="1" ht="16.5" customHeight="1">
      <c r="B88" s="30"/>
      <c r="C88" s="130" t="s">
        <v>135</v>
      </c>
      <c r="D88" s="130" t="s">
        <v>130</v>
      </c>
      <c r="E88" s="131" t="s">
        <v>148</v>
      </c>
      <c r="F88" s="132" t="s">
        <v>149</v>
      </c>
      <c r="G88" s="133" t="s">
        <v>133</v>
      </c>
      <c r="H88" s="134">
        <v>1</v>
      </c>
      <c r="I88" s="135"/>
      <c r="J88" s="136">
        <f>ROUND(I88*H88,2)</f>
        <v>0</v>
      </c>
      <c r="K88" s="132" t="s">
        <v>134</v>
      </c>
      <c r="L88" s="30"/>
      <c r="M88" s="137" t="s">
        <v>1</v>
      </c>
      <c r="N88" s="138" t="s">
        <v>42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6" t="s">
        <v>135</v>
      </c>
      <c r="AT88" s="16" t="s">
        <v>130</v>
      </c>
      <c r="AU88" s="16" t="s">
        <v>79</v>
      </c>
      <c r="AY88" s="16" t="s">
        <v>129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6" t="s">
        <v>79</v>
      </c>
      <c r="BK88" s="141">
        <f>ROUND(I88*H88,2)</f>
        <v>0</v>
      </c>
      <c r="BL88" s="16" t="s">
        <v>135</v>
      </c>
      <c r="BM88" s="16" t="s">
        <v>150</v>
      </c>
    </row>
    <row r="89" spans="2:47" s="1" customFormat="1" ht="19.5">
      <c r="B89" s="30"/>
      <c r="D89" s="142" t="s">
        <v>137</v>
      </c>
      <c r="F89" s="143" t="s">
        <v>151</v>
      </c>
      <c r="I89" s="83"/>
      <c r="L89" s="30"/>
      <c r="M89" s="144"/>
      <c r="T89" s="49"/>
      <c r="AT89" s="16" t="s">
        <v>137</v>
      </c>
      <c r="AU89" s="16" t="s">
        <v>79</v>
      </c>
    </row>
    <row r="90" spans="2:65" s="1" customFormat="1" ht="16.5" customHeight="1">
      <c r="B90" s="30"/>
      <c r="C90" s="130" t="s">
        <v>152</v>
      </c>
      <c r="D90" s="130" t="s">
        <v>130</v>
      </c>
      <c r="E90" s="131" t="s">
        <v>153</v>
      </c>
      <c r="F90" s="132" t="s">
        <v>154</v>
      </c>
      <c r="G90" s="133" t="s">
        <v>133</v>
      </c>
      <c r="H90" s="134">
        <v>1</v>
      </c>
      <c r="I90" s="135"/>
      <c r="J90" s="136">
        <f>ROUND(I90*H90,2)</f>
        <v>0</v>
      </c>
      <c r="K90" s="132" t="s">
        <v>134</v>
      </c>
      <c r="L90" s="30"/>
      <c r="M90" s="137" t="s">
        <v>1</v>
      </c>
      <c r="N90" s="138" t="s">
        <v>42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6" t="s">
        <v>135</v>
      </c>
      <c r="AT90" s="16" t="s">
        <v>130</v>
      </c>
      <c r="AU90" s="16" t="s">
        <v>79</v>
      </c>
      <c r="AY90" s="16" t="s">
        <v>129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6" t="s">
        <v>79</v>
      </c>
      <c r="BK90" s="141">
        <f>ROUND(I90*H90,2)</f>
        <v>0</v>
      </c>
      <c r="BL90" s="16" t="s">
        <v>135</v>
      </c>
      <c r="BM90" s="16" t="s">
        <v>155</v>
      </c>
    </row>
    <row r="91" spans="2:47" s="1" customFormat="1" ht="19.5">
      <c r="B91" s="30"/>
      <c r="D91" s="142" t="s">
        <v>137</v>
      </c>
      <c r="F91" s="143" t="s">
        <v>156</v>
      </c>
      <c r="I91" s="83"/>
      <c r="L91" s="30"/>
      <c r="M91" s="144"/>
      <c r="T91" s="49"/>
      <c r="AT91" s="16" t="s">
        <v>137</v>
      </c>
      <c r="AU91" s="16" t="s">
        <v>79</v>
      </c>
    </row>
    <row r="92" spans="2:65" s="1" customFormat="1" ht="16.5" customHeight="1">
      <c r="B92" s="30"/>
      <c r="C92" s="130" t="s">
        <v>157</v>
      </c>
      <c r="D92" s="130" t="s">
        <v>130</v>
      </c>
      <c r="E92" s="131" t="s">
        <v>158</v>
      </c>
      <c r="F92" s="132" t="s">
        <v>159</v>
      </c>
      <c r="G92" s="133" t="s">
        <v>133</v>
      </c>
      <c r="H92" s="134">
        <v>1</v>
      </c>
      <c r="I92" s="135"/>
      <c r="J92" s="136">
        <f>ROUND(I92*H92,2)</f>
        <v>0</v>
      </c>
      <c r="K92" s="132" t="s">
        <v>134</v>
      </c>
      <c r="L92" s="30"/>
      <c r="M92" s="137" t="s">
        <v>1</v>
      </c>
      <c r="N92" s="138" t="s">
        <v>42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6" t="s">
        <v>135</v>
      </c>
      <c r="AT92" s="16" t="s">
        <v>130</v>
      </c>
      <c r="AU92" s="16" t="s">
        <v>79</v>
      </c>
      <c r="AY92" s="16" t="s">
        <v>129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6" t="s">
        <v>79</v>
      </c>
      <c r="BK92" s="141">
        <f>ROUND(I92*H92,2)</f>
        <v>0</v>
      </c>
      <c r="BL92" s="16" t="s">
        <v>135</v>
      </c>
      <c r="BM92" s="16" t="s">
        <v>160</v>
      </c>
    </row>
    <row r="93" spans="2:47" s="1" customFormat="1" ht="19.5">
      <c r="B93" s="30"/>
      <c r="D93" s="142" t="s">
        <v>137</v>
      </c>
      <c r="F93" s="143" t="s">
        <v>161</v>
      </c>
      <c r="I93" s="83"/>
      <c r="L93" s="30"/>
      <c r="M93" s="144"/>
      <c r="T93" s="49"/>
      <c r="AT93" s="16" t="s">
        <v>137</v>
      </c>
      <c r="AU93" s="16" t="s">
        <v>79</v>
      </c>
    </row>
    <row r="94" spans="2:65" s="1" customFormat="1" ht="16.5" customHeight="1">
      <c r="B94" s="30"/>
      <c r="C94" s="130" t="s">
        <v>162</v>
      </c>
      <c r="D94" s="130" t="s">
        <v>130</v>
      </c>
      <c r="E94" s="131" t="s">
        <v>163</v>
      </c>
      <c r="F94" s="132" t="s">
        <v>164</v>
      </c>
      <c r="G94" s="133" t="s">
        <v>133</v>
      </c>
      <c r="H94" s="134">
        <v>1</v>
      </c>
      <c r="I94" s="135"/>
      <c r="J94" s="136">
        <f>ROUND(I94*H94,2)</f>
        <v>0</v>
      </c>
      <c r="K94" s="132" t="s">
        <v>134</v>
      </c>
      <c r="L94" s="30"/>
      <c r="M94" s="137" t="s">
        <v>1</v>
      </c>
      <c r="N94" s="138" t="s">
        <v>42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6" t="s">
        <v>135</v>
      </c>
      <c r="AT94" s="16" t="s">
        <v>130</v>
      </c>
      <c r="AU94" s="16" t="s">
        <v>79</v>
      </c>
      <c r="AY94" s="16" t="s">
        <v>129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6" t="s">
        <v>79</v>
      </c>
      <c r="BK94" s="141">
        <f>ROUND(I94*H94,2)</f>
        <v>0</v>
      </c>
      <c r="BL94" s="16" t="s">
        <v>135</v>
      </c>
      <c r="BM94" s="16" t="s">
        <v>165</v>
      </c>
    </row>
    <row r="95" spans="2:47" s="1" customFormat="1" ht="19.5">
      <c r="B95" s="30"/>
      <c r="D95" s="142" t="s">
        <v>137</v>
      </c>
      <c r="F95" s="143" t="s">
        <v>166</v>
      </c>
      <c r="I95" s="83"/>
      <c r="L95" s="30"/>
      <c r="M95" s="144"/>
      <c r="T95" s="49"/>
      <c r="AT95" s="16" t="s">
        <v>137</v>
      </c>
      <c r="AU95" s="16" t="s">
        <v>79</v>
      </c>
    </row>
    <row r="96" spans="2:65" s="1" customFormat="1" ht="16.5" customHeight="1">
      <c r="B96" s="30"/>
      <c r="C96" s="130" t="s">
        <v>167</v>
      </c>
      <c r="D96" s="130" t="s">
        <v>130</v>
      </c>
      <c r="E96" s="131" t="s">
        <v>168</v>
      </c>
      <c r="F96" s="132" t="s">
        <v>169</v>
      </c>
      <c r="G96" s="133" t="s">
        <v>170</v>
      </c>
      <c r="H96" s="134">
        <v>2</v>
      </c>
      <c r="I96" s="135"/>
      <c r="J96" s="136">
        <f>ROUND(I96*H96,2)</f>
        <v>0</v>
      </c>
      <c r="K96" s="132" t="s">
        <v>134</v>
      </c>
      <c r="L96" s="30"/>
      <c r="M96" s="137" t="s">
        <v>1</v>
      </c>
      <c r="N96" s="138" t="s">
        <v>42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6" t="s">
        <v>135</v>
      </c>
      <c r="AT96" s="16" t="s">
        <v>130</v>
      </c>
      <c r="AU96" s="16" t="s">
        <v>79</v>
      </c>
      <c r="AY96" s="16" t="s">
        <v>129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6" t="s">
        <v>79</v>
      </c>
      <c r="BK96" s="141">
        <f>ROUND(I96*H96,2)</f>
        <v>0</v>
      </c>
      <c r="BL96" s="16" t="s">
        <v>135</v>
      </c>
      <c r="BM96" s="16" t="s">
        <v>171</v>
      </c>
    </row>
    <row r="97" spans="2:47" s="1" customFormat="1" ht="19.5">
      <c r="B97" s="30"/>
      <c r="D97" s="142" t="s">
        <v>137</v>
      </c>
      <c r="F97" s="143" t="s">
        <v>172</v>
      </c>
      <c r="I97" s="83"/>
      <c r="L97" s="30"/>
      <c r="M97" s="144"/>
      <c r="T97" s="49"/>
      <c r="AT97" s="16" t="s">
        <v>137</v>
      </c>
      <c r="AU97" s="16" t="s">
        <v>79</v>
      </c>
    </row>
    <row r="98" spans="2:65" s="1" customFormat="1" ht="16.5" customHeight="1">
      <c r="B98" s="30"/>
      <c r="C98" s="130" t="s">
        <v>173</v>
      </c>
      <c r="D98" s="130" t="s">
        <v>130</v>
      </c>
      <c r="E98" s="131" t="s">
        <v>174</v>
      </c>
      <c r="F98" s="132" t="s">
        <v>175</v>
      </c>
      <c r="G98" s="133" t="s">
        <v>133</v>
      </c>
      <c r="H98" s="134">
        <v>1</v>
      </c>
      <c r="I98" s="135"/>
      <c r="J98" s="136">
        <f>ROUND(I98*H98,2)</f>
        <v>0</v>
      </c>
      <c r="K98" s="132" t="s">
        <v>134</v>
      </c>
      <c r="L98" s="30"/>
      <c r="M98" s="137" t="s">
        <v>1</v>
      </c>
      <c r="N98" s="138" t="s">
        <v>42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6" t="s">
        <v>135</v>
      </c>
      <c r="AT98" s="16" t="s">
        <v>130</v>
      </c>
      <c r="AU98" s="16" t="s">
        <v>79</v>
      </c>
      <c r="AY98" s="16" t="s">
        <v>129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6" t="s">
        <v>79</v>
      </c>
      <c r="BK98" s="141">
        <f>ROUND(I98*H98,2)</f>
        <v>0</v>
      </c>
      <c r="BL98" s="16" t="s">
        <v>135</v>
      </c>
      <c r="BM98" s="16" t="s">
        <v>176</v>
      </c>
    </row>
    <row r="99" spans="2:47" s="1" customFormat="1" ht="19.5">
      <c r="B99" s="30"/>
      <c r="D99" s="142" t="s">
        <v>137</v>
      </c>
      <c r="F99" s="143" t="s">
        <v>177</v>
      </c>
      <c r="I99" s="83"/>
      <c r="L99" s="30"/>
      <c r="M99" s="144"/>
      <c r="T99" s="49"/>
      <c r="AT99" s="16" t="s">
        <v>137</v>
      </c>
      <c r="AU99" s="16" t="s">
        <v>79</v>
      </c>
    </row>
    <row r="100" spans="2:65" s="1" customFormat="1" ht="16.5" customHeight="1">
      <c r="B100" s="30"/>
      <c r="C100" s="130" t="s">
        <v>178</v>
      </c>
      <c r="D100" s="130" t="s">
        <v>130</v>
      </c>
      <c r="E100" s="131" t="s">
        <v>179</v>
      </c>
      <c r="F100" s="132" t="s">
        <v>180</v>
      </c>
      <c r="G100" s="133" t="s">
        <v>133</v>
      </c>
      <c r="H100" s="134">
        <v>1</v>
      </c>
      <c r="I100" s="135"/>
      <c r="J100" s="136">
        <f>ROUND(I100*H100,2)</f>
        <v>0</v>
      </c>
      <c r="K100" s="132" t="s">
        <v>1</v>
      </c>
      <c r="L100" s="30"/>
      <c r="M100" s="137" t="s">
        <v>1</v>
      </c>
      <c r="N100" s="138" t="s">
        <v>42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6" t="s">
        <v>181</v>
      </c>
      <c r="AT100" s="16" t="s">
        <v>130</v>
      </c>
      <c r="AU100" s="16" t="s">
        <v>79</v>
      </c>
      <c r="AY100" s="16" t="s">
        <v>129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6" t="s">
        <v>79</v>
      </c>
      <c r="BK100" s="141">
        <f>ROUND(I100*H100,2)</f>
        <v>0</v>
      </c>
      <c r="BL100" s="16" t="s">
        <v>181</v>
      </c>
      <c r="BM100" s="16" t="s">
        <v>182</v>
      </c>
    </row>
    <row r="101" spans="2:47" s="1" customFormat="1" ht="29.25">
      <c r="B101" s="30"/>
      <c r="D101" s="142" t="s">
        <v>137</v>
      </c>
      <c r="F101" s="143" t="s">
        <v>183</v>
      </c>
      <c r="I101" s="83"/>
      <c r="L101" s="30"/>
      <c r="M101" s="144"/>
      <c r="T101" s="49"/>
      <c r="AT101" s="16" t="s">
        <v>137</v>
      </c>
      <c r="AU101" s="16" t="s">
        <v>79</v>
      </c>
    </row>
    <row r="102" spans="2:65" s="1" customFormat="1" ht="16.5" customHeight="1">
      <c r="B102" s="30"/>
      <c r="C102" s="130" t="s">
        <v>184</v>
      </c>
      <c r="D102" s="130" t="s">
        <v>130</v>
      </c>
      <c r="E102" s="131" t="s">
        <v>185</v>
      </c>
      <c r="F102" s="132" t="s">
        <v>186</v>
      </c>
      <c r="G102" s="133" t="s">
        <v>133</v>
      </c>
      <c r="H102" s="134">
        <v>1</v>
      </c>
      <c r="I102" s="135"/>
      <c r="J102" s="136">
        <f>ROUND(I102*H102,2)</f>
        <v>0</v>
      </c>
      <c r="K102" s="132" t="s">
        <v>134</v>
      </c>
      <c r="L102" s="30"/>
      <c r="M102" s="137" t="s">
        <v>1</v>
      </c>
      <c r="N102" s="138" t="s">
        <v>42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6" t="s">
        <v>135</v>
      </c>
      <c r="AT102" s="16" t="s">
        <v>130</v>
      </c>
      <c r="AU102" s="16" t="s">
        <v>79</v>
      </c>
      <c r="AY102" s="16" t="s">
        <v>129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6" t="s">
        <v>79</v>
      </c>
      <c r="BK102" s="141">
        <f>ROUND(I102*H102,2)</f>
        <v>0</v>
      </c>
      <c r="BL102" s="16" t="s">
        <v>135</v>
      </c>
      <c r="BM102" s="16" t="s">
        <v>187</v>
      </c>
    </row>
    <row r="103" spans="2:47" s="1" customFormat="1" ht="19.5">
      <c r="B103" s="30"/>
      <c r="D103" s="142" t="s">
        <v>137</v>
      </c>
      <c r="F103" s="143" t="s">
        <v>188</v>
      </c>
      <c r="I103" s="83"/>
      <c r="L103" s="30"/>
      <c r="M103" s="145"/>
      <c r="N103" s="146"/>
      <c r="O103" s="146"/>
      <c r="P103" s="146"/>
      <c r="Q103" s="146"/>
      <c r="R103" s="146"/>
      <c r="S103" s="146"/>
      <c r="T103" s="147"/>
      <c r="AT103" s="16" t="s">
        <v>137</v>
      </c>
      <c r="AU103" s="16" t="s">
        <v>79</v>
      </c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99"/>
      <c r="J104" s="40"/>
      <c r="K104" s="40"/>
      <c r="L104" s="30"/>
    </row>
  </sheetData>
  <sheetProtection algorithmName="SHA-512" hashValue="yr7oo3YOEVh02zYFIBxi/eWsLp3jnxwwT5TEpbupgw96SO3X5FpYKEApob/1od8vAqUPXMXflSet6nB21Q1gIw==" saltValue="mFv5Kg4q73j/knvTJqwG2TvpRCvIH2zOdwi5xqyXtHAUNUmK64WZ3VY9ZZQlzIQ+YY/W9zwxCO1RJPHUjB5Z6A==" spinCount="100000" sheet="1" objects="1" scenarios="1" formatColumns="0" formatRows="0" autoFilter="0"/>
  <autoFilter ref="C79:K103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</row>
    <row r="4" spans="2:46" ht="24.95" customHeight="1">
      <c r="B4" s="19"/>
      <c r="D4" s="20" t="s">
        <v>106</v>
      </c>
      <c r="L4" s="19"/>
      <c r="M4" s="2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</row>
    <row r="8" spans="2:12" s="1" customFormat="1" ht="12" customHeight="1">
      <c r="B8" s="30"/>
      <c r="D8" s="25" t="s">
        <v>107</v>
      </c>
      <c r="I8" s="83"/>
      <c r="L8" s="30"/>
    </row>
    <row r="9" spans="2:12" s="1" customFormat="1" ht="36.95" customHeight="1">
      <c r="B9" s="30"/>
      <c r="E9" s="224" t="s">
        <v>189</v>
      </c>
      <c r="F9" s="223"/>
      <c r="G9" s="223"/>
      <c r="H9" s="223"/>
      <c r="I9" s="83"/>
      <c r="L9" s="30"/>
    </row>
    <row r="10" spans="2:12" s="1" customFormat="1" ht="12">
      <c r="B10" s="30"/>
      <c r="I10" s="83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1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</row>
    <row r="13" spans="2:12" s="1" customFormat="1" ht="10.9" customHeight="1">
      <c r="B13" s="30"/>
      <c r="I13" s="83"/>
      <c r="L13" s="30"/>
    </row>
    <row r="14" spans="2:12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</row>
    <row r="15" spans="2:12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</row>
    <row r="16" spans="2:12" s="1" customFormat="1" ht="6.95" customHeight="1">
      <c r="B16" s="30"/>
      <c r="I16" s="83"/>
      <c r="L16" s="30"/>
    </row>
    <row r="17" spans="2:12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3"/>
      <c r="L19" s="30"/>
    </row>
    <row r="20" spans="2:12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</row>
    <row r="21" spans="2:12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</row>
    <row r="22" spans="2:12" s="1" customFormat="1" ht="6.95" customHeight="1">
      <c r="B22" s="30"/>
      <c r="I22" s="83"/>
      <c r="L22" s="30"/>
    </row>
    <row r="23" spans="2:12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3"/>
      <c r="L25" s="30"/>
    </row>
    <row r="26" spans="2:12" s="1" customFormat="1" ht="12" customHeight="1">
      <c r="B26" s="30"/>
      <c r="D26" s="25" t="s">
        <v>36</v>
      </c>
      <c r="I26" s="83"/>
      <c r="L26" s="30"/>
    </row>
    <row r="27" spans="2:12" s="6" customFormat="1" ht="16.5" customHeight="1">
      <c r="B27" s="85"/>
      <c r="E27" s="231" t="s">
        <v>1</v>
      </c>
      <c r="F27" s="231"/>
      <c r="G27" s="231"/>
      <c r="H27" s="231"/>
      <c r="I27" s="86"/>
      <c r="L27" s="85"/>
    </row>
    <row r="28" spans="2:12" s="1" customFormat="1" ht="6.95" customHeight="1">
      <c r="B28" s="30"/>
      <c r="I28" s="83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</row>
    <row r="30" spans="2:12" s="1" customFormat="1" ht="25.35" customHeight="1">
      <c r="B30" s="30"/>
      <c r="D30" s="88" t="s">
        <v>37</v>
      </c>
      <c r="I30" s="83"/>
      <c r="J30" s="59">
        <f>ROUND(J80,2)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</row>
    <row r="33" spans="2:12" s="1" customFormat="1" ht="14.45" customHeight="1">
      <c r="B33" s="30"/>
      <c r="D33" s="25" t="s">
        <v>41</v>
      </c>
      <c r="E33" s="25" t="s">
        <v>42</v>
      </c>
      <c r="F33" s="90">
        <f>ROUND((SUM(BE80:BE103)),2)</f>
        <v>0</v>
      </c>
      <c r="I33" s="91">
        <v>0.21</v>
      </c>
      <c r="J33" s="90">
        <f>ROUND(((SUM(BE80:BE103))*I33),2)</f>
        <v>0</v>
      </c>
      <c r="L33" s="30"/>
    </row>
    <row r="34" spans="2:12" s="1" customFormat="1" ht="14.45" customHeight="1">
      <c r="B34" s="30"/>
      <c r="E34" s="25" t="s">
        <v>43</v>
      </c>
      <c r="F34" s="90">
        <f>ROUND((SUM(BF80:BF103)),2)</f>
        <v>0</v>
      </c>
      <c r="I34" s="91">
        <v>0.15</v>
      </c>
      <c r="J34" s="90">
        <f>ROUND(((SUM(BF80:BF103))*I34),2)</f>
        <v>0</v>
      </c>
      <c r="L34" s="30"/>
    </row>
    <row r="35" spans="2:12" s="1" customFormat="1" ht="14.45" customHeight="1" hidden="1">
      <c r="B35" s="30"/>
      <c r="E35" s="25" t="s">
        <v>44</v>
      </c>
      <c r="F35" s="90">
        <f>ROUND((SUM(BG80:BG103)),2)</f>
        <v>0</v>
      </c>
      <c r="I35" s="91">
        <v>0.21</v>
      </c>
      <c r="J35" s="90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0">
        <f>ROUND((SUM(BH80:BH103)),2)</f>
        <v>0</v>
      </c>
      <c r="I36" s="91">
        <v>0.15</v>
      </c>
      <c r="J36" s="90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0">
        <f>ROUND((SUM(BI80:BI103)),2)</f>
        <v>0</v>
      </c>
      <c r="I37" s="91">
        <v>0</v>
      </c>
      <c r="J37" s="90">
        <f>0</f>
        <v>0</v>
      </c>
      <c r="L37" s="30"/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000.2 - Vedlejší a ostatní náklady - nezpůsobilé výdaje - město Plánice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J80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114</v>
      </c>
      <c r="E60" s="107"/>
      <c r="F60" s="107"/>
      <c r="G60" s="107"/>
      <c r="H60" s="107"/>
      <c r="I60" s="108"/>
      <c r="J60" s="109">
        <f>J81</f>
        <v>0</v>
      </c>
      <c r="L60" s="105"/>
    </row>
    <row r="61" spans="2:12" s="1" customFormat="1" ht="21.75" customHeight="1">
      <c r="B61" s="30"/>
      <c r="I61" s="83"/>
      <c r="L61" s="30"/>
    </row>
    <row r="62" spans="2:12" s="1" customFormat="1" ht="6.95" customHeight="1">
      <c r="B62" s="39"/>
      <c r="C62" s="40"/>
      <c r="D62" s="40"/>
      <c r="E62" s="40"/>
      <c r="F62" s="40"/>
      <c r="G62" s="40"/>
      <c r="H62" s="40"/>
      <c r="I62" s="99"/>
      <c r="J62" s="40"/>
      <c r="K62" s="40"/>
      <c r="L62" s="30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100"/>
      <c r="J66" s="42"/>
      <c r="K66" s="42"/>
      <c r="L66" s="30"/>
    </row>
    <row r="67" spans="2:12" s="1" customFormat="1" ht="24.95" customHeight="1">
      <c r="B67" s="30"/>
      <c r="C67" s="20" t="s">
        <v>115</v>
      </c>
      <c r="I67" s="83"/>
      <c r="L67" s="30"/>
    </row>
    <row r="68" spans="2:12" s="1" customFormat="1" ht="6.95" customHeight="1">
      <c r="B68" s="30"/>
      <c r="I68" s="83"/>
      <c r="L68" s="30"/>
    </row>
    <row r="69" spans="2:12" s="1" customFormat="1" ht="12" customHeight="1">
      <c r="B69" s="30"/>
      <c r="C69" s="25" t="s">
        <v>16</v>
      </c>
      <c r="I69" s="83"/>
      <c r="L69" s="30"/>
    </row>
    <row r="70" spans="2:12" s="1" customFormat="1" ht="16.5" customHeight="1">
      <c r="B70" s="30"/>
      <c r="E70" s="238" t="str">
        <f>E7</f>
        <v>II/186 Průtah Plánice</v>
      </c>
      <c r="F70" s="221"/>
      <c r="G70" s="221"/>
      <c r="H70" s="221"/>
      <c r="I70" s="83"/>
      <c r="L70" s="30"/>
    </row>
    <row r="71" spans="2:12" s="1" customFormat="1" ht="12" customHeight="1">
      <c r="B71" s="30"/>
      <c r="C71" s="25" t="s">
        <v>107</v>
      </c>
      <c r="I71" s="83"/>
      <c r="L71" s="30"/>
    </row>
    <row r="72" spans="2:12" s="1" customFormat="1" ht="16.5" customHeight="1">
      <c r="B72" s="30"/>
      <c r="E72" s="224" t="str">
        <f>E9</f>
        <v>000.2 - Vedlejší a ostatní náklady - nezpůsobilé výdaje - město Plánice</v>
      </c>
      <c r="F72" s="223"/>
      <c r="G72" s="223"/>
      <c r="H72" s="223"/>
      <c r="I72" s="83"/>
      <c r="L72" s="30"/>
    </row>
    <row r="73" spans="2:12" s="1" customFormat="1" ht="6.95" customHeight="1">
      <c r="B73" s="30"/>
      <c r="I73" s="83"/>
      <c r="L73" s="30"/>
    </row>
    <row r="74" spans="2:12" s="1" customFormat="1" ht="12" customHeight="1">
      <c r="B74" s="30"/>
      <c r="C74" s="25" t="s">
        <v>20</v>
      </c>
      <c r="F74" s="16" t="str">
        <f>F12</f>
        <v xml:space="preserve"> </v>
      </c>
      <c r="I74" s="84" t="s">
        <v>22</v>
      </c>
      <c r="J74" s="46" t="str">
        <f>IF(J12="","",J12)</f>
        <v>11. 12. 2018</v>
      </c>
      <c r="L74" s="30"/>
    </row>
    <row r="75" spans="2:12" s="1" customFormat="1" ht="6.95" customHeight="1">
      <c r="B75" s="30"/>
      <c r="I75" s="83"/>
      <c r="L75" s="30"/>
    </row>
    <row r="76" spans="2:12" s="1" customFormat="1" ht="24.95" customHeight="1">
      <c r="B76" s="30"/>
      <c r="C76" s="25" t="s">
        <v>24</v>
      </c>
      <c r="F76" s="16" t="str">
        <f>E15</f>
        <v>Správa a údržba Plzeňského kraje p.o.</v>
      </c>
      <c r="I76" s="84" t="s">
        <v>30</v>
      </c>
      <c r="J76" s="28" t="str">
        <f>E21</f>
        <v>Valbek, spol. s r. o., stř.Plzeň</v>
      </c>
      <c r="L76" s="30"/>
    </row>
    <row r="77" spans="2:12" s="1" customFormat="1" ht="13.7" customHeight="1">
      <c r="B77" s="30"/>
      <c r="C77" s="25" t="s">
        <v>28</v>
      </c>
      <c r="F77" s="16" t="str">
        <f>IF(E18="","",E18)</f>
        <v>Vyplň údaj</v>
      </c>
      <c r="I77" s="84" t="s">
        <v>35</v>
      </c>
      <c r="J77" s="28" t="str">
        <f>E24</f>
        <v xml:space="preserve"> </v>
      </c>
      <c r="L77" s="30"/>
    </row>
    <row r="78" spans="2:12" s="1" customFormat="1" ht="10.35" customHeight="1">
      <c r="B78" s="30"/>
      <c r="I78" s="83"/>
      <c r="L78" s="30"/>
    </row>
    <row r="79" spans="2:20" s="8" customFormat="1" ht="29.25" customHeight="1">
      <c r="B79" s="110"/>
      <c r="C79" s="111" t="s">
        <v>116</v>
      </c>
      <c r="D79" s="112" t="s">
        <v>56</v>
      </c>
      <c r="E79" s="112" t="s">
        <v>52</v>
      </c>
      <c r="F79" s="112" t="s">
        <v>53</v>
      </c>
      <c r="G79" s="112" t="s">
        <v>117</v>
      </c>
      <c r="H79" s="112" t="s">
        <v>118</v>
      </c>
      <c r="I79" s="113" t="s">
        <v>119</v>
      </c>
      <c r="J79" s="114" t="s">
        <v>111</v>
      </c>
      <c r="K79" s="115" t="s">
        <v>120</v>
      </c>
      <c r="L79" s="110"/>
      <c r="M79" s="52" t="s">
        <v>1</v>
      </c>
      <c r="N79" s="53" t="s">
        <v>41</v>
      </c>
      <c r="O79" s="53" t="s">
        <v>121</v>
      </c>
      <c r="P79" s="53" t="s">
        <v>122</v>
      </c>
      <c r="Q79" s="53" t="s">
        <v>123</v>
      </c>
      <c r="R79" s="53" t="s">
        <v>124</v>
      </c>
      <c r="S79" s="53" t="s">
        <v>125</v>
      </c>
      <c r="T79" s="54" t="s">
        <v>126</v>
      </c>
    </row>
    <row r="80" spans="2:63" s="1" customFormat="1" ht="22.9" customHeight="1">
      <c r="B80" s="30"/>
      <c r="C80" s="57" t="s">
        <v>127</v>
      </c>
      <c r="I80" s="83"/>
      <c r="J80" s="116">
        <f>BK80</f>
        <v>0</v>
      </c>
      <c r="L80" s="30"/>
      <c r="M80" s="55"/>
      <c r="N80" s="47"/>
      <c r="O80" s="47"/>
      <c r="P80" s="117">
        <f>P81</f>
        <v>0</v>
      </c>
      <c r="Q80" s="47"/>
      <c r="R80" s="117">
        <f>R81</f>
        <v>0</v>
      </c>
      <c r="S80" s="47"/>
      <c r="T80" s="118">
        <f>T81</f>
        <v>0</v>
      </c>
      <c r="AT80" s="16" t="s">
        <v>70</v>
      </c>
      <c r="AU80" s="16" t="s">
        <v>113</v>
      </c>
      <c r="BK80" s="119">
        <f>BK81</f>
        <v>0</v>
      </c>
    </row>
    <row r="81" spans="2:63" s="9" customFormat="1" ht="25.9" customHeight="1">
      <c r="B81" s="120"/>
      <c r="D81" s="121" t="s">
        <v>70</v>
      </c>
      <c r="E81" s="122" t="s">
        <v>71</v>
      </c>
      <c r="F81" s="122" t="s">
        <v>128</v>
      </c>
      <c r="I81" s="123"/>
      <c r="J81" s="124">
        <f>BK81</f>
        <v>0</v>
      </c>
      <c r="L81" s="120"/>
      <c r="M81" s="125"/>
      <c r="P81" s="126">
        <f>SUM(P82:P103)</f>
        <v>0</v>
      </c>
      <c r="R81" s="126">
        <f>SUM(R82:R103)</f>
        <v>0</v>
      </c>
      <c r="T81" s="127">
        <f>SUM(T82:T103)</f>
        <v>0</v>
      </c>
      <c r="AR81" s="121" t="s">
        <v>79</v>
      </c>
      <c r="AT81" s="128" t="s">
        <v>70</v>
      </c>
      <c r="AU81" s="128" t="s">
        <v>71</v>
      </c>
      <c r="AY81" s="121" t="s">
        <v>129</v>
      </c>
      <c r="BK81" s="129">
        <f>SUM(BK82:BK103)</f>
        <v>0</v>
      </c>
    </row>
    <row r="82" spans="2:65" s="1" customFormat="1" ht="16.5" customHeight="1">
      <c r="B82" s="30"/>
      <c r="C82" s="130" t="s">
        <v>79</v>
      </c>
      <c r="D82" s="130" t="s">
        <v>130</v>
      </c>
      <c r="E82" s="131" t="s">
        <v>131</v>
      </c>
      <c r="F82" s="132" t="s">
        <v>132</v>
      </c>
      <c r="G82" s="133" t="s">
        <v>133</v>
      </c>
      <c r="H82" s="134">
        <v>1</v>
      </c>
      <c r="I82" s="135"/>
      <c r="J82" s="136">
        <f>ROUND(I82*H82,2)</f>
        <v>0</v>
      </c>
      <c r="K82" s="132" t="s">
        <v>134</v>
      </c>
      <c r="L82" s="30"/>
      <c r="M82" s="137" t="s">
        <v>1</v>
      </c>
      <c r="N82" s="138" t="s">
        <v>42</v>
      </c>
      <c r="P82" s="139">
        <f>O82*H82</f>
        <v>0</v>
      </c>
      <c r="Q82" s="139">
        <v>0</v>
      </c>
      <c r="R82" s="139">
        <f>Q82*H82</f>
        <v>0</v>
      </c>
      <c r="S82" s="139">
        <v>0</v>
      </c>
      <c r="T82" s="140">
        <f>S82*H82</f>
        <v>0</v>
      </c>
      <c r="AR82" s="16" t="s">
        <v>135</v>
      </c>
      <c r="AT82" s="16" t="s">
        <v>130</v>
      </c>
      <c r="AU82" s="16" t="s">
        <v>79</v>
      </c>
      <c r="AY82" s="16" t="s">
        <v>129</v>
      </c>
      <c r="BE82" s="141">
        <f>IF(N82="základní",J82,0)</f>
        <v>0</v>
      </c>
      <c r="BF82" s="141">
        <f>IF(N82="snížená",J82,0)</f>
        <v>0</v>
      </c>
      <c r="BG82" s="141">
        <f>IF(N82="zákl. přenesená",J82,0)</f>
        <v>0</v>
      </c>
      <c r="BH82" s="141">
        <f>IF(N82="sníž. přenesená",J82,0)</f>
        <v>0</v>
      </c>
      <c r="BI82" s="141">
        <f>IF(N82="nulová",J82,0)</f>
        <v>0</v>
      </c>
      <c r="BJ82" s="16" t="s">
        <v>79</v>
      </c>
      <c r="BK82" s="141">
        <f>ROUND(I82*H82,2)</f>
        <v>0</v>
      </c>
      <c r="BL82" s="16" t="s">
        <v>135</v>
      </c>
      <c r="BM82" s="16" t="s">
        <v>136</v>
      </c>
    </row>
    <row r="83" spans="2:47" s="1" customFormat="1" ht="19.5">
      <c r="B83" s="30"/>
      <c r="D83" s="142" t="s">
        <v>137</v>
      </c>
      <c r="F83" s="143" t="s">
        <v>138</v>
      </c>
      <c r="I83" s="83"/>
      <c r="L83" s="30"/>
      <c r="M83" s="144"/>
      <c r="T83" s="49"/>
      <c r="AT83" s="16" t="s">
        <v>137</v>
      </c>
      <c r="AU83" s="16" t="s">
        <v>79</v>
      </c>
    </row>
    <row r="84" spans="2:65" s="1" customFormat="1" ht="16.5" customHeight="1">
      <c r="B84" s="30"/>
      <c r="C84" s="130" t="s">
        <v>81</v>
      </c>
      <c r="D84" s="130" t="s">
        <v>130</v>
      </c>
      <c r="E84" s="131" t="s">
        <v>139</v>
      </c>
      <c r="F84" s="132" t="s">
        <v>140</v>
      </c>
      <c r="G84" s="133" t="s">
        <v>133</v>
      </c>
      <c r="H84" s="134">
        <v>1</v>
      </c>
      <c r="I84" s="135"/>
      <c r="J84" s="136">
        <f>ROUND(I84*H84,2)</f>
        <v>0</v>
      </c>
      <c r="K84" s="132" t="s">
        <v>134</v>
      </c>
      <c r="L84" s="30"/>
      <c r="M84" s="137" t="s">
        <v>1</v>
      </c>
      <c r="N84" s="138" t="s">
        <v>42</v>
      </c>
      <c r="P84" s="139">
        <f>O84*H84</f>
        <v>0</v>
      </c>
      <c r="Q84" s="139">
        <v>0</v>
      </c>
      <c r="R84" s="139">
        <f>Q84*H84</f>
        <v>0</v>
      </c>
      <c r="S84" s="139">
        <v>0</v>
      </c>
      <c r="T84" s="140">
        <f>S84*H84</f>
        <v>0</v>
      </c>
      <c r="AR84" s="16" t="s">
        <v>135</v>
      </c>
      <c r="AT84" s="16" t="s">
        <v>130</v>
      </c>
      <c r="AU84" s="16" t="s">
        <v>79</v>
      </c>
      <c r="AY84" s="16" t="s">
        <v>129</v>
      </c>
      <c r="BE84" s="141">
        <f>IF(N84="základní",J84,0)</f>
        <v>0</v>
      </c>
      <c r="BF84" s="141">
        <f>IF(N84="snížená",J84,0)</f>
        <v>0</v>
      </c>
      <c r="BG84" s="141">
        <f>IF(N84="zákl. přenesená",J84,0)</f>
        <v>0</v>
      </c>
      <c r="BH84" s="141">
        <f>IF(N84="sníž. přenesená",J84,0)</f>
        <v>0</v>
      </c>
      <c r="BI84" s="141">
        <f>IF(N84="nulová",J84,0)</f>
        <v>0</v>
      </c>
      <c r="BJ84" s="16" t="s">
        <v>79</v>
      </c>
      <c r="BK84" s="141">
        <f>ROUND(I84*H84,2)</f>
        <v>0</v>
      </c>
      <c r="BL84" s="16" t="s">
        <v>135</v>
      </c>
      <c r="BM84" s="16" t="s">
        <v>141</v>
      </c>
    </row>
    <row r="85" spans="2:47" s="1" customFormat="1" ht="19.5">
      <c r="B85" s="30"/>
      <c r="D85" s="142" t="s">
        <v>137</v>
      </c>
      <c r="F85" s="143" t="s">
        <v>142</v>
      </c>
      <c r="I85" s="83"/>
      <c r="L85" s="30"/>
      <c r="M85" s="144"/>
      <c r="T85" s="49"/>
      <c r="AT85" s="16" t="s">
        <v>137</v>
      </c>
      <c r="AU85" s="16" t="s">
        <v>79</v>
      </c>
    </row>
    <row r="86" spans="2:65" s="1" customFormat="1" ht="16.5" customHeight="1">
      <c r="B86" s="30"/>
      <c r="C86" s="130" t="s">
        <v>143</v>
      </c>
      <c r="D86" s="130" t="s">
        <v>130</v>
      </c>
      <c r="E86" s="131" t="s">
        <v>144</v>
      </c>
      <c r="F86" s="132" t="s">
        <v>145</v>
      </c>
      <c r="G86" s="133" t="s">
        <v>133</v>
      </c>
      <c r="H86" s="134">
        <v>1</v>
      </c>
      <c r="I86" s="135"/>
      <c r="J86" s="136">
        <f>ROUND(I86*H86,2)</f>
        <v>0</v>
      </c>
      <c r="K86" s="132" t="s">
        <v>134</v>
      </c>
      <c r="L86" s="30"/>
      <c r="M86" s="137" t="s">
        <v>1</v>
      </c>
      <c r="N86" s="138" t="s">
        <v>42</v>
      </c>
      <c r="P86" s="139">
        <f>O86*H86</f>
        <v>0</v>
      </c>
      <c r="Q86" s="139">
        <v>0</v>
      </c>
      <c r="R86" s="139">
        <f>Q86*H86</f>
        <v>0</v>
      </c>
      <c r="S86" s="139">
        <v>0</v>
      </c>
      <c r="T86" s="140">
        <f>S86*H86</f>
        <v>0</v>
      </c>
      <c r="AR86" s="16" t="s">
        <v>135</v>
      </c>
      <c r="AT86" s="16" t="s">
        <v>130</v>
      </c>
      <c r="AU86" s="16" t="s">
        <v>79</v>
      </c>
      <c r="AY86" s="16" t="s">
        <v>129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6" t="s">
        <v>79</v>
      </c>
      <c r="BK86" s="141">
        <f>ROUND(I86*H86,2)</f>
        <v>0</v>
      </c>
      <c r="BL86" s="16" t="s">
        <v>135</v>
      </c>
      <c r="BM86" s="16" t="s">
        <v>146</v>
      </c>
    </row>
    <row r="87" spans="2:47" s="1" customFormat="1" ht="19.5">
      <c r="B87" s="30"/>
      <c r="D87" s="142" t="s">
        <v>137</v>
      </c>
      <c r="F87" s="143" t="s">
        <v>147</v>
      </c>
      <c r="I87" s="83"/>
      <c r="L87" s="30"/>
      <c r="M87" s="144"/>
      <c r="T87" s="49"/>
      <c r="AT87" s="16" t="s">
        <v>137</v>
      </c>
      <c r="AU87" s="16" t="s">
        <v>79</v>
      </c>
    </row>
    <row r="88" spans="2:65" s="1" customFormat="1" ht="16.5" customHeight="1">
      <c r="B88" s="30"/>
      <c r="C88" s="130" t="s">
        <v>135</v>
      </c>
      <c r="D88" s="130" t="s">
        <v>130</v>
      </c>
      <c r="E88" s="131" t="s">
        <v>148</v>
      </c>
      <c r="F88" s="132" t="s">
        <v>149</v>
      </c>
      <c r="G88" s="133" t="s">
        <v>133</v>
      </c>
      <c r="H88" s="134">
        <v>1</v>
      </c>
      <c r="I88" s="135"/>
      <c r="J88" s="136">
        <f>ROUND(I88*H88,2)</f>
        <v>0</v>
      </c>
      <c r="K88" s="132" t="s">
        <v>134</v>
      </c>
      <c r="L88" s="30"/>
      <c r="M88" s="137" t="s">
        <v>1</v>
      </c>
      <c r="N88" s="138" t="s">
        <v>42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6" t="s">
        <v>135</v>
      </c>
      <c r="AT88" s="16" t="s">
        <v>130</v>
      </c>
      <c r="AU88" s="16" t="s">
        <v>79</v>
      </c>
      <c r="AY88" s="16" t="s">
        <v>129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6" t="s">
        <v>79</v>
      </c>
      <c r="BK88" s="141">
        <f>ROUND(I88*H88,2)</f>
        <v>0</v>
      </c>
      <c r="BL88" s="16" t="s">
        <v>135</v>
      </c>
      <c r="BM88" s="16" t="s">
        <v>150</v>
      </c>
    </row>
    <row r="89" spans="2:47" s="1" customFormat="1" ht="19.5">
      <c r="B89" s="30"/>
      <c r="D89" s="142" t="s">
        <v>137</v>
      </c>
      <c r="F89" s="143" t="s">
        <v>151</v>
      </c>
      <c r="I89" s="83"/>
      <c r="L89" s="30"/>
      <c r="M89" s="144"/>
      <c r="T89" s="49"/>
      <c r="AT89" s="16" t="s">
        <v>137</v>
      </c>
      <c r="AU89" s="16" t="s">
        <v>79</v>
      </c>
    </row>
    <row r="90" spans="2:65" s="1" customFormat="1" ht="16.5" customHeight="1">
      <c r="B90" s="30"/>
      <c r="C90" s="130" t="s">
        <v>152</v>
      </c>
      <c r="D90" s="130" t="s">
        <v>130</v>
      </c>
      <c r="E90" s="131" t="s">
        <v>153</v>
      </c>
      <c r="F90" s="132" t="s">
        <v>154</v>
      </c>
      <c r="G90" s="133" t="s">
        <v>133</v>
      </c>
      <c r="H90" s="134">
        <v>1</v>
      </c>
      <c r="I90" s="135"/>
      <c r="J90" s="136">
        <f>ROUND(I90*H90,2)</f>
        <v>0</v>
      </c>
      <c r="K90" s="132" t="s">
        <v>134</v>
      </c>
      <c r="L90" s="30"/>
      <c r="M90" s="137" t="s">
        <v>1</v>
      </c>
      <c r="N90" s="138" t="s">
        <v>42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6" t="s">
        <v>135</v>
      </c>
      <c r="AT90" s="16" t="s">
        <v>130</v>
      </c>
      <c r="AU90" s="16" t="s">
        <v>79</v>
      </c>
      <c r="AY90" s="16" t="s">
        <v>129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6" t="s">
        <v>79</v>
      </c>
      <c r="BK90" s="141">
        <f>ROUND(I90*H90,2)</f>
        <v>0</v>
      </c>
      <c r="BL90" s="16" t="s">
        <v>135</v>
      </c>
      <c r="BM90" s="16" t="s">
        <v>155</v>
      </c>
    </row>
    <row r="91" spans="2:47" s="1" customFormat="1" ht="19.5">
      <c r="B91" s="30"/>
      <c r="D91" s="142" t="s">
        <v>137</v>
      </c>
      <c r="F91" s="143" t="s">
        <v>156</v>
      </c>
      <c r="I91" s="83"/>
      <c r="L91" s="30"/>
      <c r="M91" s="144"/>
      <c r="T91" s="49"/>
      <c r="AT91" s="16" t="s">
        <v>137</v>
      </c>
      <c r="AU91" s="16" t="s">
        <v>79</v>
      </c>
    </row>
    <row r="92" spans="2:65" s="1" customFormat="1" ht="16.5" customHeight="1">
      <c r="B92" s="30"/>
      <c r="C92" s="130" t="s">
        <v>157</v>
      </c>
      <c r="D92" s="130" t="s">
        <v>130</v>
      </c>
      <c r="E92" s="131" t="s">
        <v>158</v>
      </c>
      <c r="F92" s="132" t="s">
        <v>159</v>
      </c>
      <c r="G92" s="133" t="s">
        <v>133</v>
      </c>
      <c r="H92" s="134">
        <v>1</v>
      </c>
      <c r="I92" s="135"/>
      <c r="J92" s="136">
        <f>ROUND(I92*H92,2)</f>
        <v>0</v>
      </c>
      <c r="K92" s="132" t="s">
        <v>134</v>
      </c>
      <c r="L92" s="30"/>
      <c r="M92" s="137" t="s">
        <v>1</v>
      </c>
      <c r="N92" s="138" t="s">
        <v>42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6" t="s">
        <v>135</v>
      </c>
      <c r="AT92" s="16" t="s">
        <v>130</v>
      </c>
      <c r="AU92" s="16" t="s">
        <v>79</v>
      </c>
      <c r="AY92" s="16" t="s">
        <v>129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6" t="s">
        <v>79</v>
      </c>
      <c r="BK92" s="141">
        <f>ROUND(I92*H92,2)</f>
        <v>0</v>
      </c>
      <c r="BL92" s="16" t="s">
        <v>135</v>
      </c>
      <c r="BM92" s="16" t="s">
        <v>160</v>
      </c>
    </row>
    <row r="93" spans="2:47" s="1" customFormat="1" ht="19.5">
      <c r="B93" s="30"/>
      <c r="D93" s="142" t="s">
        <v>137</v>
      </c>
      <c r="F93" s="143" t="s">
        <v>161</v>
      </c>
      <c r="I93" s="83"/>
      <c r="L93" s="30"/>
      <c r="M93" s="144"/>
      <c r="T93" s="49"/>
      <c r="AT93" s="16" t="s">
        <v>137</v>
      </c>
      <c r="AU93" s="16" t="s">
        <v>79</v>
      </c>
    </row>
    <row r="94" spans="2:65" s="1" customFormat="1" ht="16.5" customHeight="1">
      <c r="B94" s="30"/>
      <c r="C94" s="130" t="s">
        <v>162</v>
      </c>
      <c r="D94" s="130" t="s">
        <v>130</v>
      </c>
      <c r="E94" s="131" t="s">
        <v>163</v>
      </c>
      <c r="F94" s="132" t="s">
        <v>164</v>
      </c>
      <c r="G94" s="133" t="s">
        <v>133</v>
      </c>
      <c r="H94" s="134">
        <v>1</v>
      </c>
      <c r="I94" s="135"/>
      <c r="J94" s="136">
        <f>ROUND(I94*H94,2)</f>
        <v>0</v>
      </c>
      <c r="K94" s="132" t="s">
        <v>134</v>
      </c>
      <c r="L94" s="30"/>
      <c r="M94" s="137" t="s">
        <v>1</v>
      </c>
      <c r="N94" s="138" t="s">
        <v>42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6" t="s">
        <v>135</v>
      </c>
      <c r="AT94" s="16" t="s">
        <v>130</v>
      </c>
      <c r="AU94" s="16" t="s">
        <v>79</v>
      </c>
      <c r="AY94" s="16" t="s">
        <v>129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6" t="s">
        <v>79</v>
      </c>
      <c r="BK94" s="141">
        <f>ROUND(I94*H94,2)</f>
        <v>0</v>
      </c>
      <c r="BL94" s="16" t="s">
        <v>135</v>
      </c>
      <c r="BM94" s="16" t="s">
        <v>165</v>
      </c>
    </row>
    <row r="95" spans="2:47" s="1" customFormat="1" ht="19.5">
      <c r="B95" s="30"/>
      <c r="D95" s="142" t="s">
        <v>137</v>
      </c>
      <c r="F95" s="143" t="s">
        <v>166</v>
      </c>
      <c r="I95" s="83"/>
      <c r="L95" s="30"/>
      <c r="M95" s="144"/>
      <c r="T95" s="49"/>
      <c r="AT95" s="16" t="s">
        <v>137</v>
      </c>
      <c r="AU95" s="16" t="s">
        <v>79</v>
      </c>
    </row>
    <row r="96" spans="2:65" s="1" customFormat="1" ht="16.5" customHeight="1">
      <c r="B96" s="30"/>
      <c r="C96" s="130" t="s">
        <v>167</v>
      </c>
      <c r="D96" s="130" t="s">
        <v>130</v>
      </c>
      <c r="E96" s="131" t="s">
        <v>168</v>
      </c>
      <c r="F96" s="132" t="s">
        <v>169</v>
      </c>
      <c r="G96" s="133" t="s">
        <v>170</v>
      </c>
      <c r="H96" s="134">
        <v>2</v>
      </c>
      <c r="I96" s="135"/>
      <c r="J96" s="136">
        <f>ROUND(I96*H96,2)</f>
        <v>0</v>
      </c>
      <c r="K96" s="132" t="s">
        <v>134</v>
      </c>
      <c r="L96" s="30"/>
      <c r="M96" s="137" t="s">
        <v>1</v>
      </c>
      <c r="N96" s="138" t="s">
        <v>42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6" t="s">
        <v>135</v>
      </c>
      <c r="AT96" s="16" t="s">
        <v>130</v>
      </c>
      <c r="AU96" s="16" t="s">
        <v>79</v>
      </c>
      <c r="AY96" s="16" t="s">
        <v>129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6" t="s">
        <v>79</v>
      </c>
      <c r="BK96" s="141">
        <f>ROUND(I96*H96,2)</f>
        <v>0</v>
      </c>
      <c r="BL96" s="16" t="s">
        <v>135</v>
      </c>
      <c r="BM96" s="16" t="s">
        <v>171</v>
      </c>
    </row>
    <row r="97" spans="2:47" s="1" customFormat="1" ht="19.5">
      <c r="B97" s="30"/>
      <c r="D97" s="142" t="s">
        <v>137</v>
      </c>
      <c r="F97" s="143" t="s">
        <v>172</v>
      </c>
      <c r="I97" s="83"/>
      <c r="L97" s="30"/>
      <c r="M97" s="144"/>
      <c r="T97" s="49"/>
      <c r="AT97" s="16" t="s">
        <v>137</v>
      </c>
      <c r="AU97" s="16" t="s">
        <v>79</v>
      </c>
    </row>
    <row r="98" spans="2:65" s="1" customFormat="1" ht="16.5" customHeight="1">
      <c r="B98" s="30"/>
      <c r="C98" s="130" t="s">
        <v>173</v>
      </c>
      <c r="D98" s="130" t="s">
        <v>130</v>
      </c>
      <c r="E98" s="131" t="s">
        <v>174</v>
      </c>
      <c r="F98" s="132" t="s">
        <v>175</v>
      </c>
      <c r="G98" s="133" t="s">
        <v>133</v>
      </c>
      <c r="H98" s="134">
        <v>1</v>
      </c>
      <c r="I98" s="135"/>
      <c r="J98" s="136">
        <f>ROUND(I98*H98,2)</f>
        <v>0</v>
      </c>
      <c r="K98" s="132" t="s">
        <v>134</v>
      </c>
      <c r="L98" s="30"/>
      <c r="M98" s="137" t="s">
        <v>1</v>
      </c>
      <c r="N98" s="138" t="s">
        <v>42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6" t="s">
        <v>135</v>
      </c>
      <c r="AT98" s="16" t="s">
        <v>130</v>
      </c>
      <c r="AU98" s="16" t="s">
        <v>79</v>
      </c>
      <c r="AY98" s="16" t="s">
        <v>129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6" t="s">
        <v>79</v>
      </c>
      <c r="BK98" s="141">
        <f>ROUND(I98*H98,2)</f>
        <v>0</v>
      </c>
      <c r="BL98" s="16" t="s">
        <v>135</v>
      </c>
      <c r="BM98" s="16" t="s">
        <v>176</v>
      </c>
    </row>
    <row r="99" spans="2:47" s="1" customFormat="1" ht="19.5">
      <c r="B99" s="30"/>
      <c r="D99" s="142" t="s">
        <v>137</v>
      </c>
      <c r="F99" s="143" t="s">
        <v>177</v>
      </c>
      <c r="I99" s="83"/>
      <c r="L99" s="30"/>
      <c r="M99" s="144"/>
      <c r="T99" s="49"/>
      <c r="AT99" s="16" t="s">
        <v>137</v>
      </c>
      <c r="AU99" s="16" t="s">
        <v>79</v>
      </c>
    </row>
    <row r="100" spans="2:65" s="1" customFormat="1" ht="16.5" customHeight="1">
      <c r="B100" s="30"/>
      <c r="C100" s="130" t="s">
        <v>178</v>
      </c>
      <c r="D100" s="130" t="s">
        <v>130</v>
      </c>
      <c r="E100" s="131" t="s">
        <v>179</v>
      </c>
      <c r="F100" s="132" t="s">
        <v>180</v>
      </c>
      <c r="G100" s="133" t="s">
        <v>133</v>
      </c>
      <c r="H100" s="134">
        <v>1</v>
      </c>
      <c r="I100" s="135"/>
      <c r="J100" s="136">
        <f>ROUND(I100*H100,2)</f>
        <v>0</v>
      </c>
      <c r="K100" s="132" t="s">
        <v>1</v>
      </c>
      <c r="L100" s="30"/>
      <c r="M100" s="137" t="s">
        <v>1</v>
      </c>
      <c r="N100" s="138" t="s">
        <v>42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6" t="s">
        <v>181</v>
      </c>
      <c r="AT100" s="16" t="s">
        <v>130</v>
      </c>
      <c r="AU100" s="16" t="s">
        <v>79</v>
      </c>
      <c r="AY100" s="16" t="s">
        <v>129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6" t="s">
        <v>79</v>
      </c>
      <c r="BK100" s="141">
        <f>ROUND(I100*H100,2)</f>
        <v>0</v>
      </c>
      <c r="BL100" s="16" t="s">
        <v>181</v>
      </c>
      <c r="BM100" s="16" t="s">
        <v>182</v>
      </c>
    </row>
    <row r="101" spans="2:47" s="1" customFormat="1" ht="29.25">
      <c r="B101" s="30"/>
      <c r="D101" s="142" t="s">
        <v>137</v>
      </c>
      <c r="F101" s="143" t="s">
        <v>183</v>
      </c>
      <c r="I101" s="83"/>
      <c r="L101" s="30"/>
      <c r="M101" s="144"/>
      <c r="T101" s="49"/>
      <c r="AT101" s="16" t="s">
        <v>137</v>
      </c>
      <c r="AU101" s="16" t="s">
        <v>79</v>
      </c>
    </row>
    <row r="102" spans="2:65" s="1" customFormat="1" ht="16.5" customHeight="1">
      <c r="B102" s="30"/>
      <c r="C102" s="130" t="s">
        <v>184</v>
      </c>
      <c r="D102" s="130" t="s">
        <v>130</v>
      </c>
      <c r="E102" s="131" t="s">
        <v>185</v>
      </c>
      <c r="F102" s="132" t="s">
        <v>186</v>
      </c>
      <c r="G102" s="133" t="s">
        <v>133</v>
      </c>
      <c r="H102" s="134">
        <v>1</v>
      </c>
      <c r="I102" s="135"/>
      <c r="J102" s="136">
        <f>ROUND(I102*H102,2)</f>
        <v>0</v>
      </c>
      <c r="K102" s="132" t="s">
        <v>134</v>
      </c>
      <c r="L102" s="30"/>
      <c r="M102" s="137" t="s">
        <v>1</v>
      </c>
      <c r="N102" s="138" t="s">
        <v>42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6" t="s">
        <v>135</v>
      </c>
      <c r="AT102" s="16" t="s">
        <v>130</v>
      </c>
      <c r="AU102" s="16" t="s">
        <v>79</v>
      </c>
      <c r="AY102" s="16" t="s">
        <v>129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6" t="s">
        <v>79</v>
      </c>
      <c r="BK102" s="141">
        <f>ROUND(I102*H102,2)</f>
        <v>0</v>
      </c>
      <c r="BL102" s="16" t="s">
        <v>135</v>
      </c>
      <c r="BM102" s="16" t="s">
        <v>187</v>
      </c>
    </row>
    <row r="103" spans="2:47" s="1" customFormat="1" ht="19.5">
      <c r="B103" s="30"/>
      <c r="D103" s="142" t="s">
        <v>137</v>
      </c>
      <c r="F103" s="143" t="s">
        <v>188</v>
      </c>
      <c r="I103" s="83"/>
      <c r="L103" s="30"/>
      <c r="M103" s="145"/>
      <c r="N103" s="146"/>
      <c r="O103" s="146"/>
      <c r="P103" s="146"/>
      <c r="Q103" s="146"/>
      <c r="R103" s="146"/>
      <c r="S103" s="146"/>
      <c r="T103" s="147"/>
      <c r="AT103" s="16" t="s">
        <v>137</v>
      </c>
      <c r="AU103" s="16" t="s">
        <v>79</v>
      </c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99"/>
      <c r="J104" s="40"/>
      <c r="K104" s="40"/>
      <c r="L104" s="30"/>
    </row>
  </sheetData>
  <sheetProtection algorithmName="SHA-512" hashValue="lAl+F8ERB4dtw56LOvFBvGNb/ntu1IGTzODa2SNJHyQk4YCW/czsNFipcZ3YrJ7qAtTIylZF/mfTgQmRaN2Wlg==" saltValue="IQoyE5nixSayYCZ1nLdWBJ1g7Nb7OQd7rjdq6zDI0RTczXvHu0qeTWbqeA3G9iqpgC97haUDHxGfie+xjltfWw==" spinCount="100000" sheet="1" objects="1" scenarios="1" formatColumns="0" formatRows="0" autoFilter="0"/>
  <autoFilter ref="C79:K103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87</v>
      </c>
      <c r="AZ2" s="148" t="s">
        <v>190</v>
      </c>
      <c r="BA2" s="148" t="s">
        <v>190</v>
      </c>
      <c r="BB2" s="148" t="s">
        <v>1</v>
      </c>
      <c r="BC2" s="148" t="s">
        <v>191</v>
      </c>
      <c r="BD2" s="148" t="s">
        <v>81</v>
      </c>
    </row>
    <row r="3" spans="2:5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  <c r="AZ3" s="148" t="s">
        <v>192</v>
      </c>
      <c r="BA3" s="148" t="s">
        <v>192</v>
      </c>
      <c r="BB3" s="148" t="s">
        <v>1</v>
      </c>
      <c r="BC3" s="148" t="s">
        <v>193</v>
      </c>
      <c r="BD3" s="148" t="s">
        <v>81</v>
      </c>
    </row>
    <row r="4" spans="2:56" ht="24.95" customHeight="1">
      <c r="B4" s="19"/>
      <c r="D4" s="20" t="s">
        <v>106</v>
      </c>
      <c r="L4" s="19"/>
      <c r="M4" s="21" t="s">
        <v>10</v>
      </c>
      <c r="AT4" s="16" t="s">
        <v>4</v>
      </c>
      <c r="AZ4" s="148" t="s">
        <v>194</v>
      </c>
      <c r="BA4" s="148" t="s">
        <v>194</v>
      </c>
      <c r="BB4" s="148" t="s">
        <v>1</v>
      </c>
      <c r="BC4" s="148" t="s">
        <v>195</v>
      </c>
      <c r="BD4" s="148" t="s">
        <v>81</v>
      </c>
    </row>
    <row r="5" spans="2:56" ht="6.95" customHeight="1">
      <c r="B5" s="19"/>
      <c r="L5" s="19"/>
      <c r="AZ5" s="148" t="s">
        <v>196</v>
      </c>
      <c r="BA5" s="148" t="s">
        <v>196</v>
      </c>
      <c r="BB5" s="148" t="s">
        <v>1</v>
      </c>
      <c r="BC5" s="148" t="s">
        <v>197</v>
      </c>
      <c r="BD5" s="148" t="s">
        <v>81</v>
      </c>
    </row>
    <row r="6" spans="2:56" ht="12" customHeight="1">
      <c r="B6" s="19"/>
      <c r="D6" s="25" t="s">
        <v>16</v>
      </c>
      <c r="L6" s="19"/>
      <c r="AZ6" s="148" t="s">
        <v>198</v>
      </c>
      <c r="BA6" s="148" t="s">
        <v>198</v>
      </c>
      <c r="BB6" s="148" t="s">
        <v>1</v>
      </c>
      <c r="BC6" s="148" t="s">
        <v>197</v>
      </c>
      <c r="BD6" s="148" t="s">
        <v>81</v>
      </c>
    </row>
    <row r="7" spans="2:56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  <c r="AZ7" s="148" t="s">
        <v>199</v>
      </c>
      <c r="BA7" s="148" t="s">
        <v>199</v>
      </c>
      <c r="BB7" s="148" t="s">
        <v>1</v>
      </c>
      <c r="BC7" s="148" t="s">
        <v>200</v>
      </c>
      <c r="BD7" s="148" t="s">
        <v>81</v>
      </c>
    </row>
    <row r="8" spans="2:56" s="1" customFormat="1" ht="12" customHeight="1">
      <c r="B8" s="30"/>
      <c r="D8" s="25" t="s">
        <v>107</v>
      </c>
      <c r="I8" s="83"/>
      <c r="L8" s="30"/>
      <c r="AZ8" s="148" t="s">
        <v>201</v>
      </c>
      <c r="BA8" s="148" t="s">
        <v>201</v>
      </c>
      <c r="BB8" s="148" t="s">
        <v>1</v>
      </c>
      <c r="BC8" s="148" t="s">
        <v>202</v>
      </c>
      <c r="BD8" s="148" t="s">
        <v>81</v>
      </c>
    </row>
    <row r="9" spans="2:56" s="1" customFormat="1" ht="36.95" customHeight="1">
      <c r="B9" s="30"/>
      <c r="E9" s="224" t="s">
        <v>203</v>
      </c>
      <c r="F9" s="223"/>
      <c r="G9" s="223"/>
      <c r="H9" s="223"/>
      <c r="I9" s="83"/>
      <c r="L9" s="30"/>
      <c r="AZ9" s="148" t="s">
        <v>204</v>
      </c>
      <c r="BA9" s="148" t="s">
        <v>204</v>
      </c>
      <c r="BB9" s="148" t="s">
        <v>1</v>
      </c>
      <c r="BC9" s="148" t="s">
        <v>205</v>
      </c>
      <c r="BD9" s="148" t="s">
        <v>81</v>
      </c>
    </row>
    <row r="10" spans="2:56" s="1" customFormat="1" ht="12">
      <c r="B10" s="30"/>
      <c r="I10" s="83"/>
      <c r="L10" s="30"/>
      <c r="AZ10" s="148" t="s">
        <v>206</v>
      </c>
      <c r="BA10" s="148" t="s">
        <v>206</v>
      </c>
      <c r="BB10" s="148" t="s">
        <v>1</v>
      </c>
      <c r="BC10" s="148" t="s">
        <v>162</v>
      </c>
      <c r="BD10" s="148" t="s">
        <v>81</v>
      </c>
    </row>
    <row r="11" spans="2:56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207</v>
      </c>
      <c r="L11" s="30"/>
      <c r="AZ11" s="148" t="s">
        <v>208</v>
      </c>
      <c r="BA11" s="148" t="s">
        <v>208</v>
      </c>
      <c r="BB11" s="148" t="s">
        <v>1</v>
      </c>
      <c r="BC11" s="148" t="s">
        <v>162</v>
      </c>
      <c r="BD11" s="148" t="s">
        <v>81</v>
      </c>
    </row>
    <row r="12" spans="2:56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  <c r="AZ12" s="148" t="s">
        <v>209</v>
      </c>
      <c r="BA12" s="148" t="s">
        <v>209</v>
      </c>
      <c r="BB12" s="148" t="s">
        <v>1</v>
      </c>
      <c r="BC12" s="148" t="s">
        <v>210</v>
      </c>
      <c r="BD12" s="148" t="s">
        <v>81</v>
      </c>
    </row>
    <row r="13" spans="2:56" s="1" customFormat="1" ht="10.9" customHeight="1">
      <c r="B13" s="30"/>
      <c r="I13" s="83"/>
      <c r="L13" s="30"/>
      <c r="AZ13" s="148" t="s">
        <v>211</v>
      </c>
      <c r="BA13" s="148" t="s">
        <v>211</v>
      </c>
      <c r="BB13" s="148" t="s">
        <v>1</v>
      </c>
      <c r="BC13" s="148" t="s">
        <v>212</v>
      </c>
      <c r="BD13" s="148" t="s">
        <v>81</v>
      </c>
    </row>
    <row r="14" spans="2:56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  <c r="AZ14" s="148" t="s">
        <v>213</v>
      </c>
      <c r="BA14" s="148" t="s">
        <v>213</v>
      </c>
      <c r="BB14" s="148" t="s">
        <v>1</v>
      </c>
      <c r="BC14" s="148" t="s">
        <v>214</v>
      </c>
      <c r="BD14" s="148" t="s">
        <v>81</v>
      </c>
    </row>
    <row r="15" spans="2:56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  <c r="AZ15" s="148" t="s">
        <v>215</v>
      </c>
      <c r="BA15" s="148" t="s">
        <v>215</v>
      </c>
      <c r="BB15" s="148" t="s">
        <v>1</v>
      </c>
      <c r="BC15" s="148" t="s">
        <v>79</v>
      </c>
      <c r="BD15" s="148" t="s">
        <v>81</v>
      </c>
    </row>
    <row r="16" spans="2:56" s="1" customFormat="1" ht="6.95" customHeight="1">
      <c r="B16" s="30"/>
      <c r="I16" s="83"/>
      <c r="L16" s="30"/>
      <c r="AZ16" s="148" t="s">
        <v>216</v>
      </c>
      <c r="BA16" s="148" t="s">
        <v>216</v>
      </c>
      <c r="BB16" s="148" t="s">
        <v>1</v>
      </c>
      <c r="BC16" s="148" t="s">
        <v>79</v>
      </c>
      <c r="BD16" s="148" t="s">
        <v>81</v>
      </c>
    </row>
    <row r="17" spans="2:56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  <c r="AZ17" s="148" t="s">
        <v>217</v>
      </c>
      <c r="BA17" s="148" t="s">
        <v>217</v>
      </c>
      <c r="BB17" s="148" t="s">
        <v>1</v>
      </c>
      <c r="BC17" s="148" t="s">
        <v>79</v>
      </c>
      <c r="BD17" s="148" t="s">
        <v>81</v>
      </c>
    </row>
    <row r="18" spans="2:56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  <c r="AZ18" s="148" t="s">
        <v>218</v>
      </c>
      <c r="BA18" s="148" t="s">
        <v>218</v>
      </c>
      <c r="BB18" s="148" t="s">
        <v>1</v>
      </c>
      <c r="BC18" s="148" t="s">
        <v>219</v>
      </c>
      <c r="BD18" s="148" t="s">
        <v>81</v>
      </c>
    </row>
    <row r="19" spans="2:56" s="1" customFormat="1" ht="6.95" customHeight="1">
      <c r="B19" s="30"/>
      <c r="I19" s="83"/>
      <c r="L19" s="30"/>
      <c r="AZ19" s="148" t="s">
        <v>220</v>
      </c>
      <c r="BA19" s="148" t="s">
        <v>220</v>
      </c>
      <c r="BB19" s="148" t="s">
        <v>1</v>
      </c>
      <c r="BC19" s="148" t="s">
        <v>221</v>
      </c>
      <c r="BD19" s="148" t="s">
        <v>81</v>
      </c>
    </row>
    <row r="20" spans="2:56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  <c r="AZ20" s="148" t="s">
        <v>222</v>
      </c>
      <c r="BA20" s="148" t="s">
        <v>222</v>
      </c>
      <c r="BB20" s="148" t="s">
        <v>1</v>
      </c>
      <c r="BC20" s="148" t="s">
        <v>223</v>
      </c>
      <c r="BD20" s="148" t="s">
        <v>81</v>
      </c>
    </row>
    <row r="21" spans="2:56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  <c r="AZ21" s="148" t="s">
        <v>224</v>
      </c>
      <c r="BA21" s="148" t="s">
        <v>224</v>
      </c>
      <c r="BB21" s="148" t="s">
        <v>1</v>
      </c>
      <c r="BC21" s="148" t="s">
        <v>79</v>
      </c>
      <c r="BD21" s="148" t="s">
        <v>81</v>
      </c>
    </row>
    <row r="22" spans="2:56" s="1" customFormat="1" ht="6.95" customHeight="1">
      <c r="B22" s="30"/>
      <c r="I22" s="83"/>
      <c r="L22" s="30"/>
      <c r="AZ22" s="148" t="s">
        <v>225</v>
      </c>
      <c r="BA22" s="148" t="s">
        <v>225</v>
      </c>
      <c r="BB22" s="148" t="s">
        <v>1</v>
      </c>
      <c r="BC22" s="148" t="s">
        <v>79</v>
      </c>
      <c r="BD22" s="148" t="s">
        <v>81</v>
      </c>
    </row>
    <row r="23" spans="2:56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  <c r="AZ23" s="148" t="s">
        <v>226</v>
      </c>
      <c r="BA23" s="148" t="s">
        <v>226</v>
      </c>
      <c r="BB23" s="148" t="s">
        <v>1</v>
      </c>
      <c r="BC23" s="148" t="s">
        <v>79</v>
      </c>
      <c r="BD23" s="148" t="s">
        <v>81</v>
      </c>
    </row>
    <row r="24" spans="2:56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  <c r="AZ24" s="148" t="s">
        <v>227</v>
      </c>
      <c r="BA24" s="148" t="s">
        <v>227</v>
      </c>
      <c r="BB24" s="148" t="s">
        <v>1</v>
      </c>
      <c r="BC24" s="148" t="s">
        <v>81</v>
      </c>
      <c r="BD24" s="148" t="s">
        <v>81</v>
      </c>
    </row>
    <row r="25" spans="2:56" s="1" customFormat="1" ht="6.95" customHeight="1">
      <c r="B25" s="30"/>
      <c r="I25" s="83"/>
      <c r="L25" s="30"/>
      <c r="AZ25" s="148" t="s">
        <v>228</v>
      </c>
      <c r="BA25" s="148" t="s">
        <v>228</v>
      </c>
      <c r="BB25" s="148" t="s">
        <v>1</v>
      </c>
      <c r="BC25" s="148" t="s">
        <v>81</v>
      </c>
      <c r="BD25" s="148" t="s">
        <v>81</v>
      </c>
    </row>
    <row r="26" spans="2:56" s="1" customFormat="1" ht="12" customHeight="1">
      <c r="B26" s="30"/>
      <c r="D26" s="25" t="s">
        <v>36</v>
      </c>
      <c r="I26" s="83"/>
      <c r="L26" s="30"/>
      <c r="AZ26" s="148" t="s">
        <v>229</v>
      </c>
      <c r="BA26" s="148" t="s">
        <v>229</v>
      </c>
      <c r="BB26" s="148" t="s">
        <v>1</v>
      </c>
      <c r="BC26" s="148" t="s">
        <v>81</v>
      </c>
      <c r="BD26" s="148" t="s">
        <v>81</v>
      </c>
    </row>
    <row r="27" spans="2:56" s="6" customFormat="1" ht="16.5" customHeight="1">
      <c r="B27" s="85"/>
      <c r="E27" s="231" t="s">
        <v>1</v>
      </c>
      <c r="F27" s="231"/>
      <c r="G27" s="231"/>
      <c r="H27" s="231"/>
      <c r="I27" s="86"/>
      <c r="L27" s="85"/>
      <c r="AZ27" s="149" t="s">
        <v>230</v>
      </c>
      <c r="BA27" s="149" t="s">
        <v>230</v>
      </c>
      <c r="BB27" s="149" t="s">
        <v>1</v>
      </c>
      <c r="BC27" s="149" t="s">
        <v>79</v>
      </c>
      <c r="BD27" s="149" t="s">
        <v>81</v>
      </c>
    </row>
    <row r="28" spans="2:56" s="1" customFormat="1" ht="6.95" customHeight="1">
      <c r="B28" s="30"/>
      <c r="I28" s="83"/>
      <c r="L28" s="30"/>
      <c r="AZ28" s="148" t="s">
        <v>231</v>
      </c>
      <c r="BA28" s="148" t="s">
        <v>231</v>
      </c>
      <c r="BB28" s="148" t="s">
        <v>1</v>
      </c>
      <c r="BC28" s="148" t="s">
        <v>79</v>
      </c>
      <c r="BD28" s="148" t="s">
        <v>81</v>
      </c>
    </row>
    <row r="29" spans="2:56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  <c r="AZ29" s="148" t="s">
        <v>232</v>
      </c>
      <c r="BA29" s="148" t="s">
        <v>232</v>
      </c>
      <c r="BB29" s="148" t="s">
        <v>1</v>
      </c>
      <c r="BC29" s="148" t="s">
        <v>79</v>
      </c>
      <c r="BD29" s="148" t="s">
        <v>81</v>
      </c>
    </row>
    <row r="30" spans="2:56" s="1" customFormat="1" ht="25.35" customHeight="1">
      <c r="B30" s="30"/>
      <c r="D30" s="88" t="s">
        <v>37</v>
      </c>
      <c r="I30" s="83"/>
      <c r="J30" s="59">
        <f>ROUND(J86,2)</f>
        <v>0</v>
      </c>
      <c r="L30" s="30"/>
      <c r="AZ30" s="148" t="s">
        <v>233</v>
      </c>
      <c r="BA30" s="148" t="s">
        <v>233</v>
      </c>
      <c r="BB30" s="148" t="s">
        <v>1</v>
      </c>
      <c r="BC30" s="148" t="s">
        <v>135</v>
      </c>
      <c r="BD30" s="148" t="s">
        <v>81</v>
      </c>
    </row>
    <row r="31" spans="2:56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  <c r="AZ31" s="148" t="s">
        <v>234</v>
      </c>
      <c r="BA31" s="148" t="s">
        <v>234</v>
      </c>
      <c r="BB31" s="148" t="s">
        <v>1</v>
      </c>
      <c r="BC31" s="148" t="s">
        <v>135</v>
      </c>
      <c r="BD31" s="148" t="s">
        <v>81</v>
      </c>
    </row>
    <row r="32" spans="2:56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  <c r="AZ32" s="148" t="s">
        <v>235</v>
      </c>
      <c r="BA32" s="148" t="s">
        <v>235</v>
      </c>
      <c r="BB32" s="148" t="s">
        <v>1</v>
      </c>
      <c r="BC32" s="148" t="s">
        <v>81</v>
      </c>
      <c r="BD32" s="148" t="s">
        <v>81</v>
      </c>
    </row>
    <row r="33" spans="2:56" s="1" customFormat="1" ht="14.45" customHeight="1">
      <c r="B33" s="30"/>
      <c r="D33" s="25" t="s">
        <v>41</v>
      </c>
      <c r="E33" s="25" t="s">
        <v>42</v>
      </c>
      <c r="F33" s="90">
        <f>ROUND((SUM(BE86:BE457)),2)</f>
        <v>0</v>
      </c>
      <c r="I33" s="91">
        <v>0.21</v>
      </c>
      <c r="J33" s="90">
        <f>ROUND(((SUM(BE86:BE457))*I33),2)</f>
        <v>0</v>
      </c>
      <c r="L33" s="30"/>
      <c r="AZ33" s="148" t="s">
        <v>236</v>
      </c>
      <c r="BA33" s="148" t="s">
        <v>236</v>
      </c>
      <c r="BB33" s="148" t="s">
        <v>1</v>
      </c>
      <c r="BC33" s="148" t="s">
        <v>237</v>
      </c>
      <c r="BD33" s="148" t="s">
        <v>81</v>
      </c>
    </row>
    <row r="34" spans="2:12" s="1" customFormat="1" ht="14.45" customHeight="1">
      <c r="B34" s="30"/>
      <c r="E34" s="25" t="s">
        <v>43</v>
      </c>
      <c r="F34" s="90">
        <f>ROUND((SUM(BF86:BF457)),2)</f>
        <v>0</v>
      </c>
      <c r="I34" s="91">
        <v>0.15</v>
      </c>
      <c r="J34" s="90">
        <f>ROUND(((SUM(BF86:BF457))*I34),2)</f>
        <v>0</v>
      </c>
      <c r="L34" s="30"/>
    </row>
    <row r="35" spans="2:12" s="1" customFormat="1" ht="14.45" customHeight="1" hidden="1">
      <c r="B35" s="30"/>
      <c r="E35" s="25" t="s">
        <v>44</v>
      </c>
      <c r="F35" s="90">
        <f>ROUND((SUM(BG86:BG457)),2)</f>
        <v>0</v>
      </c>
      <c r="I35" s="91">
        <v>0.21</v>
      </c>
      <c r="J35" s="90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0">
        <f>ROUND((SUM(BH86:BH457)),2)</f>
        <v>0</v>
      </c>
      <c r="I36" s="91">
        <v>0.15</v>
      </c>
      <c r="J36" s="90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0">
        <f>ROUND((SUM(BI86:BI457)),2)</f>
        <v>0</v>
      </c>
      <c r="I37" s="91">
        <v>0</v>
      </c>
      <c r="J37" s="90">
        <f>0</f>
        <v>0</v>
      </c>
      <c r="L37" s="30"/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101 - Průtah silnice II/186 - nezpůsobilé výdaje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J86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114</v>
      </c>
      <c r="E60" s="107"/>
      <c r="F60" s="107"/>
      <c r="G60" s="107"/>
      <c r="H60" s="107"/>
      <c r="I60" s="108"/>
      <c r="J60" s="109">
        <f>J87</f>
        <v>0</v>
      </c>
      <c r="L60" s="105"/>
    </row>
    <row r="61" spans="2:12" s="7" customFormat="1" ht="24.95" customHeight="1">
      <c r="B61" s="105"/>
      <c r="D61" s="106" t="s">
        <v>238</v>
      </c>
      <c r="E61" s="107"/>
      <c r="F61" s="107"/>
      <c r="G61" s="107"/>
      <c r="H61" s="107"/>
      <c r="I61" s="108"/>
      <c r="J61" s="109">
        <f>J88</f>
        <v>0</v>
      </c>
      <c r="L61" s="105"/>
    </row>
    <row r="62" spans="2:12" s="7" customFormat="1" ht="24.95" customHeight="1">
      <c r="B62" s="105"/>
      <c r="D62" s="106" t="s">
        <v>239</v>
      </c>
      <c r="E62" s="107"/>
      <c r="F62" s="107"/>
      <c r="G62" s="107"/>
      <c r="H62" s="107"/>
      <c r="I62" s="108"/>
      <c r="J62" s="109">
        <f>J225</f>
        <v>0</v>
      </c>
      <c r="L62" s="105"/>
    </row>
    <row r="63" spans="2:12" s="7" customFormat="1" ht="24.95" customHeight="1">
      <c r="B63" s="105"/>
      <c r="D63" s="106" t="s">
        <v>240</v>
      </c>
      <c r="E63" s="107"/>
      <c r="F63" s="107"/>
      <c r="G63" s="107"/>
      <c r="H63" s="107"/>
      <c r="I63" s="108"/>
      <c r="J63" s="109">
        <f>J236</f>
        <v>0</v>
      </c>
      <c r="L63" s="105"/>
    </row>
    <row r="64" spans="2:12" s="7" customFormat="1" ht="24.95" customHeight="1">
      <c r="B64" s="105"/>
      <c r="D64" s="106" t="s">
        <v>241</v>
      </c>
      <c r="E64" s="107"/>
      <c r="F64" s="107"/>
      <c r="G64" s="107"/>
      <c r="H64" s="107"/>
      <c r="I64" s="108"/>
      <c r="J64" s="109">
        <f>J245</f>
        <v>0</v>
      </c>
      <c r="L64" s="105"/>
    </row>
    <row r="65" spans="2:12" s="7" customFormat="1" ht="24.95" customHeight="1">
      <c r="B65" s="105"/>
      <c r="D65" s="106" t="s">
        <v>242</v>
      </c>
      <c r="E65" s="107"/>
      <c r="F65" s="107"/>
      <c r="G65" s="107"/>
      <c r="H65" s="107"/>
      <c r="I65" s="108"/>
      <c r="J65" s="109">
        <f>J281</f>
        <v>0</v>
      </c>
      <c r="L65" s="105"/>
    </row>
    <row r="66" spans="2:12" s="7" customFormat="1" ht="24.95" customHeight="1">
      <c r="B66" s="105"/>
      <c r="D66" s="106" t="s">
        <v>243</v>
      </c>
      <c r="E66" s="107"/>
      <c r="F66" s="107"/>
      <c r="G66" s="107"/>
      <c r="H66" s="107"/>
      <c r="I66" s="108"/>
      <c r="J66" s="109">
        <f>J328</f>
        <v>0</v>
      </c>
      <c r="L66" s="105"/>
    </row>
    <row r="67" spans="2:12" s="1" customFormat="1" ht="21.75" customHeight="1">
      <c r="B67" s="30"/>
      <c r="I67" s="83"/>
      <c r="L67" s="30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99"/>
      <c r="J68" s="40"/>
      <c r="K68" s="40"/>
      <c r="L68" s="30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100"/>
      <c r="J72" s="42"/>
      <c r="K72" s="42"/>
      <c r="L72" s="30"/>
    </row>
    <row r="73" spans="2:12" s="1" customFormat="1" ht="24.95" customHeight="1">
      <c r="B73" s="30"/>
      <c r="C73" s="20" t="s">
        <v>115</v>
      </c>
      <c r="I73" s="83"/>
      <c r="L73" s="30"/>
    </row>
    <row r="74" spans="2:12" s="1" customFormat="1" ht="6.95" customHeight="1">
      <c r="B74" s="30"/>
      <c r="I74" s="83"/>
      <c r="L74" s="30"/>
    </row>
    <row r="75" spans="2:12" s="1" customFormat="1" ht="12" customHeight="1">
      <c r="B75" s="30"/>
      <c r="C75" s="25" t="s">
        <v>16</v>
      </c>
      <c r="I75" s="83"/>
      <c r="L75" s="30"/>
    </row>
    <row r="76" spans="2:12" s="1" customFormat="1" ht="16.5" customHeight="1">
      <c r="B76" s="30"/>
      <c r="E76" s="238" t="str">
        <f>E7</f>
        <v>II/186 Průtah Plánice</v>
      </c>
      <c r="F76" s="221"/>
      <c r="G76" s="221"/>
      <c r="H76" s="221"/>
      <c r="I76" s="83"/>
      <c r="L76" s="30"/>
    </row>
    <row r="77" spans="2:12" s="1" customFormat="1" ht="12" customHeight="1">
      <c r="B77" s="30"/>
      <c r="C77" s="25" t="s">
        <v>107</v>
      </c>
      <c r="I77" s="83"/>
      <c r="L77" s="30"/>
    </row>
    <row r="78" spans="2:12" s="1" customFormat="1" ht="16.5" customHeight="1">
      <c r="B78" s="30"/>
      <c r="E78" s="224" t="str">
        <f>E9</f>
        <v>101 - Průtah silnice II/186 - nezpůsobilé výdaje</v>
      </c>
      <c r="F78" s="223"/>
      <c r="G78" s="223"/>
      <c r="H78" s="223"/>
      <c r="I78" s="83"/>
      <c r="L78" s="30"/>
    </row>
    <row r="79" spans="2:12" s="1" customFormat="1" ht="6.95" customHeight="1">
      <c r="B79" s="30"/>
      <c r="I79" s="83"/>
      <c r="L79" s="30"/>
    </row>
    <row r="80" spans="2:12" s="1" customFormat="1" ht="12" customHeight="1">
      <c r="B80" s="30"/>
      <c r="C80" s="25" t="s">
        <v>20</v>
      </c>
      <c r="F80" s="16" t="str">
        <f>F12</f>
        <v xml:space="preserve"> </v>
      </c>
      <c r="I80" s="84" t="s">
        <v>22</v>
      </c>
      <c r="J80" s="46" t="str">
        <f>IF(J12="","",J12)</f>
        <v>11. 12. 2018</v>
      </c>
      <c r="L80" s="30"/>
    </row>
    <row r="81" spans="2:12" s="1" customFormat="1" ht="6.95" customHeight="1">
      <c r="B81" s="30"/>
      <c r="I81" s="83"/>
      <c r="L81" s="30"/>
    </row>
    <row r="82" spans="2:12" s="1" customFormat="1" ht="24.95" customHeight="1">
      <c r="B82" s="30"/>
      <c r="C82" s="25" t="s">
        <v>24</v>
      </c>
      <c r="F82" s="16" t="str">
        <f>E15</f>
        <v>Správa a údržba Plzeňského kraje p.o.</v>
      </c>
      <c r="I82" s="84" t="s">
        <v>30</v>
      </c>
      <c r="J82" s="28" t="str">
        <f>E21</f>
        <v>Valbek, spol. s r. o., stř.Plzeň</v>
      </c>
      <c r="L82" s="30"/>
    </row>
    <row r="83" spans="2:12" s="1" customFormat="1" ht="13.7" customHeight="1">
      <c r="B83" s="30"/>
      <c r="C83" s="25" t="s">
        <v>28</v>
      </c>
      <c r="F83" s="16" t="str">
        <f>IF(E18="","",E18)</f>
        <v>Vyplň údaj</v>
      </c>
      <c r="I83" s="84" t="s">
        <v>35</v>
      </c>
      <c r="J83" s="28" t="str">
        <f>E24</f>
        <v xml:space="preserve"> </v>
      </c>
      <c r="L83" s="30"/>
    </row>
    <row r="84" spans="2:12" s="1" customFormat="1" ht="10.35" customHeight="1">
      <c r="B84" s="30"/>
      <c r="I84" s="83"/>
      <c r="L84" s="30"/>
    </row>
    <row r="85" spans="2:20" s="8" customFormat="1" ht="29.25" customHeight="1">
      <c r="B85" s="110"/>
      <c r="C85" s="111" t="s">
        <v>116</v>
      </c>
      <c r="D85" s="112" t="s">
        <v>56</v>
      </c>
      <c r="E85" s="112" t="s">
        <v>52</v>
      </c>
      <c r="F85" s="112" t="s">
        <v>53</v>
      </c>
      <c r="G85" s="112" t="s">
        <v>117</v>
      </c>
      <c r="H85" s="112" t="s">
        <v>118</v>
      </c>
      <c r="I85" s="113" t="s">
        <v>119</v>
      </c>
      <c r="J85" s="114" t="s">
        <v>111</v>
      </c>
      <c r="K85" s="115" t="s">
        <v>120</v>
      </c>
      <c r="L85" s="110"/>
      <c r="M85" s="52" t="s">
        <v>1</v>
      </c>
      <c r="N85" s="53" t="s">
        <v>41</v>
      </c>
      <c r="O85" s="53" t="s">
        <v>121</v>
      </c>
      <c r="P85" s="53" t="s">
        <v>122</v>
      </c>
      <c r="Q85" s="53" t="s">
        <v>123</v>
      </c>
      <c r="R85" s="53" t="s">
        <v>124</v>
      </c>
      <c r="S85" s="53" t="s">
        <v>125</v>
      </c>
      <c r="T85" s="54" t="s">
        <v>126</v>
      </c>
    </row>
    <row r="86" spans="2:63" s="1" customFormat="1" ht="22.9" customHeight="1">
      <c r="B86" s="30"/>
      <c r="C86" s="57" t="s">
        <v>127</v>
      </c>
      <c r="I86" s="83"/>
      <c r="J86" s="116">
        <f>BK86</f>
        <v>0</v>
      </c>
      <c r="L86" s="30"/>
      <c r="M86" s="55"/>
      <c r="N86" s="47"/>
      <c r="O86" s="47"/>
      <c r="P86" s="117">
        <f>P87+P88+P225+P236+P245+P281+P328</f>
        <v>0</v>
      </c>
      <c r="Q86" s="47"/>
      <c r="R86" s="117">
        <f>R87+R88+R225+R236+R245+R281+R328</f>
        <v>11899.898449040002</v>
      </c>
      <c r="S86" s="47"/>
      <c r="T86" s="118">
        <f>T87+T88+T225+T236+T245+T281+T328</f>
        <v>1633.002</v>
      </c>
      <c r="AT86" s="16" t="s">
        <v>70</v>
      </c>
      <c r="AU86" s="16" t="s">
        <v>113</v>
      </c>
      <c r="BK86" s="119">
        <f>BK87+BK88+BK225+BK236+BK245+BK281+BK328</f>
        <v>0</v>
      </c>
    </row>
    <row r="87" spans="2:63" s="9" customFormat="1" ht="25.9" customHeight="1">
      <c r="B87" s="120"/>
      <c r="D87" s="121" t="s">
        <v>70</v>
      </c>
      <c r="E87" s="122" t="s">
        <v>71</v>
      </c>
      <c r="F87" s="122" t="s">
        <v>128</v>
      </c>
      <c r="I87" s="123"/>
      <c r="J87" s="124">
        <f>BK87</f>
        <v>0</v>
      </c>
      <c r="L87" s="120"/>
      <c r="M87" s="125"/>
      <c r="P87" s="126">
        <v>0</v>
      </c>
      <c r="R87" s="126">
        <v>0</v>
      </c>
      <c r="T87" s="127">
        <v>0</v>
      </c>
      <c r="AR87" s="121" t="s">
        <v>79</v>
      </c>
      <c r="AT87" s="128" t="s">
        <v>70</v>
      </c>
      <c r="AU87" s="128" t="s">
        <v>71</v>
      </c>
      <c r="AY87" s="121" t="s">
        <v>129</v>
      </c>
      <c r="BK87" s="129">
        <v>0</v>
      </c>
    </row>
    <row r="88" spans="2:63" s="9" customFormat="1" ht="25.9" customHeight="1">
      <c r="B88" s="120"/>
      <c r="D88" s="121" t="s">
        <v>70</v>
      </c>
      <c r="E88" s="122" t="s">
        <v>79</v>
      </c>
      <c r="F88" s="122" t="s">
        <v>244</v>
      </c>
      <c r="I88" s="123"/>
      <c r="J88" s="124">
        <f>BK88</f>
        <v>0</v>
      </c>
      <c r="L88" s="120"/>
      <c r="M88" s="125"/>
      <c r="P88" s="126">
        <f>SUM(P89:P224)</f>
        <v>0</v>
      </c>
      <c r="R88" s="126">
        <f>SUM(R89:R224)</f>
        <v>6272.1835608500005</v>
      </c>
      <c r="T88" s="127">
        <f>SUM(T89:T224)</f>
        <v>1633.002</v>
      </c>
      <c r="AR88" s="121" t="s">
        <v>79</v>
      </c>
      <c r="AT88" s="128" t="s">
        <v>70</v>
      </c>
      <c r="AU88" s="128" t="s">
        <v>71</v>
      </c>
      <c r="AY88" s="121" t="s">
        <v>129</v>
      </c>
      <c r="BK88" s="129">
        <f>SUM(BK89:BK224)</f>
        <v>0</v>
      </c>
    </row>
    <row r="89" spans="2:65" s="1" customFormat="1" ht="16.5" customHeight="1">
      <c r="B89" s="30"/>
      <c r="C89" s="130" t="s">
        <v>79</v>
      </c>
      <c r="D89" s="130" t="s">
        <v>130</v>
      </c>
      <c r="E89" s="131" t="s">
        <v>245</v>
      </c>
      <c r="F89" s="132" t="s">
        <v>246</v>
      </c>
      <c r="G89" s="133" t="s">
        <v>247</v>
      </c>
      <c r="H89" s="134">
        <v>190</v>
      </c>
      <c r="I89" s="135"/>
      <c r="J89" s="136">
        <f>ROUND(I89*H89,2)</f>
        <v>0</v>
      </c>
      <c r="K89" s="132" t="s">
        <v>248</v>
      </c>
      <c r="L89" s="30"/>
      <c r="M89" s="137" t="s">
        <v>1</v>
      </c>
      <c r="N89" s="138" t="s">
        <v>42</v>
      </c>
      <c r="P89" s="139">
        <f>O89*H89</f>
        <v>0</v>
      </c>
      <c r="Q89" s="139">
        <v>0</v>
      </c>
      <c r="R89" s="139">
        <f>Q89*H89</f>
        <v>0</v>
      </c>
      <c r="S89" s="139">
        <v>0.417</v>
      </c>
      <c r="T89" s="140">
        <f>S89*H89</f>
        <v>79.22999999999999</v>
      </c>
      <c r="AR89" s="16" t="s">
        <v>135</v>
      </c>
      <c r="AT89" s="16" t="s">
        <v>130</v>
      </c>
      <c r="AU89" s="16" t="s">
        <v>79</v>
      </c>
      <c r="AY89" s="16" t="s">
        <v>129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6" t="s">
        <v>79</v>
      </c>
      <c r="BK89" s="141">
        <f>ROUND(I89*H89,2)</f>
        <v>0</v>
      </c>
      <c r="BL89" s="16" t="s">
        <v>135</v>
      </c>
      <c r="BM89" s="16" t="s">
        <v>249</v>
      </c>
    </row>
    <row r="90" spans="2:51" s="10" customFormat="1" ht="12">
      <c r="B90" s="150"/>
      <c r="D90" s="142" t="s">
        <v>250</v>
      </c>
      <c r="E90" s="151" t="s">
        <v>1</v>
      </c>
      <c r="F90" s="152" t="s">
        <v>251</v>
      </c>
      <c r="H90" s="153">
        <v>190</v>
      </c>
      <c r="I90" s="154"/>
      <c r="L90" s="150"/>
      <c r="M90" s="155"/>
      <c r="T90" s="156"/>
      <c r="AT90" s="151" t="s">
        <v>250</v>
      </c>
      <c r="AU90" s="151" t="s">
        <v>79</v>
      </c>
      <c r="AV90" s="10" t="s">
        <v>81</v>
      </c>
      <c r="AW90" s="10" t="s">
        <v>34</v>
      </c>
      <c r="AX90" s="10" t="s">
        <v>79</v>
      </c>
      <c r="AY90" s="151" t="s">
        <v>129</v>
      </c>
    </row>
    <row r="91" spans="2:65" s="1" customFormat="1" ht="16.5" customHeight="1">
      <c r="B91" s="30"/>
      <c r="C91" s="130" t="s">
        <v>81</v>
      </c>
      <c r="D91" s="130" t="s">
        <v>130</v>
      </c>
      <c r="E91" s="131" t="s">
        <v>252</v>
      </c>
      <c r="F91" s="132" t="s">
        <v>253</v>
      </c>
      <c r="G91" s="133" t="s">
        <v>254</v>
      </c>
      <c r="H91" s="134">
        <v>6151</v>
      </c>
      <c r="I91" s="135"/>
      <c r="J91" s="136">
        <f>ROUND(I91*H91,2)</f>
        <v>0</v>
      </c>
      <c r="K91" s="132" t="s">
        <v>134</v>
      </c>
      <c r="L91" s="30"/>
      <c r="M91" s="137" t="s">
        <v>1</v>
      </c>
      <c r="N91" s="138" t="s">
        <v>42</v>
      </c>
      <c r="P91" s="139">
        <f>O91*H91</f>
        <v>0</v>
      </c>
      <c r="Q91" s="139">
        <v>0</v>
      </c>
      <c r="R91" s="139">
        <f>Q91*H91</f>
        <v>0</v>
      </c>
      <c r="S91" s="139">
        <v>0</v>
      </c>
      <c r="T91" s="140">
        <f>S91*H91</f>
        <v>0</v>
      </c>
      <c r="AR91" s="16" t="s">
        <v>135</v>
      </c>
      <c r="AT91" s="16" t="s">
        <v>130</v>
      </c>
      <c r="AU91" s="16" t="s">
        <v>79</v>
      </c>
      <c r="AY91" s="16" t="s">
        <v>129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6" t="s">
        <v>79</v>
      </c>
      <c r="BK91" s="141">
        <f>ROUND(I91*H91,2)</f>
        <v>0</v>
      </c>
      <c r="BL91" s="16" t="s">
        <v>135</v>
      </c>
      <c r="BM91" s="16" t="s">
        <v>255</v>
      </c>
    </row>
    <row r="92" spans="2:51" s="10" customFormat="1" ht="12">
      <c r="B92" s="150"/>
      <c r="D92" s="142" t="s">
        <v>250</v>
      </c>
      <c r="E92" s="151" t="s">
        <v>256</v>
      </c>
      <c r="F92" s="152" t="s">
        <v>257</v>
      </c>
      <c r="H92" s="153">
        <v>6151</v>
      </c>
      <c r="I92" s="154"/>
      <c r="L92" s="150"/>
      <c r="M92" s="155"/>
      <c r="T92" s="156"/>
      <c r="AT92" s="151" t="s">
        <v>250</v>
      </c>
      <c r="AU92" s="151" t="s">
        <v>79</v>
      </c>
      <c r="AV92" s="10" t="s">
        <v>81</v>
      </c>
      <c r="AW92" s="10" t="s">
        <v>34</v>
      </c>
      <c r="AX92" s="10" t="s">
        <v>79</v>
      </c>
      <c r="AY92" s="151" t="s">
        <v>129</v>
      </c>
    </row>
    <row r="93" spans="2:65" s="1" customFormat="1" ht="16.5" customHeight="1">
      <c r="B93" s="30"/>
      <c r="C93" s="130" t="s">
        <v>143</v>
      </c>
      <c r="D93" s="130" t="s">
        <v>130</v>
      </c>
      <c r="E93" s="131" t="s">
        <v>258</v>
      </c>
      <c r="F93" s="132" t="s">
        <v>259</v>
      </c>
      <c r="G93" s="133" t="s">
        <v>247</v>
      </c>
      <c r="H93" s="134">
        <v>4917</v>
      </c>
      <c r="I93" s="135"/>
      <c r="J93" s="136">
        <f>ROUND(I93*H93,2)</f>
        <v>0</v>
      </c>
      <c r="K93" s="132" t="s">
        <v>248</v>
      </c>
      <c r="L93" s="30"/>
      <c r="M93" s="137" t="s">
        <v>1</v>
      </c>
      <c r="N93" s="138" t="s">
        <v>42</v>
      </c>
      <c r="P93" s="139">
        <f>O93*H93</f>
        <v>0</v>
      </c>
      <c r="Q93" s="139">
        <v>0</v>
      </c>
      <c r="R93" s="139">
        <f>Q93*H93</f>
        <v>0</v>
      </c>
      <c r="S93" s="139">
        <v>0.316</v>
      </c>
      <c r="T93" s="140">
        <f>S93*H93</f>
        <v>1553.772</v>
      </c>
      <c r="AR93" s="16" t="s">
        <v>135</v>
      </c>
      <c r="AT93" s="16" t="s">
        <v>130</v>
      </c>
      <c r="AU93" s="16" t="s">
        <v>79</v>
      </c>
      <c r="AY93" s="16" t="s">
        <v>129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6" t="s">
        <v>79</v>
      </c>
      <c r="BK93" s="141">
        <f>ROUND(I93*H93,2)</f>
        <v>0</v>
      </c>
      <c r="BL93" s="16" t="s">
        <v>135</v>
      </c>
      <c r="BM93" s="16" t="s">
        <v>260</v>
      </c>
    </row>
    <row r="94" spans="2:51" s="10" customFormat="1" ht="12">
      <c r="B94" s="150"/>
      <c r="D94" s="142" t="s">
        <v>250</v>
      </c>
      <c r="E94" s="151" t="s">
        <v>1</v>
      </c>
      <c r="F94" s="152" t="s">
        <v>261</v>
      </c>
      <c r="H94" s="153">
        <v>4917</v>
      </c>
      <c r="I94" s="154"/>
      <c r="L94" s="150"/>
      <c r="M94" s="155"/>
      <c r="T94" s="156"/>
      <c r="AT94" s="151" t="s">
        <v>250</v>
      </c>
      <c r="AU94" s="151" t="s">
        <v>79</v>
      </c>
      <c r="AV94" s="10" t="s">
        <v>81</v>
      </c>
      <c r="AW94" s="10" t="s">
        <v>34</v>
      </c>
      <c r="AX94" s="10" t="s">
        <v>79</v>
      </c>
      <c r="AY94" s="151" t="s">
        <v>129</v>
      </c>
    </row>
    <row r="95" spans="2:65" s="1" customFormat="1" ht="16.5" customHeight="1">
      <c r="B95" s="30"/>
      <c r="C95" s="130" t="s">
        <v>135</v>
      </c>
      <c r="D95" s="130" t="s">
        <v>130</v>
      </c>
      <c r="E95" s="131" t="s">
        <v>262</v>
      </c>
      <c r="F95" s="132" t="s">
        <v>263</v>
      </c>
      <c r="G95" s="133" t="s">
        <v>254</v>
      </c>
      <c r="H95" s="134">
        <v>4639</v>
      </c>
      <c r="I95" s="135"/>
      <c r="J95" s="136">
        <f>ROUND(I95*H95,2)</f>
        <v>0</v>
      </c>
      <c r="K95" s="132" t="s">
        <v>134</v>
      </c>
      <c r="L95" s="30"/>
      <c r="M95" s="137" t="s">
        <v>1</v>
      </c>
      <c r="N95" s="138" t="s">
        <v>42</v>
      </c>
      <c r="P95" s="139">
        <f>O95*H95</f>
        <v>0</v>
      </c>
      <c r="Q95" s="139">
        <v>6E-05</v>
      </c>
      <c r="R95" s="139">
        <f>Q95*H95</f>
        <v>0.27834000000000003</v>
      </c>
      <c r="S95" s="139">
        <v>0</v>
      </c>
      <c r="T95" s="140">
        <f>S95*H95</f>
        <v>0</v>
      </c>
      <c r="AR95" s="16" t="s">
        <v>135</v>
      </c>
      <c r="AT95" s="16" t="s">
        <v>130</v>
      </c>
      <c r="AU95" s="16" t="s">
        <v>79</v>
      </c>
      <c r="AY95" s="16" t="s">
        <v>129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6" t="s">
        <v>79</v>
      </c>
      <c r="BK95" s="141">
        <f>ROUND(I95*H95,2)</f>
        <v>0</v>
      </c>
      <c r="BL95" s="16" t="s">
        <v>135</v>
      </c>
      <c r="BM95" s="16" t="s">
        <v>264</v>
      </c>
    </row>
    <row r="96" spans="2:47" s="1" customFormat="1" ht="19.5">
      <c r="B96" s="30"/>
      <c r="D96" s="142" t="s">
        <v>137</v>
      </c>
      <c r="F96" s="143" t="s">
        <v>265</v>
      </c>
      <c r="I96" s="83"/>
      <c r="L96" s="30"/>
      <c r="M96" s="144"/>
      <c r="T96" s="49"/>
      <c r="AT96" s="16" t="s">
        <v>137</v>
      </c>
      <c r="AU96" s="16" t="s">
        <v>79</v>
      </c>
    </row>
    <row r="97" spans="2:51" s="11" customFormat="1" ht="12">
      <c r="B97" s="157"/>
      <c r="D97" s="142" t="s">
        <v>250</v>
      </c>
      <c r="E97" s="158" t="s">
        <v>1</v>
      </c>
      <c r="F97" s="159" t="s">
        <v>266</v>
      </c>
      <c r="H97" s="158" t="s">
        <v>1</v>
      </c>
      <c r="I97" s="160"/>
      <c r="L97" s="157"/>
      <c r="M97" s="161"/>
      <c r="T97" s="162"/>
      <c r="AT97" s="158" t="s">
        <v>250</v>
      </c>
      <c r="AU97" s="158" t="s">
        <v>79</v>
      </c>
      <c r="AV97" s="11" t="s">
        <v>79</v>
      </c>
      <c r="AW97" s="11" t="s">
        <v>34</v>
      </c>
      <c r="AX97" s="11" t="s">
        <v>71</v>
      </c>
      <c r="AY97" s="158" t="s">
        <v>129</v>
      </c>
    </row>
    <row r="98" spans="2:51" s="11" customFormat="1" ht="12">
      <c r="B98" s="157"/>
      <c r="D98" s="142" t="s">
        <v>250</v>
      </c>
      <c r="E98" s="158" t="s">
        <v>1</v>
      </c>
      <c r="F98" s="159" t="s">
        <v>267</v>
      </c>
      <c r="H98" s="158" t="s">
        <v>1</v>
      </c>
      <c r="I98" s="160"/>
      <c r="L98" s="157"/>
      <c r="M98" s="161"/>
      <c r="T98" s="162"/>
      <c r="AT98" s="158" t="s">
        <v>250</v>
      </c>
      <c r="AU98" s="158" t="s">
        <v>79</v>
      </c>
      <c r="AV98" s="11" t="s">
        <v>79</v>
      </c>
      <c r="AW98" s="11" t="s">
        <v>34</v>
      </c>
      <c r="AX98" s="11" t="s">
        <v>71</v>
      </c>
      <c r="AY98" s="158" t="s">
        <v>129</v>
      </c>
    </row>
    <row r="99" spans="2:51" s="10" customFormat="1" ht="12">
      <c r="B99" s="150"/>
      <c r="D99" s="142" t="s">
        <v>250</v>
      </c>
      <c r="E99" s="151" t="s">
        <v>268</v>
      </c>
      <c r="F99" s="152" t="s">
        <v>269</v>
      </c>
      <c r="H99" s="153">
        <v>4639</v>
      </c>
      <c r="I99" s="154"/>
      <c r="L99" s="150"/>
      <c r="M99" s="155"/>
      <c r="T99" s="156"/>
      <c r="AT99" s="151" t="s">
        <v>250</v>
      </c>
      <c r="AU99" s="151" t="s">
        <v>79</v>
      </c>
      <c r="AV99" s="10" t="s">
        <v>81</v>
      </c>
      <c r="AW99" s="10" t="s">
        <v>34</v>
      </c>
      <c r="AX99" s="10" t="s">
        <v>79</v>
      </c>
      <c r="AY99" s="151" t="s">
        <v>129</v>
      </c>
    </row>
    <row r="100" spans="2:65" s="1" customFormat="1" ht="16.5" customHeight="1">
      <c r="B100" s="30"/>
      <c r="C100" s="130" t="s">
        <v>152</v>
      </c>
      <c r="D100" s="130" t="s">
        <v>130</v>
      </c>
      <c r="E100" s="131" t="s">
        <v>270</v>
      </c>
      <c r="F100" s="132" t="s">
        <v>271</v>
      </c>
      <c r="G100" s="133" t="s">
        <v>254</v>
      </c>
      <c r="H100" s="134">
        <v>1159.5</v>
      </c>
      <c r="I100" s="135"/>
      <c r="J100" s="136">
        <f>ROUND(I100*H100,2)</f>
        <v>0</v>
      </c>
      <c r="K100" s="132" t="s">
        <v>134</v>
      </c>
      <c r="L100" s="30"/>
      <c r="M100" s="137" t="s">
        <v>1</v>
      </c>
      <c r="N100" s="138" t="s">
        <v>42</v>
      </c>
      <c r="P100" s="139">
        <f>O100*H100</f>
        <v>0</v>
      </c>
      <c r="Q100" s="139">
        <v>0.00022</v>
      </c>
      <c r="R100" s="139">
        <f>Q100*H100</f>
        <v>0.25509</v>
      </c>
      <c r="S100" s="139">
        <v>0</v>
      </c>
      <c r="T100" s="140">
        <f>S100*H100</f>
        <v>0</v>
      </c>
      <c r="AR100" s="16" t="s">
        <v>135</v>
      </c>
      <c r="AT100" s="16" t="s">
        <v>130</v>
      </c>
      <c r="AU100" s="16" t="s">
        <v>79</v>
      </c>
      <c r="AY100" s="16" t="s">
        <v>129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6" t="s">
        <v>79</v>
      </c>
      <c r="BK100" s="141">
        <f>ROUND(I100*H100,2)</f>
        <v>0</v>
      </c>
      <c r="BL100" s="16" t="s">
        <v>135</v>
      </c>
      <c r="BM100" s="16" t="s">
        <v>272</v>
      </c>
    </row>
    <row r="101" spans="2:47" s="1" customFormat="1" ht="19.5">
      <c r="B101" s="30"/>
      <c r="D101" s="142" t="s">
        <v>137</v>
      </c>
      <c r="F101" s="143" t="s">
        <v>265</v>
      </c>
      <c r="I101" s="83"/>
      <c r="L101" s="30"/>
      <c r="M101" s="144"/>
      <c r="T101" s="49"/>
      <c r="AT101" s="16" t="s">
        <v>137</v>
      </c>
      <c r="AU101" s="16" t="s">
        <v>79</v>
      </c>
    </row>
    <row r="102" spans="2:51" s="10" customFormat="1" ht="12">
      <c r="B102" s="150"/>
      <c r="D102" s="142" t="s">
        <v>250</v>
      </c>
      <c r="E102" s="151" t="s">
        <v>273</v>
      </c>
      <c r="F102" s="152" t="s">
        <v>274</v>
      </c>
      <c r="H102" s="153">
        <v>1140</v>
      </c>
      <c r="I102" s="154"/>
      <c r="L102" s="150"/>
      <c r="M102" s="155"/>
      <c r="T102" s="156"/>
      <c r="AT102" s="151" t="s">
        <v>250</v>
      </c>
      <c r="AU102" s="151" t="s">
        <v>79</v>
      </c>
      <c r="AV102" s="10" t="s">
        <v>81</v>
      </c>
      <c r="AW102" s="10" t="s">
        <v>34</v>
      </c>
      <c r="AX102" s="10" t="s">
        <v>71</v>
      </c>
      <c r="AY102" s="151" t="s">
        <v>129</v>
      </c>
    </row>
    <row r="103" spans="2:51" s="10" customFormat="1" ht="12">
      <c r="B103" s="150"/>
      <c r="D103" s="142" t="s">
        <v>250</v>
      </c>
      <c r="E103" s="151" t="s">
        <v>201</v>
      </c>
      <c r="F103" s="152" t="s">
        <v>275</v>
      </c>
      <c r="H103" s="153">
        <v>19.5</v>
      </c>
      <c r="I103" s="154"/>
      <c r="L103" s="150"/>
      <c r="M103" s="155"/>
      <c r="T103" s="156"/>
      <c r="AT103" s="151" t="s">
        <v>250</v>
      </c>
      <c r="AU103" s="151" t="s">
        <v>79</v>
      </c>
      <c r="AV103" s="10" t="s">
        <v>81</v>
      </c>
      <c r="AW103" s="10" t="s">
        <v>34</v>
      </c>
      <c r="AX103" s="10" t="s">
        <v>71</v>
      </c>
      <c r="AY103" s="151" t="s">
        <v>129</v>
      </c>
    </row>
    <row r="104" spans="2:51" s="10" customFormat="1" ht="12">
      <c r="B104" s="150"/>
      <c r="D104" s="142" t="s">
        <v>250</v>
      </c>
      <c r="E104" s="151" t="s">
        <v>276</v>
      </c>
      <c r="F104" s="152" t="s">
        <v>277</v>
      </c>
      <c r="H104" s="153">
        <v>1159.5</v>
      </c>
      <c r="I104" s="154"/>
      <c r="L104" s="150"/>
      <c r="M104" s="155"/>
      <c r="T104" s="156"/>
      <c r="AT104" s="151" t="s">
        <v>250</v>
      </c>
      <c r="AU104" s="151" t="s">
        <v>79</v>
      </c>
      <c r="AV104" s="10" t="s">
        <v>81</v>
      </c>
      <c r="AW104" s="10" t="s">
        <v>34</v>
      </c>
      <c r="AX104" s="10" t="s">
        <v>79</v>
      </c>
      <c r="AY104" s="151" t="s">
        <v>129</v>
      </c>
    </row>
    <row r="105" spans="2:65" s="1" customFormat="1" ht="16.5" customHeight="1">
      <c r="B105" s="30"/>
      <c r="C105" s="130" t="s">
        <v>157</v>
      </c>
      <c r="D105" s="130" t="s">
        <v>130</v>
      </c>
      <c r="E105" s="131" t="s">
        <v>278</v>
      </c>
      <c r="F105" s="132" t="s">
        <v>279</v>
      </c>
      <c r="G105" s="133" t="s">
        <v>280</v>
      </c>
      <c r="H105" s="134">
        <v>229.254</v>
      </c>
      <c r="I105" s="135"/>
      <c r="J105" s="136">
        <f>ROUND(I105*H105,2)</f>
        <v>0</v>
      </c>
      <c r="K105" s="132" t="s">
        <v>134</v>
      </c>
      <c r="L105" s="30"/>
      <c r="M105" s="137" t="s">
        <v>1</v>
      </c>
      <c r="N105" s="138" t="s">
        <v>42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6" t="s">
        <v>135</v>
      </c>
      <c r="AT105" s="16" t="s">
        <v>130</v>
      </c>
      <c r="AU105" s="16" t="s">
        <v>79</v>
      </c>
      <c r="AY105" s="16" t="s">
        <v>129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6" t="s">
        <v>79</v>
      </c>
      <c r="BK105" s="141">
        <f>ROUND(I105*H105,2)</f>
        <v>0</v>
      </c>
      <c r="BL105" s="16" t="s">
        <v>135</v>
      </c>
      <c r="BM105" s="16" t="s">
        <v>281</v>
      </c>
    </row>
    <row r="106" spans="2:51" s="10" customFormat="1" ht="12">
      <c r="B106" s="150"/>
      <c r="D106" s="142" t="s">
        <v>250</v>
      </c>
      <c r="E106" s="151" t="s">
        <v>282</v>
      </c>
      <c r="F106" s="152" t="s">
        <v>283</v>
      </c>
      <c r="H106" s="153">
        <v>229.254</v>
      </c>
      <c r="I106" s="154"/>
      <c r="L106" s="150"/>
      <c r="M106" s="155"/>
      <c r="T106" s="156"/>
      <c r="AT106" s="151" t="s">
        <v>250</v>
      </c>
      <c r="AU106" s="151" t="s">
        <v>79</v>
      </c>
      <c r="AV106" s="10" t="s">
        <v>81</v>
      </c>
      <c r="AW106" s="10" t="s">
        <v>34</v>
      </c>
      <c r="AX106" s="10" t="s">
        <v>79</v>
      </c>
      <c r="AY106" s="151" t="s">
        <v>129</v>
      </c>
    </row>
    <row r="107" spans="2:65" s="1" customFormat="1" ht="16.5" customHeight="1">
      <c r="B107" s="30"/>
      <c r="C107" s="130" t="s">
        <v>162</v>
      </c>
      <c r="D107" s="130" t="s">
        <v>130</v>
      </c>
      <c r="E107" s="131" t="s">
        <v>284</v>
      </c>
      <c r="F107" s="132" t="s">
        <v>285</v>
      </c>
      <c r="G107" s="133" t="s">
        <v>280</v>
      </c>
      <c r="H107" s="134">
        <v>830.385</v>
      </c>
      <c r="I107" s="135"/>
      <c r="J107" s="136">
        <f>ROUND(I107*H107,2)</f>
        <v>0</v>
      </c>
      <c r="K107" s="132" t="s">
        <v>134</v>
      </c>
      <c r="L107" s="30"/>
      <c r="M107" s="137" t="s">
        <v>1</v>
      </c>
      <c r="N107" s="138" t="s">
        <v>42</v>
      </c>
      <c r="P107" s="139">
        <f>O107*H107</f>
        <v>0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6" t="s">
        <v>135</v>
      </c>
      <c r="AT107" s="16" t="s">
        <v>130</v>
      </c>
      <c r="AU107" s="16" t="s">
        <v>79</v>
      </c>
      <c r="AY107" s="16" t="s">
        <v>129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6" t="s">
        <v>79</v>
      </c>
      <c r="BK107" s="141">
        <f>ROUND(I107*H107,2)</f>
        <v>0</v>
      </c>
      <c r="BL107" s="16" t="s">
        <v>135</v>
      </c>
      <c r="BM107" s="16" t="s">
        <v>286</v>
      </c>
    </row>
    <row r="108" spans="2:47" s="1" customFormat="1" ht="19.5">
      <c r="B108" s="30"/>
      <c r="D108" s="142" t="s">
        <v>137</v>
      </c>
      <c r="F108" s="143" t="s">
        <v>287</v>
      </c>
      <c r="I108" s="83"/>
      <c r="L108" s="30"/>
      <c r="M108" s="144"/>
      <c r="T108" s="49"/>
      <c r="AT108" s="16" t="s">
        <v>137</v>
      </c>
      <c r="AU108" s="16" t="s">
        <v>79</v>
      </c>
    </row>
    <row r="109" spans="2:51" s="10" customFormat="1" ht="12">
      <c r="B109" s="150"/>
      <c r="D109" s="142" t="s">
        <v>250</v>
      </c>
      <c r="E109" s="151" t="s">
        <v>288</v>
      </c>
      <c r="F109" s="152" t="s">
        <v>289</v>
      </c>
      <c r="H109" s="153">
        <v>830.385</v>
      </c>
      <c r="I109" s="154"/>
      <c r="L109" s="150"/>
      <c r="M109" s="155"/>
      <c r="T109" s="156"/>
      <c r="AT109" s="151" t="s">
        <v>250</v>
      </c>
      <c r="AU109" s="151" t="s">
        <v>79</v>
      </c>
      <c r="AV109" s="10" t="s">
        <v>81</v>
      </c>
      <c r="AW109" s="10" t="s">
        <v>34</v>
      </c>
      <c r="AX109" s="10" t="s">
        <v>79</v>
      </c>
      <c r="AY109" s="151" t="s">
        <v>129</v>
      </c>
    </row>
    <row r="110" spans="2:65" s="1" customFormat="1" ht="16.5" customHeight="1">
      <c r="B110" s="30"/>
      <c r="C110" s="130" t="s">
        <v>167</v>
      </c>
      <c r="D110" s="130" t="s">
        <v>130</v>
      </c>
      <c r="E110" s="131" t="s">
        <v>290</v>
      </c>
      <c r="F110" s="132" t="s">
        <v>291</v>
      </c>
      <c r="G110" s="133" t="s">
        <v>280</v>
      </c>
      <c r="H110" s="134">
        <v>2767.95</v>
      </c>
      <c r="I110" s="135"/>
      <c r="J110" s="136">
        <f>ROUND(I110*H110,2)</f>
        <v>0</v>
      </c>
      <c r="K110" s="132" t="s">
        <v>134</v>
      </c>
      <c r="L110" s="30"/>
      <c r="M110" s="137" t="s">
        <v>1</v>
      </c>
      <c r="N110" s="138" t="s">
        <v>42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6" t="s">
        <v>135</v>
      </c>
      <c r="AT110" s="16" t="s">
        <v>130</v>
      </c>
      <c r="AU110" s="16" t="s">
        <v>79</v>
      </c>
      <c r="AY110" s="16" t="s">
        <v>129</v>
      </c>
      <c r="BE110" s="141">
        <f>IF(N110="základní",J110,0)</f>
        <v>0</v>
      </c>
      <c r="BF110" s="141">
        <f>IF(N110="snížená",J110,0)</f>
        <v>0</v>
      </c>
      <c r="BG110" s="141">
        <f>IF(N110="zákl. přenesená",J110,0)</f>
        <v>0</v>
      </c>
      <c r="BH110" s="141">
        <f>IF(N110="sníž. přenesená",J110,0)</f>
        <v>0</v>
      </c>
      <c r="BI110" s="141">
        <f>IF(N110="nulová",J110,0)</f>
        <v>0</v>
      </c>
      <c r="BJ110" s="16" t="s">
        <v>79</v>
      </c>
      <c r="BK110" s="141">
        <f>ROUND(I110*H110,2)</f>
        <v>0</v>
      </c>
      <c r="BL110" s="16" t="s">
        <v>135</v>
      </c>
      <c r="BM110" s="16" t="s">
        <v>292</v>
      </c>
    </row>
    <row r="111" spans="2:47" s="1" customFormat="1" ht="19.5">
      <c r="B111" s="30"/>
      <c r="D111" s="142" t="s">
        <v>137</v>
      </c>
      <c r="F111" s="143" t="s">
        <v>293</v>
      </c>
      <c r="I111" s="83"/>
      <c r="L111" s="30"/>
      <c r="M111" s="144"/>
      <c r="T111" s="49"/>
      <c r="AT111" s="16" t="s">
        <v>137</v>
      </c>
      <c r="AU111" s="16" t="s">
        <v>79</v>
      </c>
    </row>
    <row r="112" spans="2:51" s="10" customFormat="1" ht="12">
      <c r="B112" s="150"/>
      <c r="D112" s="142" t="s">
        <v>250</v>
      </c>
      <c r="E112" s="151" t="s">
        <v>294</v>
      </c>
      <c r="F112" s="152" t="s">
        <v>295</v>
      </c>
      <c r="H112" s="153">
        <v>2767.95</v>
      </c>
      <c r="I112" s="154"/>
      <c r="L112" s="150"/>
      <c r="M112" s="155"/>
      <c r="T112" s="156"/>
      <c r="AT112" s="151" t="s">
        <v>250</v>
      </c>
      <c r="AU112" s="151" t="s">
        <v>79</v>
      </c>
      <c r="AV112" s="10" t="s">
        <v>81</v>
      </c>
      <c r="AW112" s="10" t="s">
        <v>34</v>
      </c>
      <c r="AX112" s="10" t="s">
        <v>79</v>
      </c>
      <c r="AY112" s="151" t="s">
        <v>129</v>
      </c>
    </row>
    <row r="113" spans="2:65" s="1" customFormat="1" ht="16.5" customHeight="1">
      <c r="B113" s="30"/>
      <c r="C113" s="130" t="s">
        <v>173</v>
      </c>
      <c r="D113" s="130" t="s">
        <v>130</v>
      </c>
      <c r="E113" s="131" t="s">
        <v>296</v>
      </c>
      <c r="F113" s="132" t="s">
        <v>297</v>
      </c>
      <c r="G113" s="133" t="s">
        <v>280</v>
      </c>
      <c r="H113" s="134">
        <v>3598.335</v>
      </c>
      <c r="I113" s="135"/>
      <c r="J113" s="136">
        <f>ROUND(I113*H113,2)</f>
        <v>0</v>
      </c>
      <c r="K113" s="132" t="s">
        <v>134</v>
      </c>
      <c r="L113" s="30"/>
      <c r="M113" s="137" t="s">
        <v>1</v>
      </c>
      <c r="N113" s="138" t="s">
        <v>42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6" t="s">
        <v>135</v>
      </c>
      <c r="AT113" s="16" t="s">
        <v>130</v>
      </c>
      <c r="AU113" s="16" t="s">
        <v>79</v>
      </c>
      <c r="AY113" s="16" t="s">
        <v>129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6" t="s">
        <v>79</v>
      </c>
      <c r="BK113" s="141">
        <f>ROUND(I113*H113,2)</f>
        <v>0</v>
      </c>
      <c r="BL113" s="16" t="s">
        <v>135</v>
      </c>
      <c r="BM113" s="16" t="s">
        <v>298</v>
      </c>
    </row>
    <row r="114" spans="2:47" s="1" customFormat="1" ht="19.5">
      <c r="B114" s="30"/>
      <c r="D114" s="142" t="s">
        <v>137</v>
      </c>
      <c r="F114" s="143" t="s">
        <v>299</v>
      </c>
      <c r="I114" s="83"/>
      <c r="L114" s="30"/>
      <c r="M114" s="144"/>
      <c r="T114" s="49"/>
      <c r="AT114" s="16" t="s">
        <v>137</v>
      </c>
      <c r="AU114" s="16" t="s">
        <v>79</v>
      </c>
    </row>
    <row r="115" spans="2:51" s="10" customFormat="1" ht="12">
      <c r="B115" s="150"/>
      <c r="D115" s="142" t="s">
        <v>250</v>
      </c>
      <c r="E115" s="151" t="s">
        <v>1</v>
      </c>
      <c r="F115" s="152" t="s">
        <v>289</v>
      </c>
      <c r="H115" s="153">
        <v>830.385</v>
      </c>
      <c r="I115" s="154"/>
      <c r="L115" s="150"/>
      <c r="M115" s="155"/>
      <c r="T115" s="156"/>
      <c r="AT115" s="151" t="s">
        <v>250</v>
      </c>
      <c r="AU115" s="151" t="s">
        <v>79</v>
      </c>
      <c r="AV115" s="10" t="s">
        <v>81</v>
      </c>
      <c r="AW115" s="10" t="s">
        <v>34</v>
      </c>
      <c r="AX115" s="10" t="s">
        <v>71</v>
      </c>
      <c r="AY115" s="151" t="s">
        <v>129</v>
      </c>
    </row>
    <row r="116" spans="2:51" s="10" customFormat="1" ht="12">
      <c r="B116" s="150"/>
      <c r="D116" s="142" t="s">
        <v>250</v>
      </c>
      <c r="E116" s="151" t="s">
        <v>1</v>
      </c>
      <c r="F116" s="152" t="s">
        <v>295</v>
      </c>
      <c r="H116" s="153">
        <v>2767.95</v>
      </c>
      <c r="I116" s="154"/>
      <c r="L116" s="150"/>
      <c r="M116" s="155"/>
      <c r="T116" s="156"/>
      <c r="AT116" s="151" t="s">
        <v>250</v>
      </c>
      <c r="AU116" s="151" t="s">
        <v>79</v>
      </c>
      <c r="AV116" s="10" t="s">
        <v>81</v>
      </c>
      <c r="AW116" s="10" t="s">
        <v>34</v>
      </c>
      <c r="AX116" s="10" t="s">
        <v>71</v>
      </c>
      <c r="AY116" s="151" t="s">
        <v>129</v>
      </c>
    </row>
    <row r="117" spans="2:51" s="12" customFormat="1" ht="12">
      <c r="B117" s="163"/>
      <c r="D117" s="142" t="s">
        <v>250</v>
      </c>
      <c r="E117" s="164" t="s">
        <v>1</v>
      </c>
      <c r="F117" s="165" t="s">
        <v>300</v>
      </c>
      <c r="H117" s="166">
        <v>3598.335</v>
      </c>
      <c r="I117" s="167"/>
      <c r="L117" s="163"/>
      <c r="M117" s="168"/>
      <c r="T117" s="169"/>
      <c r="AT117" s="164" t="s">
        <v>250</v>
      </c>
      <c r="AU117" s="164" t="s">
        <v>79</v>
      </c>
      <c r="AV117" s="12" t="s">
        <v>135</v>
      </c>
      <c r="AW117" s="12" t="s">
        <v>34</v>
      </c>
      <c r="AX117" s="12" t="s">
        <v>79</v>
      </c>
      <c r="AY117" s="164" t="s">
        <v>129</v>
      </c>
    </row>
    <row r="118" spans="2:65" s="1" customFormat="1" ht="16.5" customHeight="1">
      <c r="B118" s="30"/>
      <c r="C118" s="130" t="s">
        <v>178</v>
      </c>
      <c r="D118" s="130" t="s">
        <v>130</v>
      </c>
      <c r="E118" s="131" t="s">
        <v>301</v>
      </c>
      <c r="F118" s="132" t="s">
        <v>302</v>
      </c>
      <c r="G118" s="133" t="s">
        <v>303</v>
      </c>
      <c r="H118" s="134">
        <v>399.815</v>
      </c>
      <c r="I118" s="135"/>
      <c r="J118" s="136">
        <f>ROUND(I118*H118,2)</f>
        <v>0</v>
      </c>
      <c r="K118" s="132" t="s">
        <v>248</v>
      </c>
      <c r="L118" s="30"/>
      <c r="M118" s="137" t="s">
        <v>1</v>
      </c>
      <c r="N118" s="138" t="s">
        <v>42</v>
      </c>
      <c r="P118" s="139">
        <f>O118*H118</f>
        <v>0</v>
      </c>
      <c r="Q118" s="139">
        <v>0.00591</v>
      </c>
      <c r="R118" s="139">
        <f>Q118*H118</f>
        <v>2.36290665</v>
      </c>
      <c r="S118" s="139">
        <v>0</v>
      </c>
      <c r="T118" s="140">
        <f>S118*H118</f>
        <v>0</v>
      </c>
      <c r="AR118" s="16" t="s">
        <v>135</v>
      </c>
      <c r="AT118" s="16" t="s">
        <v>130</v>
      </c>
      <c r="AU118" s="16" t="s">
        <v>79</v>
      </c>
      <c r="AY118" s="16" t="s">
        <v>129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6" t="s">
        <v>79</v>
      </c>
      <c r="BK118" s="141">
        <f>ROUND(I118*H118,2)</f>
        <v>0</v>
      </c>
      <c r="BL118" s="16" t="s">
        <v>135</v>
      </c>
      <c r="BM118" s="16" t="s">
        <v>304</v>
      </c>
    </row>
    <row r="119" spans="2:51" s="10" customFormat="1" ht="12">
      <c r="B119" s="150"/>
      <c r="D119" s="142" t="s">
        <v>250</v>
      </c>
      <c r="E119" s="151" t="s">
        <v>1</v>
      </c>
      <c r="F119" s="152" t="s">
        <v>305</v>
      </c>
      <c r="H119" s="153">
        <v>92.265</v>
      </c>
      <c r="I119" s="154"/>
      <c r="L119" s="150"/>
      <c r="M119" s="155"/>
      <c r="T119" s="156"/>
      <c r="AT119" s="151" t="s">
        <v>250</v>
      </c>
      <c r="AU119" s="151" t="s">
        <v>79</v>
      </c>
      <c r="AV119" s="10" t="s">
        <v>81</v>
      </c>
      <c r="AW119" s="10" t="s">
        <v>34</v>
      </c>
      <c r="AX119" s="10" t="s">
        <v>71</v>
      </c>
      <c r="AY119" s="151" t="s">
        <v>129</v>
      </c>
    </row>
    <row r="120" spans="2:51" s="10" customFormat="1" ht="12">
      <c r="B120" s="150"/>
      <c r="D120" s="142" t="s">
        <v>250</v>
      </c>
      <c r="E120" s="151" t="s">
        <v>1</v>
      </c>
      <c r="F120" s="152" t="s">
        <v>306</v>
      </c>
      <c r="H120" s="153">
        <v>307.55</v>
      </c>
      <c r="I120" s="154"/>
      <c r="L120" s="150"/>
      <c r="M120" s="155"/>
      <c r="T120" s="156"/>
      <c r="AT120" s="151" t="s">
        <v>250</v>
      </c>
      <c r="AU120" s="151" t="s">
        <v>79</v>
      </c>
      <c r="AV120" s="10" t="s">
        <v>81</v>
      </c>
      <c r="AW120" s="10" t="s">
        <v>34</v>
      </c>
      <c r="AX120" s="10" t="s">
        <v>71</v>
      </c>
      <c r="AY120" s="151" t="s">
        <v>129</v>
      </c>
    </row>
    <row r="121" spans="2:51" s="12" customFormat="1" ht="12">
      <c r="B121" s="163"/>
      <c r="D121" s="142" t="s">
        <v>250</v>
      </c>
      <c r="E121" s="164" t="s">
        <v>1</v>
      </c>
      <c r="F121" s="165" t="s">
        <v>300</v>
      </c>
      <c r="H121" s="166">
        <v>399.815</v>
      </c>
      <c r="I121" s="167"/>
      <c r="L121" s="163"/>
      <c r="M121" s="168"/>
      <c r="T121" s="169"/>
      <c r="AT121" s="164" t="s">
        <v>250</v>
      </c>
      <c r="AU121" s="164" t="s">
        <v>79</v>
      </c>
      <c r="AV121" s="12" t="s">
        <v>135</v>
      </c>
      <c r="AW121" s="12" t="s">
        <v>34</v>
      </c>
      <c r="AX121" s="12" t="s">
        <v>79</v>
      </c>
      <c r="AY121" s="164" t="s">
        <v>129</v>
      </c>
    </row>
    <row r="122" spans="2:65" s="1" customFormat="1" ht="16.5" customHeight="1">
      <c r="B122" s="30"/>
      <c r="C122" s="130" t="s">
        <v>184</v>
      </c>
      <c r="D122" s="130" t="s">
        <v>130</v>
      </c>
      <c r="E122" s="131" t="s">
        <v>307</v>
      </c>
      <c r="F122" s="132" t="s">
        <v>308</v>
      </c>
      <c r="G122" s="133" t="s">
        <v>280</v>
      </c>
      <c r="H122" s="134">
        <v>447.12</v>
      </c>
      <c r="I122" s="135"/>
      <c r="J122" s="136">
        <f>ROUND(I122*H122,2)</f>
        <v>0</v>
      </c>
      <c r="K122" s="132" t="s">
        <v>134</v>
      </c>
      <c r="L122" s="30"/>
      <c r="M122" s="137" t="s">
        <v>1</v>
      </c>
      <c r="N122" s="138" t="s">
        <v>42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6" t="s">
        <v>135</v>
      </c>
      <c r="AT122" s="16" t="s">
        <v>130</v>
      </c>
      <c r="AU122" s="16" t="s">
        <v>79</v>
      </c>
      <c r="AY122" s="16" t="s">
        <v>129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6" t="s">
        <v>79</v>
      </c>
      <c r="BK122" s="141">
        <f>ROUND(I122*H122,2)</f>
        <v>0</v>
      </c>
      <c r="BL122" s="16" t="s">
        <v>135</v>
      </c>
      <c r="BM122" s="16" t="s">
        <v>309</v>
      </c>
    </row>
    <row r="123" spans="2:51" s="10" customFormat="1" ht="12">
      <c r="B123" s="150"/>
      <c r="D123" s="142" t="s">
        <v>250</v>
      </c>
      <c r="E123" s="151" t="s">
        <v>310</v>
      </c>
      <c r="F123" s="152" t="s">
        <v>311</v>
      </c>
      <c r="H123" s="153">
        <v>447.12</v>
      </c>
      <c r="I123" s="154"/>
      <c r="L123" s="150"/>
      <c r="M123" s="155"/>
      <c r="T123" s="156"/>
      <c r="AT123" s="151" t="s">
        <v>250</v>
      </c>
      <c r="AU123" s="151" t="s">
        <v>79</v>
      </c>
      <c r="AV123" s="10" t="s">
        <v>81</v>
      </c>
      <c r="AW123" s="10" t="s">
        <v>34</v>
      </c>
      <c r="AX123" s="10" t="s">
        <v>79</v>
      </c>
      <c r="AY123" s="151" t="s">
        <v>129</v>
      </c>
    </row>
    <row r="124" spans="2:65" s="1" customFormat="1" ht="16.5" customHeight="1">
      <c r="B124" s="30"/>
      <c r="C124" s="130" t="s">
        <v>312</v>
      </c>
      <c r="D124" s="130" t="s">
        <v>130</v>
      </c>
      <c r="E124" s="131" t="s">
        <v>313</v>
      </c>
      <c r="F124" s="132" t="s">
        <v>314</v>
      </c>
      <c r="G124" s="133" t="s">
        <v>280</v>
      </c>
      <c r="H124" s="134">
        <v>447.12</v>
      </c>
      <c r="I124" s="135"/>
      <c r="J124" s="136">
        <f>ROUND(I124*H124,2)</f>
        <v>0</v>
      </c>
      <c r="K124" s="132" t="s">
        <v>134</v>
      </c>
      <c r="L124" s="30"/>
      <c r="M124" s="137" t="s">
        <v>1</v>
      </c>
      <c r="N124" s="138" t="s">
        <v>42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6" t="s">
        <v>135</v>
      </c>
      <c r="AT124" s="16" t="s">
        <v>130</v>
      </c>
      <c r="AU124" s="16" t="s">
        <v>79</v>
      </c>
      <c r="AY124" s="16" t="s">
        <v>129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6" t="s">
        <v>79</v>
      </c>
      <c r="BK124" s="141">
        <f>ROUND(I124*H124,2)</f>
        <v>0</v>
      </c>
      <c r="BL124" s="16" t="s">
        <v>135</v>
      </c>
      <c r="BM124" s="16" t="s">
        <v>315</v>
      </c>
    </row>
    <row r="125" spans="2:51" s="10" customFormat="1" ht="12">
      <c r="B125" s="150"/>
      <c r="D125" s="142" t="s">
        <v>250</v>
      </c>
      <c r="E125" s="151" t="s">
        <v>316</v>
      </c>
      <c r="F125" s="152" t="s">
        <v>311</v>
      </c>
      <c r="H125" s="153">
        <v>447.12</v>
      </c>
      <c r="I125" s="154"/>
      <c r="L125" s="150"/>
      <c r="M125" s="155"/>
      <c r="T125" s="156"/>
      <c r="AT125" s="151" t="s">
        <v>250</v>
      </c>
      <c r="AU125" s="151" t="s">
        <v>79</v>
      </c>
      <c r="AV125" s="10" t="s">
        <v>81</v>
      </c>
      <c r="AW125" s="10" t="s">
        <v>34</v>
      </c>
      <c r="AX125" s="10" t="s">
        <v>79</v>
      </c>
      <c r="AY125" s="151" t="s">
        <v>129</v>
      </c>
    </row>
    <row r="126" spans="2:65" s="1" customFormat="1" ht="16.5" customHeight="1">
      <c r="B126" s="30"/>
      <c r="C126" s="130" t="s">
        <v>317</v>
      </c>
      <c r="D126" s="130" t="s">
        <v>130</v>
      </c>
      <c r="E126" s="131" t="s">
        <v>318</v>
      </c>
      <c r="F126" s="132" t="s">
        <v>319</v>
      </c>
      <c r="G126" s="133" t="s">
        <v>280</v>
      </c>
      <c r="H126" s="134">
        <v>288.63</v>
      </c>
      <c r="I126" s="135"/>
      <c r="J126" s="136">
        <f>ROUND(I126*H126,2)</f>
        <v>0</v>
      </c>
      <c r="K126" s="132" t="s">
        <v>134</v>
      </c>
      <c r="L126" s="30"/>
      <c r="M126" s="137" t="s">
        <v>1</v>
      </c>
      <c r="N126" s="138" t="s">
        <v>42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6" t="s">
        <v>135</v>
      </c>
      <c r="AT126" s="16" t="s">
        <v>130</v>
      </c>
      <c r="AU126" s="16" t="s">
        <v>79</v>
      </c>
      <c r="AY126" s="16" t="s">
        <v>129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6" t="s">
        <v>79</v>
      </c>
      <c r="BK126" s="141">
        <f>ROUND(I126*H126,2)</f>
        <v>0</v>
      </c>
      <c r="BL126" s="16" t="s">
        <v>135</v>
      </c>
      <c r="BM126" s="16" t="s">
        <v>320</v>
      </c>
    </row>
    <row r="127" spans="2:51" s="11" customFormat="1" ht="12">
      <c r="B127" s="157"/>
      <c r="D127" s="142" t="s">
        <v>250</v>
      </c>
      <c r="E127" s="158" t="s">
        <v>1</v>
      </c>
      <c r="F127" s="159" t="s">
        <v>321</v>
      </c>
      <c r="H127" s="158" t="s">
        <v>1</v>
      </c>
      <c r="I127" s="160"/>
      <c r="L127" s="157"/>
      <c r="M127" s="161"/>
      <c r="T127" s="162"/>
      <c r="AT127" s="158" t="s">
        <v>250</v>
      </c>
      <c r="AU127" s="158" t="s">
        <v>79</v>
      </c>
      <c r="AV127" s="11" t="s">
        <v>79</v>
      </c>
      <c r="AW127" s="11" t="s">
        <v>34</v>
      </c>
      <c r="AX127" s="11" t="s">
        <v>71</v>
      </c>
      <c r="AY127" s="158" t="s">
        <v>129</v>
      </c>
    </row>
    <row r="128" spans="2:51" s="10" customFormat="1" ht="12">
      <c r="B128" s="150"/>
      <c r="D128" s="142" t="s">
        <v>250</v>
      </c>
      <c r="E128" s="151" t="s">
        <v>322</v>
      </c>
      <c r="F128" s="152" t="s">
        <v>323</v>
      </c>
      <c r="H128" s="153">
        <v>282.78</v>
      </c>
      <c r="I128" s="154"/>
      <c r="L128" s="150"/>
      <c r="M128" s="155"/>
      <c r="T128" s="156"/>
      <c r="AT128" s="151" t="s">
        <v>250</v>
      </c>
      <c r="AU128" s="151" t="s">
        <v>79</v>
      </c>
      <c r="AV128" s="10" t="s">
        <v>81</v>
      </c>
      <c r="AW128" s="10" t="s">
        <v>34</v>
      </c>
      <c r="AX128" s="10" t="s">
        <v>71</v>
      </c>
      <c r="AY128" s="151" t="s">
        <v>129</v>
      </c>
    </row>
    <row r="129" spans="2:51" s="11" customFormat="1" ht="12">
      <c r="B129" s="157"/>
      <c r="D129" s="142" t="s">
        <v>250</v>
      </c>
      <c r="E129" s="158" t="s">
        <v>1</v>
      </c>
      <c r="F129" s="159" t="s">
        <v>324</v>
      </c>
      <c r="H129" s="158" t="s">
        <v>1</v>
      </c>
      <c r="I129" s="160"/>
      <c r="L129" s="157"/>
      <c r="M129" s="161"/>
      <c r="T129" s="162"/>
      <c r="AT129" s="158" t="s">
        <v>250</v>
      </c>
      <c r="AU129" s="158" t="s">
        <v>79</v>
      </c>
      <c r="AV129" s="11" t="s">
        <v>79</v>
      </c>
      <c r="AW129" s="11" t="s">
        <v>34</v>
      </c>
      <c r="AX129" s="11" t="s">
        <v>71</v>
      </c>
      <c r="AY129" s="158" t="s">
        <v>129</v>
      </c>
    </row>
    <row r="130" spans="2:51" s="10" customFormat="1" ht="12">
      <c r="B130" s="150"/>
      <c r="D130" s="142" t="s">
        <v>250</v>
      </c>
      <c r="E130" s="151" t="s">
        <v>325</v>
      </c>
      <c r="F130" s="152" t="s">
        <v>326</v>
      </c>
      <c r="H130" s="153">
        <v>5.85</v>
      </c>
      <c r="I130" s="154"/>
      <c r="L130" s="150"/>
      <c r="M130" s="155"/>
      <c r="T130" s="156"/>
      <c r="AT130" s="151" t="s">
        <v>250</v>
      </c>
      <c r="AU130" s="151" t="s">
        <v>79</v>
      </c>
      <c r="AV130" s="10" t="s">
        <v>81</v>
      </c>
      <c r="AW130" s="10" t="s">
        <v>34</v>
      </c>
      <c r="AX130" s="10" t="s">
        <v>71</v>
      </c>
      <c r="AY130" s="151" t="s">
        <v>129</v>
      </c>
    </row>
    <row r="131" spans="2:51" s="12" customFormat="1" ht="12">
      <c r="B131" s="163"/>
      <c r="D131" s="142" t="s">
        <v>250</v>
      </c>
      <c r="E131" s="164" t="s">
        <v>1</v>
      </c>
      <c r="F131" s="165" t="s">
        <v>300</v>
      </c>
      <c r="H131" s="166">
        <v>288.63</v>
      </c>
      <c r="I131" s="167"/>
      <c r="L131" s="163"/>
      <c r="M131" s="168"/>
      <c r="T131" s="169"/>
      <c r="AT131" s="164" t="s">
        <v>250</v>
      </c>
      <c r="AU131" s="164" t="s">
        <v>79</v>
      </c>
      <c r="AV131" s="12" t="s">
        <v>135</v>
      </c>
      <c r="AW131" s="12" t="s">
        <v>34</v>
      </c>
      <c r="AX131" s="12" t="s">
        <v>79</v>
      </c>
      <c r="AY131" s="164" t="s">
        <v>129</v>
      </c>
    </row>
    <row r="132" spans="2:65" s="1" customFormat="1" ht="16.5" customHeight="1">
      <c r="B132" s="30"/>
      <c r="C132" s="130" t="s">
        <v>327</v>
      </c>
      <c r="D132" s="130" t="s">
        <v>130</v>
      </c>
      <c r="E132" s="131" t="s">
        <v>328</v>
      </c>
      <c r="F132" s="132" t="s">
        <v>329</v>
      </c>
      <c r="G132" s="133" t="s">
        <v>280</v>
      </c>
      <c r="H132" s="134">
        <v>288.63</v>
      </c>
      <c r="I132" s="135"/>
      <c r="J132" s="136">
        <f>ROUND(I132*H132,2)</f>
        <v>0</v>
      </c>
      <c r="K132" s="132" t="s">
        <v>134</v>
      </c>
      <c r="L132" s="30"/>
      <c r="M132" s="137" t="s">
        <v>1</v>
      </c>
      <c r="N132" s="138" t="s">
        <v>42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6" t="s">
        <v>135</v>
      </c>
      <c r="AT132" s="16" t="s">
        <v>130</v>
      </c>
      <c r="AU132" s="16" t="s">
        <v>79</v>
      </c>
      <c r="AY132" s="16" t="s">
        <v>129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6" t="s">
        <v>79</v>
      </c>
      <c r="BK132" s="141">
        <f>ROUND(I132*H132,2)</f>
        <v>0</v>
      </c>
      <c r="BL132" s="16" t="s">
        <v>135</v>
      </c>
      <c r="BM132" s="16" t="s">
        <v>330</v>
      </c>
    </row>
    <row r="133" spans="2:51" s="11" customFormat="1" ht="12">
      <c r="B133" s="157"/>
      <c r="D133" s="142" t="s">
        <v>250</v>
      </c>
      <c r="E133" s="158" t="s">
        <v>1</v>
      </c>
      <c r="F133" s="159" t="s">
        <v>321</v>
      </c>
      <c r="H133" s="158" t="s">
        <v>1</v>
      </c>
      <c r="I133" s="160"/>
      <c r="L133" s="157"/>
      <c r="M133" s="161"/>
      <c r="T133" s="162"/>
      <c r="AT133" s="158" t="s">
        <v>250</v>
      </c>
      <c r="AU133" s="158" t="s">
        <v>79</v>
      </c>
      <c r="AV133" s="11" t="s">
        <v>79</v>
      </c>
      <c r="AW133" s="11" t="s">
        <v>34</v>
      </c>
      <c r="AX133" s="11" t="s">
        <v>71</v>
      </c>
      <c r="AY133" s="158" t="s">
        <v>129</v>
      </c>
    </row>
    <row r="134" spans="2:51" s="10" customFormat="1" ht="12">
      <c r="B134" s="150"/>
      <c r="D134" s="142" t="s">
        <v>250</v>
      </c>
      <c r="E134" s="151" t="s">
        <v>331</v>
      </c>
      <c r="F134" s="152" t="s">
        <v>323</v>
      </c>
      <c r="H134" s="153">
        <v>282.78</v>
      </c>
      <c r="I134" s="154"/>
      <c r="L134" s="150"/>
      <c r="M134" s="155"/>
      <c r="T134" s="156"/>
      <c r="AT134" s="151" t="s">
        <v>250</v>
      </c>
      <c r="AU134" s="151" t="s">
        <v>79</v>
      </c>
      <c r="AV134" s="10" t="s">
        <v>81</v>
      </c>
      <c r="AW134" s="10" t="s">
        <v>34</v>
      </c>
      <c r="AX134" s="10" t="s">
        <v>71</v>
      </c>
      <c r="AY134" s="151" t="s">
        <v>129</v>
      </c>
    </row>
    <row r="135" spans="2:51" s="11" customFormat="1" ht="12">
      <c r="B135" s="157"/>
      <c r="D135" s="142" t="s">
        <v>250</v>
      </c>
      <c r="E135" s="158" t="s">
        <v>1</v>
      </c>
      <c r="F135" s="159" t="s">
        <v>324</v>
      </c>
      <c r="H135" s="158" t="s">
        <v>1</v>
      </c>
      <c r="I135" s="160"/>
      <c r="L135" s="157"/>
      <c r="M135" s="161"/>
      <c r="T135" s="162"/>
      <c r="AT135" s="158" t="s">
        <v>250</v>
      </c>
      <c r="AU135" s="158" t="s">
        <v>79</v>
      </c>
      <c r="AV135" s="11" t="s">
        <v>79</v>
      </c>
      <c r="AW135" s="11" t="s">
        <v>34</v>
      </c>
      <c r="AX135" s="11" t="s">
        <v>71</v>
      </c>
      <c r="AY135" s="158" t="s">
        <v>129</v>
      </c>
    </row>
    <row r="136" spans="2:51" s="10" customFormat="1" ht="12">
      <c r="B136" s="150"/>
      <c r="D136" s="142" t="s">
        <v>250</v>
      </c>
      <c r="E136" s="151" t="s">
        <v>204</v>
      </c>
      <c r="F136" s="152" t="s">
        <v>326</v>
      </c>
      <c r="H136" s="153">
        <v>5.85</v>
      </c>
      <c r="I136" s="154"/>
      <c r="L136" s="150"/>
      <c r="M136" s="155"/>
      <c r="T136" s="156"/>
      <c r="AT136" s="151" t="s">
        <v>250</v>
      </c>
      <c r="AU136" s="151" t="s">
        <v>79</v>
      </c>
      <c r="AV136" s="10" t="s">
        <v>81</v>
      </c>
      <c r="AW136" s="10" t="s">
        <v>34</v>
      </c>
      <c r="AX136" s="10" t="s">
        <v>71</v>
      </c>
      <c r="AY136" s="151" t="s">
        <v>129</v>
      </c>
    </row>
    <row r="137" spans="2:51" s="10" customFormat="1" ht="12">
      <c r="B137" s="150"/>
      <c r="D137" s="142" t="s">
        <v>250</v>
      </c>
      <c r="E137" s="151" t="s">
        <v>332</v>
      </c>
      <c r="F137" s="152" t="s">
        <v>333</v>
      </c>
      <c r="H137" s="153">
        <v>288.63</v>
      </c>
      <c r="I137" s="154"/>
      <c r="L137" s="150"/>
      <c r="M137" s="155"/>
      <c r="T137" s="156"/>
      <c r="AT137" s="151" t="s">
        <v>250</v>
      </c>
      <c r="AU137" s="151" t="s">
        <v>79</v>
      </c>
      <c r="AV137" s="10" t="s">
        <v>81</v>
      </c>
      <c r="AW137" s="10" t="s">
        <v>34</v>
      </c>
      <c r="AX137" s="10" t="s">
        <v>79</v>
      </c>
      <c r="AY137" s="151" t="s">
        <v>129</v>
      </c>
    </row>
    <row r="138" spans="2:65" s="1" customFormat="1" ht="16.5" customHeight="1">
      <c r="B138" s="30"/>
      <c r="C138" s="130" t="s">
        <v>8</v>
      </c>
      <c r="D138" s="130" t="s">
        <v>130</v>
      </c>
      <c r="E138" s="131" t="s">
        <v>334</v>
      </c>
      <c r="F138" s="132" t="s">
        <v>335</v>
      </c>
      <c r="G138" s="133" t="s">
        <v>303</v>
      </c>
      <c r="H138" s="134">
        <v>49.68</v>
      </c>
      <c r="I138" s="135"/>
      <c r="J138" s="136">
        <f>ROUND(I138*H138,2)</f>
        <v>0</v>
      </c>
      <c r="K138" s="132" t="s">
        <v>248</v>
      </c>
      <c r="L138" s="30"/>
      <c r="M138" s="137" t="s">
        <v>1</v>
      </c>
      <c r="N138" s="138" t="s">
        <v>42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6" t="s">
        <v>135</v>
      </c>
      <c r="AT138" s="16" t="s">
        <v>130</v>
      </c>
      <c r="AU138" s="16" t="s">
        <v>79</v>
      </c>
      <c r="AY138" s="16" t="s">
        <v>129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6" t="s">
        <v>79</v>
      </c>
      <c r="BK138" s="141">
        <f>ROUND(I138*H138,2)</f>
        <v>0</v>
      </c>
      <c r="BL138" s="16" t="s">
        <v>135</v>
      </c>
      <c r="BM138" s="16" t="s">
        <v>336</v>
      </c>
    </row>
    <row r="139" spans="2:51" s="10" customFormat="1" ht="12">
      <c r="B139" s="150"/>
      <c r="D139" s="142" t="s">
        <v>250</v>
      </c>
      <c r="E139" s="151" t="s">
        <v>1</v>
      </c>
      <c r="F139" s="152" t="s">
        <v>337</v>
      </c>
      <c r="H139" s="153">
        <v>49.68</v>
      </c>
      <c r="I139" s="154"/>
      <c r="L139" s="150"/>
      <c r="M139" s="155"/>
      <c r="T139" s="156"/>
      <c r="AT139" s="151" t="s">
        <v>250</v>
      </c>
      <c r="AU139" s="151" t="s">
        <v>79</v>
      </c>
      <c r="AV139" s="10" t="s">
        <v>81</v>
      </c>
      <c r="AW139" s="10" t="s">
        <v>34</v>
      </c>
      <c r="AX139" s="10" t="s">
        <v>79</v>
      </c>
      <c r="AY139" s="151" t="s">
        <v>129</v>
      </c>
    </row>
    <row r="140" spans="2:65" s="1" customFormat="1" ht="16.5" customHeight="1">
      <c r="B140" s="30"/>
      <c r="C140" s="130" t="s">
        <v>338</v>
      </c>
      <c r="D140" s="130" t="s">
        <v>130</v>
      </c>
      <c r="E140" s="131" t="s">
        <v>339</v>
      </c>
      <c r="F140" s="132" t="s">
        <v>340</v>
      </c>
      <c r="G140" s="133" t="s">
        <v>303</v>
      </c>
      <c r="H140" s="134">
        <v>32.07</v>
      </c>
      <c r="I140" s="135"/>
      <c r="J140" s="136">
        <f>ROUND(I140*H140,2)</f>
        <v>0</v>
      </c>
      <c r="K140" s="132" t="s">
        <v>248</v>
      </c>
      <c r="L140" s="30"/>
      <c r="M140" s="137" t="s">
        <v>1</v>
      </c>
      <c r="N140" s="138" t="s">
        <v>42</v>
      </c>
      <c r="P140" s="139">
        <f>O140*H140</f>
        <v>0</v>
      </c>
      <c r="Q140" s="139">
        <v>0.01046</v>
      </c>
      <c r="R140" s="139">
        <f>Q140*H140</f>
        <v>0.33545220000000003</v>
      </c>
      <c r="S140" s="139">
        <v>0</v>
      </c>
      <c r="T140" s="140">
        <f>S140*H140</f>
        <v>0</v>
      </c>
      <c r="AR140" s="16" t="s">
        <v>135</v>
      </c>
      <c r="AT140" s="16" t="s">
        <v>130</v>
      </c>
      <c r="AU140" s="16" t="s">
        <v>79</v>
      </c>
      <c r="AY140" s="16" t="s">
        <v>129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6" t="s">
        <v>79</v>
      </c>
      <c r="BK140" s="141">
        <f>ROUND(I140*H140,2)</f>
        <v>0</v>
      </c>
      <c r="BL140" s="16" t="s">
        <v>135</v>
      </c>
      <c r="BM140" s="16" t="s">
        <v>341</v>
      </c>
    </row>
    <row r="141" spans="2:51" s="11" customFormat="1" ht="12">
      <c r="B141" s="157"/>
      <c r="D141" s="142" t="s">
        <v>250</v>
      </c>
      <c r="E141" s="158" t="s">
        <v>1</v>
      </c>
      <c r="F141" s="159" t="s">
        <v>321</v>
      </c>
      <c r="H141" s="158" t="s">
        <v>1</v>
      </c>
      <c r="I141" s="160"/>
      <c r="L141" s="157"/>
      <c r="M141" s="161"/>
      <c r="T141" s="162"/>
      <c r="AT141" s="158" t="s">
        <v>250</v>
      </c>
      <c r="AU141" s="158" t="s">
        <v>79</v>
      </c>
      <c r="AV141" s="11" t="s">
        <v>79</v>
      </c>
      <c r="AW141" s="11" t="s">
        <v>34</v>
      </c>
      <c r="AX141" s="11" t="s">
        <v>71</v>
      </c>
      <c r="AY141" s="158" t="s">
        <v>129</v>
      </c>
    </row>
    <row r="142" spans="2:51" s="10" customFormat="1" ht="12">
      <c r="B142" s="150"/>
      <c r="D142" s="142" t="s">
        <v>250</v>
      </c>
      <c r="E142" s="151" t="s">
        <v>1</v>
      </c>
      <c r="F142" s="152" t="s">
        <v>342</v>
      </c>
      <c r="H142" s="153">
        <v>31.42</v>
      </c>
      <c r="I142" s="154"/>
      <c r="L142" s="150"/>
      <c r="M142" s="155"/>
      <c r="T142" s="156"/>
      <c r="AT142" s="151" t="s">
        <v>250</v>
      </c>
      <c r="AU142" s="151" t="s">
        <v>79</v>
      </c>
      <c r="AV142" s="10" t="s">
        <v>81</v>
      </c>
      <c r="AW142" s="10" t="s">
        <v>34</v>
      </c>
      <c r="AX142" s="10" t="s">
        <v>71</v>
      </c>
      <c r="AY142" s="151" t="s">
        <v>129</v>
      </c>
    </row>
    <row r="143" spans="2:51" s="11" customFormat="1" ht="12">
      <c r="B143" s="157"/>
      <c r="D143" s="142" t="s">
        <v>250</v>
      </c>
      <c r="E143" s="158" t="s">
        <v>1</v>
      </c>
      <c r="F143" s="159" t="s">
        <v>324</v>
      </c>
      <c r="H143" s="158" t="s">
        <v>1</v>
      </c>
      <c r="I143" s="160"/>
      <c r="L143" s="157"/>
      <c r="M143" s="161"/>
      <c r="T143" s="162"/>
      <c r="AT143" s="158" t="s">
        <v>250</v>
      </c>
      <c r="AU143" s="158" t="s">
        <v>79</v>
      </c>
      <c r="AV143" s="11" t="s">
        <v>79</v>
      </c>
      <c r="AW143" s="11" t="s">
        <v>34</v>
      </c>
      <c r="AX143" s="11" t="s">
        <v>71</v>
      </c>
      <c r="AY143" s="158" t="s">
        <v>129</v>
      </c>
    </row>
    <row r="144" spans="2:51" s="10" customFormat="1" ht="12">
      <c r="B144" s="150"/>
      <c r="D144" s="142" t="s">
        <v>250</v>
      </c>
      <c r="E144" s="151" t="s">
        <v>1</v>
      </c>
      <c r="F144" s="152" t="s">
        <v>343</v>
      </c>
      <c r="H144" s="153">
        <v>0.65</v>
      </c>
      <c r="I144" s="154"/>
      <c r="L144" s="150"/>
      <c r="M144" s="155"/>
      <c r="T144" s="156"/>
      <c r="AT144" s="151" t="s">
        <v>250</v>
      </c>
      <c r="AU144" s="151" t="s">
        <v>79</v>
      </c>
      <c r="AV144" s="10" t="s">
        <v>81</v>
      </c>
      <c r="AW144" s="10" t="s">
        <v>34</v>
      </c>
      <c r="AX144" s="10" t="s">
        <v>71</v>
      </c>
      <c r="AY144" s="151" t="s">
        <v>129</v>
      </c>
    </row>
    <row r="145" spans="2:51" s="12" customFormat="1" ht="12">
      <c r="B145" s="163"/>
      <c r="D145" s="142" t="s">
        <v>250</v>
      </c>
      <c r="E145" s="164" t="s">
        <v>1</v>
      </c>
      <c r="F145" s="165" t="s">
        <v>300</v>
      </c>
      <c r="H145" s="166">
        <v>32.07</v>
      </c>
      <c r="I145" s="167"/>
      <c r="L145" s="163"/>
      <c r="M145" s="168"/>
      <c r="T145" s="169"/>
      <c r="AT145" s="164" t="s">
        <v>250</v>
      </c>
      <c r="AU145" s="164" t="s">
        <v>79</v>
      </c>
      <c r="AV145" s="12" t="s">
        <v>135</v>
      </c>
      <c r="AW145" s="12" t="s">
        <v>34</v>
      </c>
      <c r="AX145" s="12" t="s">
        <v>79</v>
      </c>
      <c r="AY145" s="164" t="s">
        <v>129</v>
      </c>
    </row>
    <row r="146" spans="2:65" s="1" customFormat="1" ht="16.5" customHeight="1">
      <c r="B146" s="30"/>
      <c r="C146" s="130" t="s">
        <v>344</v>
      </c>
      <c r="D146" s="130" t="s">
        <v>130</v>
      </c>
      <c r="E146" s="131" t="s">
        <v>345</v>
      </c>
      <c r="F146" s="132" t="s">
        <v>346</v>
      </c>
      <c r="G146" s="133" t="s">
        <v>254</v>
      </c>
      <c r="H146" s="134">
        <v>537.2</v>
      </c>
      <c r="I146" s="135"/>
      <c r="J146" s="136">
        <f>ROUND(I146*H146,2)</f>
        <v>0</v>
      </c>
      <c r="K146" s="132" t="s">
        <v>134</v>
      </c>
      <c r="L146" s="30"/>
      <c r="M146" s="137" t="s">
        <v>1</v>
      </c>
      <c r="N146" s="138" t="s">
        <v>42</v>
      </c>
      <c r="P146" s="139">
        <f>O146*H146</f>
        <v>0</v>
      </c>
      <c r="Q146" s="139">
        <v>0.00201</v>
      </c>
      <c r="R146" s="139">
        <f>Q146*H146</f>
        <v>1.0797720000000002</v>
      </c>
      <c r="S146" s="139">
        <v>0</v>
      </c>
      <c r="T146" s="140">
        <f>S146*H146</f>
        <v>0</v>
      </c>
      <c r="AR146" s="16" t="s">
        <v>135</v>
      </c>
      <c r="AT146" s="16" t="s">
        <v>130</v>
      </c>
      <c r="AU146" s="16" t="s">
        <v>79</v>
      </c>
      <c r="AY146" s="16" t="s">
        <v>129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6" t="s">
        <v>79</v>
      </c>
      <c r="BK146" s="141">
        <f>ROUND(I146*H146,2)</f>
        <v>0</v>
      </c>
      <c r="BL146" s="16" t="s">
        <v>135</v>
      </c>
      <c r="BM146" s="16" t="s">
        <v>347</v>
      </c>
    </row>
    <row r="147" spans="2:51" s="11" customFormat="1" ht="12">
      <c r="B147" s="157"/>
      <c r="D147" s="142" t="s">
        <v>250</v>
      </c>
      <c r="E147" s="158" t="s">
        <v>1</v>
      </c>
      <c r="F147" s="159" t="s">
        <v>321</v>
      </c>
      <c r="H147" s="158" t="s">
        <v>1</v>
      </c>
      <c r="I147" s="160"/>
      <c r="L147" s="157"/>
      <c r="M147" s="161"/>
      <c r="T147" s="162"/>
      <c r="AT147" s="158" t="s">
        <v>250</v>
      </c>
      <c r="AU147" s="158" t="s">
        <v>79</v>
      </c>
      <c r="AV147" s="11" t="s">
        <v>79</v>
      </c>
      <c r="AW147" s="11" t="s">
        <v>34</v>
      </c>
      <c r="AX147" s="11" t="s">
        <v>71</v>
      </c>
      <c r="AY147" s="158" t="s">
        <v>129</v>
      </c>
    </row>
    <row r="148" spans="2:51" s="10" customFormat="1" ht="12">
      <c r="B148" s="150"/>
      <c r="D148" s="142" t="s">
        <v>250</v>
      </c>
      <c r="E148" s="151" t="s">
        <v>348</v>
      </c>
      <c r="F148" s="152" t="s">
        <v>349</v>
      </c>
      <c r="H148" s="153">
        <v>530.2</v>
      </c>
      <c r="I148" s="154"/>
      <c r="L148" s="150"/>
      <c r="M148" s="155"/>
      <c r="T148" s="156"/>
      <c r="AT148" s="151" t="s">
        <v>250</v>
      </c>
      <c r="AU148" s="151" t="s">
        <v>79</v>
      </c>
      <c r="AV148" s="10" t="s">
        <v>81</v>
      </c>
      <c r="AW148" s="10" t="s">
        <v>34</v>
      </c>
      <c r="AX148" s="10" t="s">
        <v>71</v>
      </c>
      <c r="AY148" s="151" t="s">
        <v>129</v>
      </c>
    </row>
    <row r="149" spans="2:51" s="11" customFormat="1" ht="12">
      <c r="B149" s="157"/>
      <c r="D149" s="142" t="s">
        <v>250</v>
      </c>
      <c r="E149" s="158" t="s">
        <v>1</v>
      </c>
      <c r="F149" s="159" t="s">
        <v>324</v>
      </c>
      <c r="H149" s="158" t="s">
        <v>1</v>
      </c>
      <c r="I149" s="160"/>
      <c r="L149" s="157"/>
      <c r="M149" s="161"/>
      <c r="T149" s="162"/>
      <c r="AT149" s="158" t="s">
        <v>250</v>
      </c>
      <c r="AU149" s="158" t="s">
        <v>79</v>
      </c>
      <c r="AV149" s="11" t="s">
        <v>79</v>
      </c>
      <c r="AW149" s="11" t="s">
        <v>34</v>
      </c>
      <c r="AX149" s="11" t="s">
        <v>71</v>
      </c>
      <c r="AY149" s="158" t="s">
        <v>129</v>
      </c>
    </row>
    <row r="150" spans="2:51" s="10" customFormat="1" ht="12">
      <c r="B150" s="150"/>
      <c r="D150" s="142" t="s">
        <v>250</v>
      </c>
      <c r="E150" s="151" t="s">
        <v>206</v>
      </c>
      <c r="F150" s="152" t="s">
        <v>162</v>
      </c>
      <c r="H150" s="153">
        <v>7</v>
      </c>
      <c r="I150" s="154"/>
      <c r="L150" s="150"/>
      <c r="M150" s="155"/>
      <c r="T150" s="156"/>
      <c r="AT150" s="151" t="s">
        <v>250</v>
      </c>
      <c r="AU150" s="151" t="s">
        <v>79</v>
      </c>
      <c r="AV150" s="10" t="s">
        <v>81</v>
      </c>
      <c r="AW150" s="10" t="s">
        <v>34</v>
      </c>
      <c r="AX150" s="10" t="s">
        <v>71</v>
      </c>
      <c r="AY150" s="151" t="s">
        <v>129</v>
      </c>
    </row>
    <row r="151" spans="2:51" s="10" customFormat="1" ht="12">
      <c r="B151" s="150"/>
      <c r="D151" s="142" t="s">
        <v>250</v>
      </c>
      <c r="E151" s="151" t="s">
        <v>350</v>
      </c>
      <c r="F151" s="152" t="s">
        <v>351</v>
      </c>
      <c r="H151" s="153">
        <v>537.2</v>
      </c>
      <c r="I151" s="154"/>
      <c r="L151" s="150"/>
      <c r="M151" s="155"/>
      <c r="T151" s="156"/>
      <c r="AT151" s="151" t="s">
        <v>250</v>
      </c>
      <c r="AU151" s="151" t="s">
        <v>79</v>
      </c>
      <c r="AV151" s="10" t="s">
        <v>81</v>
      </c>
      <c r="AW151" s="10" t="s">
        <v>34</v>
      </c>
      <c r="AX151" s="10" t="s">
        <v>79</v>
      </c>
      <c r="AY151" s="151" t="s">
        <v>129</v>
      </c>
    </row>
    <row r="152" spans="2:65" s="1" customFormat="1" ht="16.5" customHeight="1">
      <c r="B152" s="30"/>
      <c r="C152" s="130" t="s">
        <v>352</v>
      </c>
      <c r="D152" s="130" t="s">
        <v>130</v>
      </c>
      <c r="E152" s="131" t="s">
        <v>353</v>
      </c>
      <c r="F152" s="132" t="s">
        <v>354</v>
      </c>
      <c r="G152" s="133" t="s">
        <v>254</v>
      </c>
      <c r="H152" s="134">
        <v>537.2</v>
      </c>
      <c r="I152" s="135"/>
      <c r="J152" s="136">
        <f>ROUND(I152*H152,2)</f>
        <v>0</v>
      </c>
      <c r="K152" s="132" t="s">
        <v>134</v>
      </c>
      <c r="L152" s="30"/>
      <c r="M152" s="137" t="s">
        <v>1</v>
      </c>
      <c r="N152" s="138" t="s">
        <v>42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6" t="s">
        <v>135</v>
      </c>
      <c r="AT152" s="16" t="s">
        <v>130</v>
      </c>
      <c r="AU152" s="16" t="s">
        <v>79</v>
      </c>
      <c r="AY152" s="16" t="s">
        <v>129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6" t="s">
        <v>79</v>
      </c>
      <c r="BK152" s="141">
        <f>ROUND(I152*H152,2)</f>
        <v>0</v>
      </c>
      <c r="BL152" s="16" t="s">
        <v>135</v>
      </c>
      <c r="BM152" s="16" t="s">
        <v>355</v>
      </c>
    </row>
    <row r="153" spans="2:51" s="11" customFormat="1" ht="12">
      <c r="B153" s="157"/>
      <c r="D153" s="142" t="s">
        <v>250</v>
      </c>
      <c r="E153" s="158" t="s">
        <v>1</v>
      </c>
      <c r="F153" s="159" t="s">
        <v>321</v>
      </c>
      <c r="H153" s="158" t="s">
        <v>1</v>
      </c>
      <c r="I153" s="160"/>
      <c r="L153" s="157"/>
      <c r="M153" s="161"/>
      <c r="T153" s="162"/>
      <c r="AT153" s="158" t="s">
        <v>250</v>
      </c>
      <c r="AU153" s="158" t="s">
        <v>79</v>
      </c>
      <c r="AV153" s="11" t="s">
        <v>79</v>
      </c>
      <c r="AW153" s="11" t="s">
        <v>34</v>
      </c>
      <c r="AX153" s="11" t="s">
        <v>71</v>
      </c>
      <c r="AY153" s="158" t="s">
        <v>129</v>
      </c>
    </row>
    <row r="154" spans="2:51" s="10" customFormat="1" ht="12">
      <c r="B154" s="150"/>
      <c r="D154" s="142" t="s">
        <v>250</v>
      </c>
      <c r="E154" s="151" t="s">
        <v>356</v>
      </c>
      <c r="F154" s="152" t="s">
        <v>349</v>
      </c>
      <c r="H154" s="153">
        <v>530.2</v>
      </c>
      <c r="I154" s="154"/>
      <c r="L154" s="150"/>
      <c r="M154" s="155"/>
      <c r="T154" s="156"/>
      <c r="AT154" s="151" t="s">
        <v>250</v>
      </c>
      <c r="AU154" s="151" t="s">
        <v>79</v>
      </c>
      <c r="AV154" s="10" t="s">
        <v>81</v>
      </c>
      <c r="AW154" s="10" t="s">
        <v>34</v>
      </c>
      <c r="AX154" s="10" t="s">
        <v>71</v>
      </c>
      <c r="AY154" s="151" t="s">
        <v>129</v>
      </c>
    </row>
    <row r="155" spans="2:51" s="11" customFormat="1" ht="12">
      <c r="B155" s="157"/>
      <c r="D155" s="142" t="s">
        <v>250</v>
      </c>
      <c r="E155" s="158" t="s">
        <v>1</v>
      </c>
      <c r="F155" s="159" t="s">
        <v>324</v>
      </c>
      <c r="H155" s="158" t="s">
        <v>1</v>
      </c>
      <c r="I155" s="160"/>
      <c r="L155" s="157"/>
      <c r="M155" s="161"/>
      <c r="T155" s="162"/>
      <c r="AT155" s="158" t="s">
        <v>250</v>
      </c>
      <c r="AU155" s="158" t="s">
        <v>79</v>
      </c>
      <c r="AV155" s="11" t="s">
        <v>79</v>
      </c>
      <c r="AW155" s="11" t="s">
        <v>34</v>
      </c>
      <c r="AX155" s="11" t="s">
        <v>71</v>
      </c>
      <c r="AY155" s="158" t="s">
        <v>129</v>
      </c>
    </row>
    <row r="156" spans="2:51" s="10" customFormat="1" ht="12">
      <c r="B156" s="150"/>
      <c r="D156" s="142" t="s">
        <v>250</v>
      </c>
      <c r="E156" s="151" t="s">
        <v>208</v>
      </c>
      <c r="F156" s="152" t="s">
        <v>162</v>
      </c>
      <c r="H156" s="153">
        <v>7</v>
      </c>
      <c r="I156" s="154"/>
      <c r="L156" s="150"/>
      <c r="M156" s="155"/>
      <c r="T156" s="156"/>
      <c r="AT156" s="151" t="s">
        <v>250</v>
      </c>
      <c r="AU156" s="151" t="s">
        <v>79</v>
      </c>
      <c r="AV156" s="10" t="s">
        <v>81</v>
      </c>
      <c r="AW156" s="10" t="s">
        <v>34</v>
      </c>
      <c r="AX156" s="10" t="s">
        <v>71</v>
      </c>
      <c r="AY156" s="151" t="s">
        <v>129</v>
      </c>
    </row>
    <row r="157" spans="2:51" s="10" customFormat="1" ht="12">
      <c r="B157" s="150"/>
      <c r="D157" s="142" t="s">
        <v>250</v>
      </c>
      <c r="E157" s="151" t="s">
        <v>357</v>
      </c>
      <c r="F157" s="152" t="s">
        <v>358</v>
      </c>
      <c r="H157" s="153">
        <v>537.2</v>
      </c>
      <c r="I157" s="154"/>
      <c r="L157" s="150"/>
      <c r="M157" s="155"/>
      <c r="T157" s="156"/>
      <c r="AT157" s="151" t="s">
        <v>250</v>
      </c>
      <c r="AU157" s="151" t="s">
        <v>79</v>
      </c>
      <c r="AV157" s="10" t="s">
        <v>81</v>
      </c>
      <c r="AW157" s="10" t="s">
        <v>34</v>
      </c>
      <c r="AX157" s="10" t="s">
        <v>79</v>
      </c>
      <c r="AY157" s="151" t="s">
        <v>129</v>
      </c>
    </row>
    <row r="158" spans="2:65" s="1" customFormat="1" ht="16.5" customHeight="1">
      <c r="B158" s="30"/>
      <c r="C158" s="130" t="s">
        <v>359</v>
      </c>
      <c r="D158" s="130" t="s">
        <v>130</v>
      </c>
      <c r="E158" s="131" t="s">
        <v>360</v>
      </c>
      <c r="F158" s="132" t="s">
        <v>361</v>
      </c>
      <c r="G158" s="133" t="s">
        <v>280</v>
      </c>
      <c r="H158" s="134">
        <v>5044.904</v>
      </c>
      <c r="I158" s="135"/>
      <c r="J158" s="136">
        <f>ROUND(I158*H158,2)</f>
        <v>0</v>
      </c>
      <c r="K158" s="132" t="s">
        <v>134</v>
      </c>
      <c r="L158" s="30"/>
      <c r="M158" s="137" t="s">
        <v>1</v>
      </c>
      <c r="N158" s="138" t="s">
        <v>42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6" t="s">
        <v>135</v>
      </c>
      <c r="AT158" s="16" t="s">
        <v>130</v>
      </c>
      <c r="AU158" s="16" t="s">
        <v>79</v>
      </c>
      <c r="AY158" s="16" t="s">
        <v>129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6" t="s">
        <v>79</v>
      </c>
      <c r="BK158" s="141">
        <f>ROUND(I158*H158,2)</f>
        <v>0</v>
      </c>
      <c r="BL158" s="16" t="s">
        <v>135</v>
      </c>
      <c r="BM158" s="16" t="s">
        <v>362</v>
      </c>
    </row>
    <row r="159" spans="2:51" s="10" customFormat="1" ht="12">
      <c r="B159" s="150"/>
      <c r="D159" s="142" t="s">
        <v>250</v>
      </c>
      <c r="E159" s="151" t="s">
        <v>363</v>
      </c>
      <c r="F159" s="152" t="s">
        <v>364</v>
      </c>
      <c r="H159" s="153">
        <v>830.385</v>
      </c>
      <c r="I159" s="154"/>
      <c r="L159" s="150"/>
      <c r="M159" s="155"/>
      <c r="T159" s="156"/>
      <c r="AT159" s="151" t="s">
        <v>250</v>
      </c>
      <c r="AU159" s="151" t="s">
        <v>79</v>
      </c>
      <c r="AV159" s="10" t="s">
        <v>81</v>
      </c>
      <c r="AW159" s="10" t="s">
        <v>34</v>
      </c>
      <c r="AX159" s="10" t="s">
        <v>71</v>
      </c>
      <c r="AY159" s="151" t="s">
        <v>129</v>
      </c>
    </row>
    <row r="160" spans="2:51" s="10" customFormat="1" ht="12">
      <c r="B160" s="150"/>
      <c r="D160" s="142" t="s">
        <v>250</v>
      </c>
      <c r="E160" s="151" t="s">
        <v>365</v>
      </c>
      <c r="F160" s="152" t="s">
        <v>366</v>
      </c>
      <c r="H160" s="153">
        <v>2767.95</v>
      </c>
      <c r="I160" s="154"/>
      <c r="L160" s="150"/>
      <c r="M160" s="155"/>
      <c r="T160" s="156"/>
      <c r="AT160" s="151" t="s">
        <v>250</v>
      </c>
      <c r="AU160" s="151" t="s">
        <v>79</v>
      </c>
      <c r="AV160" s="10" t="s">
        <v>81</v>
      </c>
      <c r="AW160" s="10" t="s">
        <v>34</v>
      </c>
      <c r="AX160" s="10" t="s">
        <v>71</v>
      </c>
      <c r="AY160" s="151" t="s">
        <v>129</v>
      </c>
    </row>
    <row r="161" spans="2:51" s="10" customFormat="1" ht="12">
      <c r="B161" s="150"/>
      <c r="D161" s="142" t="s">
        <v>250</v>
      </c>
      <c r="E161" s="151" t="s">
        <v>367</v>
      </c>
      <c r="F161" s="152" t="s">
        <v>368</v>
      </c>
      <c r="H161" s="153">
        <v>447.12</v>
      </c>
      <c r="I161" s="154"/>
      <c r="L161" s="150"/>
      <c r="M161" s="155"/>
      <c r="T161" s="156"/>
      <c r="AT161" s="151" t="s">
        <v>250</v>
      </c>
      <c r="AU161" s="151" t="s">
        <v>79</v>
      </c>
      <c r="AV161" s="10" t="s">
        <v>81</v>
      </c>
      <c r="AW161" s="10" t="s">
        <v>34</v>
      </c>
      <c r="AX161" s="10" t="s">
        <v>71</v>
      </c>
      <c r="AY161" s="151" t="s">
        <v>129</v>
      </c>
    </row>
    <row r="162" spans="2:51" s="10" customFormat="1" ht="12">
      <c r="B162" s="150"/>
      <c r="D162" s="142" t="s">
        <v>250</v>
      </c>
      <c r="E162" s="151" t="s">
        <v>369</v>
      </c>
      <c r="F162" s="152" t="s">
        <v>370</v>
      </c>
      <c r="H162" s="153">
        <v>288.63</v>
      </c>
      <c r="I162" s="154"/>
      <c r="L162" s="150"/>
      <c r="M162" s="155"/>
      <c r="T162" s="156"/>
      <c r="AT162" s="151" t="s">
        <v>250</v>
      </c>
      <c r="AU162" s="151" t="s">
        <v>79</v>
      </c>
      <c r="AV162" s="10" t="s">
        <v>81</v>
      </c>
      <c r="AW162" s="10" t="s">
        <v>34</v>
      </c>
      <c r="AX162" s="10" t="s">
        <v>71</v>
      </c>
      <c r="AY162" s="151" t="s">
        <v>129</v>
      </c>
    </row>
    <row r="163" spans="2:51" s="10" customFormat="1" ht="12">
      <c r="B163" s="150"/>
      <c r="D163" s="142" t="s">
        <v>250</v>
      </c>
      <c r="E163" s="151" t="s">
        <v>1</v>
      </c>
      <c r="F163" s="152" t="s">
        <v>371</v>
      </c>
      <c r="H163" s="153">
        <v>399.815</v>
      </c>
      <c r="I163" s="154"/>
      <c r="L163" s="150"/>
      <c r="M163" s="155"/>
      <c r="T163" s="156"/>
      <c r="AT163" s="151" t="s">
        <v>250</v>
      </c>
      <c r="AU163" s="151" t="s">
        <v>79</v>
      </c>
      <c r="AV163" s="10" t="s">
        <v>81</v>
      </c>
      <c r="AW163" s="10" t="s">
        <v>34</v>
      </c>
      <c r="AX163" s="10" t="s">
        <v>71</v>
      </c>
      <c r="AY163" s="151" t="s">
        <v>129</v>
      </c>
    </row>
    <row r="164" spans="2:51" s="10" customFormat="1" ht="12">
      <c r="B164" s="150"/>
      <c r="D164" s="142" t="s">
        <v>250</v>
      </c>
      <c r="E164" s="151" t="s">
        <v>1</v>
      </c>
      <c r="F164" s="152" t="s">
        <v>372</v>
      </c>
      <c r="H164" s="153">
        <v>49.68</v>
      </c>
      <c r="I164" s="154"/>
      <c r="L164" s="150"/>
      <c r="M164" s="155"/>
      <c r="T164" s="156"/>
      <c r="AT164" s="151" t="s">
        <v>250</v>
      </c>
      <c r="AU164" s="151" t="s">
        <v>79</v>
      </c>
      <c r="AV164" s="10" t="s">
        <v>81</v>
      </c>
      <c r="AW164" s="10" t="s">
        <v>34</v>
      </c>
      <c r="AX164" s="10" t="s">
        <v>71</v>
      </c>
      <c r="AY164" s="151" t="s">
        <v>129</v>
      </c>
    </row>
    <row r="165" spans="2:51" s="10" customFormat="1" ht="12">
      <c r="B165" s="150"/>
      <c r="D165" s="142" t="s">
        <v>250</v>
      </c>
      <c r="E165" s="151" t="s">
        <v>1</v>
      </c>
      <c r="F165" s="152" t="s">
        <v>373</v>
      </c>
      <c r="H165" s="153">
        <v>32.07</v>
      </c>
      <c r="I165" s="154"/>
      <c r="L165" s="150"/>
      <c r="M165" s="155"/>
      <c r="T165" s="156"/>
      <c r="AT165" s="151" t="s">
        <v>250</v>
      </c>
      <c r="AU165" s="151" t="s">
        <v>79</v>
      </c>
      <c r="AV165" s="10" t="s">
        <v>81</v>
      </c>
      <c r="AW165" s="10" t="s">
        <v>34</v>
      </c>
      <c r="AX165" s="10" t="s">
        <v>71</v>
      </c>
      <c r="AY165" s="151" t="s">
        <v>129</v>
      </c>
    </row>
    <row r="166" spans="2:51" s="11" customFormat="1" ht="12">
      <c r="B166" s="157"/>
      <c r="D166" s="142" t="s">
        <v>250</v>
      </c>
      <c r="E166" s="158" t="s">
        <v>1</v>
      </c>
      <c r="F166" s="159" t="s">
        <v>374</v>
      </c>
      <c r="H166" s="158" t="s">
        <v>1</v>
      </c>
      <c r="I166" s="160"/>
      <c r="L166" s="157"/>
      <c r="M166" s="161"/>
      <c r="T166" s="162"/>
      <c r="AT166" s="158" t="s">
        <v>250</v>
      </c>
      <c r="AU166" s="158" t="s">
        <v>79</v>
      </c>
      <c r="AV166" s="11" t="s">
        <v>79</v>
      </c>
      <c r="AW166" s="11" t="s">
        <v>34</v>
      </c>
      <c r="AX166" s="11" t="s">
        <v>71</v>
      </c>
      <c r="AY166" s="158" t="s">
        <v>129</v>
      </c>
    </row>
    <row r="167" spans="2:51" s="10" customFormat="1" ht="12">
      <c r="B167" s="150"/>
      <c r="D167" s="142" t="s">
        <v>250</v>
      </c>
      <c r="E167" s="151" t="s">
        <v>375</v>
      </c>
      <c r="F167" s="152" t="s">
        <v>376</v>
      </c>
      <c r="H167" s="153">
        <v>229.254</v>
      </c>
      <c r="I167" s="154"/>
      <c r="L167" s="150"/>
      <c r="M167" s="155"/>
      <c r="T167" s="156"/>
      <c r="AT167" s="151" t="s">
        <v>250</v>
      </c>
      <c r="AU167" s="151" t="s">
        <v>79</v>
      </c>
      <c r="AV167" s="10" t="s">
        <v>81</v>
      </c>
      <c r="AW167" s="10" t="s">
        <v>34</v>
      </c>
      <c r="AX167" s="10" t="s">
        <v>71</v>
      </c>
      <c r="AY167" s="151" t="s">
        <v>129</v>
      </c>
    </row>
    <row r="168" spans="2:51" s="12" customFormat="1" ht="12">
      <c r="B168" s="163"/>
      <c r="D168" s="142" t="s">
        <v>250</v>
      </c>
      <c r="E168" s="164" t="s">
        <v>1</v>
      </c>
      <c r="F168" s="165" t="s">
        <v>300</v>
      </c>
      <c r="H168" s="166">
        <v>5044.904</v>
      </c>
      <c r="I168" s="167"/>
      <c r="L168" s="163"/>
      <c r="M168" s="168"/>
      <c r="T168" s="169"/>
      <c r="AT168" s="164" t="s">
        <v>250</v>
      </c>
      <c r="AU168" s="164" t="s">
        <v>79</v>
      </c>
      <c r="AV168" s="12" t="s">
        <v>135</v>
      </c>
      <c r="AW168" s="12" t="s">
        <v>34</v>
      </c>
      <c r="AX168" s="12" t="s">
        <v>79</v>
      </c>
      <c r="AY168" s="164" t="s">
        <v>129</v>
      </c>
    </row>
    <row r="169" spans="2:65" s="1" customFormat="1" ht="16.5" customHeight="1">
      <c r="B169" s="30"/>
      <c r="C169" s="130" t="s">
        <v>377</v>
      </c>
      <c r="D169" s="130" t="s">
        <v>130</v>
      </c>
      <c r="E169" s="131" t="s">
        <v>378</v>
      </c>
      <c r="F169" s="132" t="s">
        <v>379</v>
      </c>
      <c r="G169" s="133" t="s">
        <v>280</v>
      </c>
      <c r="H169" s="134">
        <v>4586.396</v>
      </c>
      <c r="I169" s="135"/>
      <c r="J169" s="136">
        <f>ROUND(I169*H169,2)</f>
        <v>0</v>
      </c>
      <c r="K169" s="132" t="s">
        <v>134</v>
      </c>
      <c r="L169" s="30"/>
      <c r="M169" s="137" t="s">
        <v>1</v>
      </c>
      <c r="N169" s="138" t="s">
        <v>42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6" t="s">
        <v>135</v>
      </c>
      <c r="AT169" s="16" t="s">
        <v>130</v>
      </c>
      <c r="AU169" s="16" t="s">
        <v>79</v>
      </c>
      <c r="AY169" s="16" t="s">
        <v>129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6" t="s">
        <v>79</v>
      </c>
      <c r="BK169" s="141">
        <f>ROUND(I169*H169,2)</f>
        <v>0</v>
      </c>
      <c r="BL169" s="16" t="s">
        <v>135</v>
      </c>
      <c r="BM169" s="16" t="s">
        <v>380</v>
      </c>
    </row>
    <row r="170" spans="2:51" s="11" customFormat="1" ht="12">
      <c r="B170" s="157"/>
      <c r="D170" s="142" t="s">
        <v>250</v>
      </c>
      <c r="E170" s="158" t="s">
        <v>1</v>
      </c>
      <c r="F170" s="159" t="s">
        <v>381</v>
      </c>
      <c r="H170" s="158" t="s">
        <v>1</v>
      </c>
      <c r="I170" s="160"/>
      <c r="L170" s="157"/>
      <c r="M170" s="161"/>
      <c r="T170" s="162"/>
      <c r="AT170" s="158" t="s">
        <v>250</v>
      </c>
      <c r="AU170" s="158" t="s">
        <v>79</v>
      </c>
      <c r="AV170" s="11" t="s">
        <v>79</v>
      </c>
      <c r="AW170" s="11" t="s">
        <v>34</v>
      </c>
      <c r="AX170" s="11" t="s">
        <v>71</v>
      </c>
      <c r="AY170" s="158" t="s">
        <v>129</v>
      </c>
    </row>
    <row r="171" spans="2:51" s="10" customFormat="1" ht="12">
      <c r="B171" s="150"/>
      <c r="D171" s="142" t="s">
        <v>250</v>
      </c>
      <c r="E171" s="151" t="s">
        <v>382</v>
      </c>
      <c r="F171" s="152" t="s">
        <v>383</v>
      </c>
      <c r="H171" s="153">
        <v>4815.65</v>
      </c>
      <c r="I171" s="154"/>
      <c r="L171" s="150"/>
      <c r="M171" s="155"/>
      <c r="T171" s="156"/>
      <c r="AT171" s="151" t="s">
        <v>250</v>
      </c>
      <c r="AU171" s="151" t="s">
        <v>79</v>
      </c>
      <c r="AV171" s="10" t="s">
        <v>81</v>
      </c>
      <c r="AW171" s="10" t="s">
        <v>34</v>
      </c>
      <c r="AX171" s="10" t="s">
        <v>71</v>
      </c>
      <c r="AY171" s="151" t="s">
        <v>129</v>
      </c>
    </row>
    <row r="172" spans="2:51" s="10" customFormat="1" ht="12">
      <c r="B172" s="150"/>
      <c r="D172" s="142" t="s">
        <v>250</v>
      </c>
      <c r="E172" s="151" t="s">
        <v>384</v>
      </c>
      <c r="F172" s="152" t="s">
        <v>385</v>
      </c>
      <c r="H172" s="153">
        <v>-229.254</v>
      </c>
      <c r="I172" s="154"/>
      <c r="L172" s="150"/>
      <c r="M172" s="155"/>
      <c r="T172" s="156"/>
      <c r="AT172" s="151" t="s">
        <v>250</v>
      </c>
      <c r="AU172" s="151" t="s">
        <v>79</v>
      </c>
      <c r="AV172" s="10" t="s">
        <v>81</v>
      </c>
      <c r="AW172" s="10" t="s">
        <v>34</v>
      </c>
      <c r="AX172" s="10" t="s">
        <v>71</v>
      </c>
      <c r="AY172" s="151" t="s">
        <v>129</v>
      </c>
    </row>
    <row r="173" spans="2:51" s="12" customFormat="1" ht="12">
      <c r="B173" s="163"/>
      <c r="D173" s="142" t="s">
        <v>250</v>
      </c>
      <c r="E173" s="164" t="s">
        <v>1</v>
      </c>
      <c r="F173" s="165" t="s">
        <v>300</v>
      </c>
      <c r="H173" s="166">
        <v>4586.396</v>
      </c>
      <c r="I173" s="167"/>
      <c r="L173" s="163"/>
      <c r="M173" s="168"/>
      <c r="T173" s="169"/>
      <c r="AT173" s="164" t="s">
        <v>250</v>
      </c>
      <c r="AU173" s="164" t="s">
        <v>79</v>
      </c>
      <c r="AV173" s="12" t="s">
        <v>135</v>
      </c>
      <c r="AW173" s="12" t="s">
        <v>34</v>
      </c>
      <c r="AX173" s="12" t="s">
        <v>79</v>
      </c>
      <c r="AY173" s="164" t="s">
        <v>129</v>
      </c>
    </row>
    <row r="174" spans="2:65" s="1" customFormat="1" ht="16.5" customHeight="1">
      <c r="B174" s="30"/>
      <c r="C174" s="130" t="s">
        <v>7</v>
      </c>
      <c r="D174" s="130" t="s">
        <v>130</v>
      </c>
      <c r="E174" s="131" t="s">
        <v>386</v>
      </c>
      <c r="F174" s="132" t="s">
        <v>387</v>
      </c>
      <c r="G174" s="133" t="s">
        <v>280</v>
      </c>
      <c r="H174" s="134">
        <v>5044.904</v>
      </c>
      <c r="I174" s="135"/>
      <c r="J174" s="136">
        <f>ROUND(I174*H174,2)</f>
        <v>0</v>
      </c>
      <c r="K174" s="132" t="s">
        <v>134</v>
      </c>
      <c r="L174" s="30"/>
      <c r="M174" s="137" t="s">
        <v>1</v>
      </c>
      <c r="N174" s="138" t="s">
        <v>42</v>
      </c>
      <c r="P174" s="139">
        <f>O174*H174</f>
        <v>0</v>
      </c>
      <c r="Q174" s="139">
        <v>0</v>
      </c>
      <c r="R174" s="139">
        <f>Q174*H174</f>
        <v>0</v>
      </c>
      <c r="S174" s="139">
        <v>0</v>
      </c>
      <c r="T174" s="140">
        <f>S174*H174</f>
        <v>0</v>
      </c>
      <c r="AR174" s="16" t="s">
        <v>135</v>
      </c>
      <c r="AT174" s="16" t="s">
        <v>130</v>
      </c>
      <c r="AU174" s="16" t="s">
        <v>79</v>
      </c>
      <c r="AY174" s="16" t="s">
        <v>129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6" t="s">
        <v>79</v>
      </c>
      <c r="BK174" s="141">
        <f>ROUND(I174*H174,2)</f>
        <v>0</v>
      </c>
      <c r="BL174" s="16" t="s">
        <v>135</v>
      </c>
      <c r="BM174" s="16" t="s">
        <v>388</v>
      </c>
    </row>
    <row r="175" spans="2:51" s="10" customFormat="1" ht="12">
      <c r="B175" s="150"/>
      <c r="D175" s="142" t="s">
        <v>250</v>
      </c>
      <c r="E175" s="151" t="s">
        <v>1</v>
      </c>
      <c r="F175" s="152" t="s">
        <v>383</v>
      </c>
      <c r="H175" s="153">
        <v>4815.65</v>
      </c>
      <c r="I175" s="154"/>
      <c r="L175" s="150"/>
      <c r="M175" s="155"/>
      <c r="T175" s="156"/>
      <c r="AT175" s="151" t="s">
        <v>250</v>
      </c>
      <c r="AU175" s="151" t="s">
        <v>79</v>
      </c>
      <c r="AV175" s="10" t="s">
        <v>81</v>
      </c>
      <c r="AW175" s="10" t="s">
        <v>34</v>
      </c>
      <c r="AX175" s="10" t="s">
        <v>71</v>
      </c>
      <c r="AY175" s="151" t="s">
        <v>129</v>
      </c>
    </row>
    <row r="176" spans="2:51" s="11" customFormat="1" ht="12">
      <c r="B176" s="157"/>
      <c r="D176" s="142" t="s">
        <v>250</v>
      </c>
      <c r="E176" s="158" t="s">
        <v>1</v>
      </c>
      <c r="F176" s="159" t="s">
        <v>389</v>
      </c>
      <c r="H176" s="158" t="s">
        <v>1</v>
      </c>
      <c r="I176" s="160"/>
      <c r="L176" s="157"/>
      <c r="M176" s="161"/>
      <c r="T176" s="162"/>
      <c r="AT176" s="158" t="s">
        <v>250</v>
      </c>
      <c r="AU176" s="158" t="s">
        <v>79</v>
      </c>
      <c r="AV176" s="11" t="s">
        <v>79</v>
      </c>
      <c r="AW176" s="11" t="s">
        <v>34</v>
      </c>
      <c r="AX176" s="11" t="s">
        <v>71</v>
      </c>
      <c r="AY176" s="158" t="s">
        <v>129</v>
      </c>
    </row>
    <row r="177" spans="2:51" s="10" customFormat="1" ht="12">
      <c r="B177" s="150"/>
      <c r="D177" s="142" t="s">
        <v>250</v>
      </c>
      <c r="E177" s="151" t="s">
        <v>390</v>
      </c>
      <c r="F177" s="152" t="s">
        <v>376</v>
      </c>
      <c r="H177" s="153">
        <v>229.254</v>
      </c>
      <c r="I177" s="154"/>
      <c r="L177" s="150"/>
      <c r="M177" s="155"/>
      <c r="T177" s="156"/>
      <c r="AT177" s="151" t="s">
        <v>250</v>
      </c>
      <c r="AU177" s="151" t="s">
        <v>79</v>
      </c>
      <c r="AV177" s="10" t="s">
        <v>81</v>
      </c>
      <c r="AW177" s="10" t="s">
        <v>34</v>
      </c>
      <c r="AX177" s="10" t="s">
        <v>71</v>
      </c>
      <c r="AY177" s="151" t="s">
        <v>129</v>
      </c>
    </row>
    <row r="178" spans="2:51" s="12" customFormat="1" ht="12">
      <c r="B178" s="163"/>
      <c r="D178" s="142" t="s">
        <v>250</v>
      </c>
      <c r="E178" s="164" t="s">
        <v>1</v>
      </c>
      <c r="F178" s="165" t="s">
        <v>300</v>
      </c>
      <c r="H178" s="166">
        <v>5044.904</v>
      </c>
      <c r="I178" s="167"/>
      <c r="L178" s="163"/>
      <c r="M178" s="168"/>
      <c r="T178" s="169"/>
      <c r="AT178" s="164" t="s">
        <v>250</v>
      </c>
      <c r="AU178" s="164" t="s">
        <v>79</v>
      </c>
      <c r="AV178" s="12" t="s">
        <v>135</v>
      </c>
      <c r="AW178" s="12" t="s">
        <v>34</v>
      </c>
      <c r="AX178" s="12" t="s">
        <v>79</v>
      </c>
      <c r="AY178" s="164" t="s">
        <v>129</v>
      </c>
    </row>
    <row r="179" spans="2:65" s="1" customFormat="1" ht="16.5" customHeight="1">
      <c r="B179" s="30"/>
      <c r="C179" s="130" t="s">
        <v>391</v>
      </c>
      <c r="D179" s="130" t="s">
        <v>130</v>
      </c>
      <c r="E179" s="131" t="s">
        <v>392</v>
      </c>
      <c r="F179" s="132" t="s">
        <v>393</v>
      </c>
      <c r="G179" s="133" t="s">
        <v>280</v>
      </c>
      <c r="H179" s="134">
        <v>229.254</v>
      </c>
      <c r="I179" s="135"/>
      <c r="J179" s="136">
        <f>ROUND(I179*H179,2)</f>
        <v>0</v>
      </c>
      <c r="K179" s="132" t="s">
        <v>134</v>
      </c>
      <c r="L179" s="30"/>
      <c r="M179" s="137" t="s">
        <v>1</v>
      </c>
      <c r="N179" s="138" t="s">
        <v>42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6" t="s">
        <v>135</v>
      </c>
      <c r="AT179" s="16" t="s">
        <v>130</v>
      </c>
      <c r="AU179" s="16" t="s">
        <v>79</v>
      </c>
      <c r="AY179" s="16" t="s">
        <v>129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6" t="s">
        <v>79</v>
      </c>
      <c r="BK179" s="141">
        <f>ROUND(I179*H179,2)</f>
        <v>0</v>
      </c>
      <c r="BL179" s="16" t="s">
        <v>135</v>
      </c>
      <c r="BM179" s="16" t="s">
        <v>394</v>
      </c>
    </row>
    <row r="180" spans="2:51" s="11" customFormat="1" ht="12">
      <c r="B180" s="157"/>
      <c r="D180" s="142" t="s">
        <v>250</v>
      </c>
      <c r="E180" s="158" t="s">
        <v>1</v>
      </c>
      <c r="F180" s="159" t="s">
        <v>395</v>
      </c>
      <c r="H180" s="158" t="s">
        <v>1</v>
      </c>
      <c r="I180" s="160"/>
      <c r="L180" s="157"/>
      <c r="M180" s="161"/>
      <c r="T180" s="162"/>
      <c r="AT180" s="158" t="s">
        <v>250</v>
      </c>
      <c r="AU180" s="158" t="s">
        <v>79</v>
      </c>
      <c r="AV180" s="11" t="s">
        <v>79</v>
      </c>
      <c r="AW180" s="11" t="s">
        <v>34</v>
      </c>
      <c r="AX180" s="11" t="s">
        <v>71</v>
      </c>
      <c r="AY180" s="158" t="s">
        <v>129</v>
      </c>
    </row>
    <row r="181" spans="2:51" s="10" customFormat="1" ht="12">
      <c r="B181" s="150"/>
      <c r="D181" s="142" t="s">
        <v>250</v>
      </c>
      <c r="E181" s="151" t="s">
        <v>396</v>
      </c>
      <c r="F181" s="152" t="s">
        <v>376</v>
      </c>
      <c r="H181" s="153">
        <v>229.254</v>
      </c>
      <c r="I181" s="154"/>
      <c r="L181" s="150"/>
      <c r="M181" s="155"/>
      <c r="T181" s="156"/>
      <c r="AT181" s="151" t="s">
        <v>250</v>
      </c>
      <c r="AU181" s="151" t="s">
        <v>79</v>
      </c>
      <c r="AV181" s="10" t="s">
        <v>81</v>
      </c>
      <c r="AW181" s="10" t="s">
        <v>34</v>
      </c>
      <c r="AX181" s="10" t="s">
        <v>79</v>
      </c>
      <c r="AY181" s="151" t="s">
        <v>129</v>
      </c>
    </row>
    <row r="182" spans="2:65" s="1" customFormat="1" ht="16.5" customHeight="1">
      <c r="B182" s="30"/>
      <c r="C182" s="130" t="s">
        <v>397</v>
      </c>
      <c r="D182" s="130" t="s">
        <v>130</v>
      </c>
      <c r="E182" s="131" t="s">
        <v>398</v>
      </c>
      <c r="F182" s="132" t="s">
        <v>399</v>
      </c>
      <c r="G182" s="133" t="s">
        <v>280</v>
      </c>
      <c r="H182" s="134">
        <v>3075.5</v>
      </c>
      <c r="I182" s="135"/>
      <c r="J182" s="136">
        <f>ROUND(I182*H182,2)</f>
        <v>0</v>
      </c>
      <c r="K182" s="132" t="s">
        <v>134</v>
      </c>
      <c r="L182" s="30"/>
      <c r="M182" s="137" t="s">
        <v>1</v>
      </c>
      <c r="N182" s="138" t="s">
        <v>42</v>
      </c>
      <c r="P182" s="139">
        <f>O182*H182</f>
        <v>0</v>
      </c>
      <c r="Q182" s="139">
        <v>0</v>
      </c>
      <c r="R182" s="139">
        <f>Q182*H182</f>
        <v>0</v>
      </c>
      <c r="S182" s="139">
        <v>0</v>
      </c>
      <c r="T182" s="140">
        <f>S182*H182</f>
        <v>0</v>
      </c>
      <c r="AR182" s="16" t="s">
        <v>135</v>
      </c>
      <c r="AT182" s="16" t="s">
        <v>130</v>
      </c>
      <c r="AU182" s="16" t="s">
        <v>79</v>
      </c>
      <c r="AY182" s="16" t="s">
        <v>129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6" t="s">
        <v>79</v>
      </c>
      <c r="BK182" s="141">
        <f>ROUND(I182*H182,2)</f>
        <v>0</v>
      </c>
      <c r="BL182" s="16" t="s">
        <v>135</v>
      </c>
      <c r="BM182" s="16" t="s">
        <v>400</v>
      </c>
    </row>
    <row r="183" spans="2:47" s="1" customFormat="1" ht="19.5">
      <c r="B183" s="30"/>
      <c r="D183" s="142" t="s">
        <v>137</v>
      </c>
      <c r="F183" s="143" t="s">
        <v>401</v>
      </c>
      <c r="I183" s="83"/>
      <c r="L183" s="30"/>
      <c r="M183" s="144"/>
      <c r="T183" s="49"/>
      <c r="AT183" s="16" t="s">
        <v>137</v>
      </c>
      <c r="AU183" s="16" t="s">
        <v>79</v>
      </c>
    </row>
    <row r="184" spans="2:51" s="10" customFormat="1" ht="12">
      <c r="B184" s="150"/>
      <c r="D184" s="142" t="s">
        <v>250</v>
      </c>
      <c r="E184" s="151" t="s">
        <v>402</v>
      </c>
      <c r="F184" s="152" t="s">
        <v>403</v>
      </c>
      <c r="H184" s="153">
        <v>3075.5</v>
      </c>
      <c r="I184" s="154"/>
      <c r="L184" s="150"/>
      <c r="M184" s="155"/>
      <c r="T184" s="156"/>
      <c r="AT184" s="151" t="s">
        <v>250</v>
      </c>
      <c r="AU184" s="151" t="s">
        <v>79</v>
      </c>
      <c r="AV184" s="10" t="s">
        <v>81</v>
      </c>
      <c r="AW184" s="10" t="s">
        <v>34</v>
      </c>
      <c r="AX184" s="10" t="s">
        <v>79</v>
      </c>
      <c r="AY184" s="151" t="s">
        <v>129</v>
      </c>
    </row>
    <row r="185" spans="2:65" s="1" customFormat="1" ht="16.5" customHeight="1">
      <c r="B185" s="30"/>
      <c r="C185" s="130" t="s">
        <v>404</v>
      </c>
      <c r="D185" s="130" t="s">
        <v>130</v>
      </c>
      <c r="E185" s="131" t="s">
        <v>405</v>
      </c>
      <c r="F185" s="132" t="s">
        <v>406</v>
      </c>
      <c r="G185" s="133" t="s">
        <v>407</v>
      </c>
      <c r="H185" s="134">
        <v>6151</v>
      </c>
      <c r="I185" s="135"/>
      <c r="J185" s="136">
        <f>ROUND(I185*H185,2)</f>
        <v>0</v>
      </c>
      <c r="K185" s="132" t="s">
        <v>408</v>
      </c>
      <c r="L185" s="30"/>
      <c r="M185" s="137" t="s">
        <v>1</v>
      </c>
      <c r="N185" s="138" t="s">
        <v>42</v>
      </c>
      <c r="P185" s="139">
        <f>O185*H185</f>
        <v>0</v>
      </c>
      <c r="Q185" s="139">
        <v>1</v>
      </c>
      <c r="R185" s="139">
        <f>Q185*H185</f>
        <v>6151</v>
      </c>
      <c r="S185" s="139">
        <v>0</v>
      </c>
      <c r="T185" s="140">
        <f>S185*H185</f>
        <v>0</v>
      </c>
      <c r="AR185" s="16" t="s">
        <v>135</v>
      </c>
      <c r="AT185" s="16" t="s">
        <v>130</v>
      </c>
      <c r="AU185" s="16" t="s">
        <v>79</v>
      </c>
      <c r="AY185" s="16" t="s">
        <v>129</v>
      </c>
      <c r="BE185" s="141">
        <f>IF(N185="základní",J185,0)</f>
        <v>0</v>
      </c>
      <c r="BF185" s="141">
        <f>IF(N185="snížená",J185,0)</f>
        <v>0</v>
      </c>
      <c r="BG185" s="141">
        <f>IF(N185="zákl. přenesená",J185,0)</f>
        <v>0</v>
      </c>
      <c r="BH185" s="141">
        <f>IF(N185="sníž. přenesená",J185,0)</f>
        <v>0</v>
      </c>
      <c r="BI185" s="141">
        <f>IF(N185="nulová",J185,0)</f>
        <v>0</v>
      </c>
      <c r="BJ185" s="16" t="s">
        <v>79</v>
      </c>
      <c r="BK185" s="141">
        <f>ROUND(I185*H185,2)</f>
        <v>0</v>
      </c>
      <c r="BL185" s="16" t="s">
        <v>135</v>
      </c>
      <c r="BM185" s="16" t="s">
        <v>409</v>
      </c>
    </row>
    <row r="186" spans="2:51" s="10" customFormat="1" ht="12">
      <c r="B186" s="150"/>
      <c r="D186" s="142" t="s">
        <v>250</v>
      </c>
      <c r="E186" s="151" t="s">
        <v>410</v>
      </c>
      <c r="F186" s="152" t="s">
        <v>411</v>
      </c>
      <c r="H186" s="153">
        <v>6151</v>
      </c>
      <c r="I186" s="154"/>
      <c r="L186" s="150"/>
      <c r="M186" s="155"/>
      <c r="T186" s="156"/>
      <c r="AT186" s="151" t="s">
        <v>250</v>
      </c>
      <c r="AU186" s="151" t="s">
        <v>79</v>
      </c>
      <c r="AV186" s="10" t="s">
        <v>81</v>
      </c>
      <c r="AW186" s="10" t="s">
        <v>34</v>
      </c>
      <c r="AX186" s="10" t="s">
        <v>79</v>
      </c>
      <c r="AY186" s="151" t="s">
        <v>129</v>
      </c>
    </row>
    <row r="187" spans="2:65" s="1" customFormat="1" ht="16.5" customHeight="1">
      <c r="B187" s="30"/>
      <c r="C187" s="130" t="s">
        <v>412</v>
      </c>
      <c r="D187" s="130" t="s">
        <v>130</v>
      </c>
      <c r="E187" s="131" t="s">
        <v>413</v>
      </c>
      <c r="F187" s="132" t="s">
        <v>414</v>
      </c>
      <c r="G187" s="133" t="s">
        <v>407</v>
      </c>
      <c r="H187" s="134">
        <v>8255.513</v>
      </c>
      <c r="I187" s="135"/>
      <c r="J187" s="136">
        <f>ROUND(I187*H187,2)</f>
        <v>0</v>
      </c>
      <c r="K187" s="132" t="s">
        <v>134</v>
      </c>
      <c r="L187" s="30"/>
      <c r="M187" s="137" t="s">
        <v>1</v>
      </c>
      <c r="N187" s="138" t="s">
        <v>42</v>
      </c>
      <c r="P187" s="139">
        <f>O187*H187</f>
        <v>0</v>
      </c>
      <c r="Q187" s="139">
        <v>0</v>
      </c>
      <c r="R187" s="139">
        <f>Q187*H187</f>
        <v>0</v>
      </c>
      <c r="S187" s="139">
        <v>0</v>
      </c>
      <c r="T187" s="140">
        <f>S187*H187</f>
        <v>0</v>
      </c>
      <c r="AR187" s="16" t="s">
        <v>135</v>
      </c>
      <c r="AT187" s="16" t="s">
        <v>130</v>
      </c>
      <c r="AU187" s="16" t="s">
        <v>79</v>
      </c>
      <c r="AY187" s="16" t="s">
        <v>129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6" t="s">
        <v>79</v>
      </c>
      <c r="BK187" s="141">
        <f>ROUND(I187*H187,2)</f>
        <v>0</v>
      </c>
      <c r="BL187" s="16" t="s">
        <v>135</v>
      </c>
      <c r="BM187" s="16" t="s">
        <v>415</v>
      </c>
    </row>
    <row r="188" spans="2:47" s="1" customFormat="1" ht="19.5">
      <c r="B188" s="30"/>
      <c r="D188" s="142" t="s">
        <v>137</v>
      </c>
      <c r="F188" s="143" t="s">
        <v>416</v>
      </c>
      <c r="I188" s="83"/>
      <c r="L188" s="30"/>
      <c r="M188" s="144"/>
      <c r="T188" s="49"/>
      <c r="AT188" s="16" t="s">
        <v>137</v>
      </c>
      <c r="AU188" s="16" t="s">
        <v>79</v>
      </c>
    </row>
    <row r="189" spans="2:51" s="11" customFormat="1" ht="12">
      <c r="B189" s="157"/>
      <c r="D189" s="142" t="s">
        <v>250</v>
      </c>
      <c r="E189" s="158" t="s">
        <v>1</v>
      </c>
      <c r="F189" s="159" t="s">
        <v>381</v>
      </c>
      <c r="H189" s="158" t="s">
        <v>1</v>
      </c>
      <c r="I189" s="160"/>
      <c r="L189" s="157"/>
      <c r="M189" s="161"/>
      <c r="T189" s="162"/>
      <c r="AT189" s="158" t="s">
        <v>250</v>
      </c>
      <c r="AU189" s="158" t="s">
        <v>79</v>
      </c>
      <c r="AV189" s="11" t="s">
        <v>79</v>
      </c>
      <c r="AW189" s="11" t="s">
        <v>34</v>
      </c>
      <c r="AX189" s="11" t="s">
        <v>71</v>
      </c>
      <c r="AY189" s="158" t="s">
        <v>129</v>
      </c>
    </row>
    <row r="190" spans="2:51" s="10" customFormat="1" ht="12">
      <c r="B190" s="150"/>
      <c r="D190" s="142" t="s">
        <v>250</v>
      </c>
      <c r="E190" s="151" t="s">
        <v>1</v>
      </c>
      <c r="F190" s="152" t="s">
        <v>383</v>
      </c>
      <c r="H190" s="153">
        <v>4815.65</v>
      </c>
      <c r="I190" s="154"/>
      <c r="L190" s="150"/>
      <c r="M190" s="155"/>
      <c r="T190" s="156"/>
      <c r="AT190" s="151" t="s">
        <v>250</v>
      </c>
      <c r="AU190" s="151" t="s">
        <v>79</v>
      </c>
      <c r="AV190" s="10" t="s">
        <v>81</v>
      </c>
      <c r="AW190" s="10" t="s">
        <v>34</v>
      </c>
      <c r="AX190" s="10" t="s">
        <v>71</v>
      </c>
      <c r="AY190" s="151" t="s">
        <v>129</v>
      </c>
    </row>
    <row r="191" spans="2:51" s="10" customFormat="1" ht="12">
      <c r="B191" s="150"/>
      <c r="D191" s="142" t="s">
        <v>250</v>
      </c>
      <c r="E191" s="151" t="s">
        <v>1</v>
      </c>
      <c r="F191" s="152" t="s">
        <v>385</v>
      </c>
      <c r="H191" s="153">
        <v>-229.254</v>
      </c>
      <c r="I191" s="154"/>
      <c r="L191" s="150"/>
      <c r="M191" s="155"/>
      <c r="T191" s="156"/>
      <c r="AT191" s="151" t="s">
        <v>250</v>
      </c>
      <c r="AU191" s="151" t="s">
        <v>79</v>
      </c>
      <c r="AV191" s="10" t="s">
        <v>81</v>
      </c>
      <c r="AW191" s="10" t="s">
        <v>34</v>
      </c>
      <c r="AX191" s="10" t="s">
        <v>71</v>
      </c>
      <c r="AY191" s="151" t="s">
        <v>129</v>
      </c>
    </row>
    <row r="192" spans="2:51" s="12" customFormat="1" ht="12">
      <c r="B192" s="163"/>
      <c r="D192" s="142" t="s">
        <v>250</v>
      </c>
      <c r="E192" s="164" t="s">
        <v>1</v>
      </c>
      <c r="F192" s="165" t="s">
        <v>300</v>
      </c>
      <c r="H192" s="166">
        <v>4586.396</v>
      </c>
      <c r="I192" s="167"/>
      <c r="L192" s="163"/>
      <c r="M192" s="168"/>
      <c r="T192" s="169"/>
      <c r="AT192" s="164" t="s">
        <v>250</v>
      </c>
      <c r="AU192" s="164" t="s">
        <v>79</v>
      </c>
      <c r="AV192" s="12" t="s">
        <v>135</v>
      </c>
      <c r="AW192" s="12" t="s">
        <v>34</v>
      </c>
      <c r="AX192" s="12" t="s">
        <v>79</v>
      </c>
      <c r="AY192" s="164" t="s">
        <v>129</v>
      </c>
    </row>
    <row r="193" spans="2:51" s="10" customFormat="1" ht="12">
      <c r="B193" s="150"/>
      <c r="D193" s="142" t="s">
        <v>250</v>
      </c>
      <c r="F193" s="152" t="s">
        <v>417</v>
      </c>
      <c r="H193" s="153">
        <v>8255.513</v>
      </c>
      <c r="I193" s="154"/>
      <c r="L193" s="150"/>
      <c r="M193" s="155"/>
      <c r="T193" s="156"/>
      <c r="AT193" s="151" t="s">
        <v>250</v>
      </c>
      <c r="AU193" s="151" t="s">
        <v>79</v>
      </c>
      <c r="AV193" s="10" t="s">
        <v>81</v>
      </c>
      <c r="AW193" s="10" t="s">
        <v>4</v>
      </c>
      <c r="AX193" s="10" t="s">
        <v>79</v>
      </c>
      <c r="AY193" s="151" t="s">
        <v>129</v>
      </c>
    </row>
    <row r="194" spans="2:65" s="1" customFormat="1" ht="16.5" customHeight="1">
      <c r="B194" s="30"/>
      <c r="C194" s="130" t="s">
        <v>418</v>
      </c>
      <c r="D194" s="130" t="s">
        <v>130</v>
      </c>
      <c r="E194" s="131" t="s">
        <v>419</v>
      </c>
      <c r="F194" s="132" t="s">
        <v>420</v>
      </c>
      <c r="G194" s="133" t="s">
        <v>280</v>
      </c>
      <c r="H194" s="134">
        <v>4586.396</v>
      </c>
      <c r="I194" s="135"/>
      <c r="J194" s="136">
        <f>ROUND(I194*H194,2)</f>
        <v>0</v>
      </c>
      <c r="K194" s="132" t="s">
        <v>134</v>
      </c>
      <c r="L194" s="30"/>
      <c r="M194" s="137" t="s">
        <v>1</v>
      </c>
      <c r="N194" s="138" t="s">
        <v>42</v>
      </c>
      <c r="P194" s="139">
        <f>O194*H194</f>
        <v>0</v>
      </c>
      <c r="Q194" s="139">
        <v>0</v>
      </c>
      <c r="R194" s="139">
        <f>Q194*H194</f>
        <v>0</v>
      </c>
      <c r="S194" s="139">
        <v>0</v>
      </c>
      <c r="T194" s="140">
        <f>S194*H194</f>
        <v>0</v>
      </c>
      <c r="AR194" s="16" t="s">
        <v>135</v>
      </c>
      <c r="AT194" s="16" t="s">
        <v>130</v>
      </c>
      <c r="AU194" s="16" t="s">
        <v>79</v>
      </c>
      <c r="AY194" s="16" t="s">
        <v>129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6" t="s">
        <v>79</v>
      </c>
      <c r="BK194" s="141">
        <f>ROUND(I194*H194,2)</f>
        <v>0</v>
      </c>
      <c r="BL194" s="16" t="s">
        <v>135</v>
      </c>
      <c r="BM194" s="16" t="s">
        <v>421</v>
      </c>
    </row>
    <row r="195" spans="2:51" s="11" customFormat="1" ht="12">
      <c r="B195" s="157"/>
      <c r="D195" s="142" t="s">
        <v>250</v>
      </c>
      <c r="E195" s="158" t="s">
        <v>1</v>
      </c>
      <c r="F195" s="159" t="s">
        <v>381</v>
      </c>
      <c r="H195" s="158" t="s">
        <v>1</v>
      </c>
      <c r="I195" s="160"/>
      <c r="L195" s="157"/>
      <c r="M195" s="161"/>
      <c r="T195" s="162"/>
      <c r="AT195" s="158" t="s">
        <v>250</v>
      </c>
      <c r="AU195" s="158" t="s">
        <v>79</v>
      </c>
      <c r="AV195" s="11" t="s">
        <v>79</v>
      </c>
      <c r="AW195" s="11" t="s">
        <v>34</v>
      </c>
      <c r="AX195" s="11" t="s">
        <v>71</v>
      </c>
      <c r="AY195" s="158" t="s">
        <v>129</v>
      </c>
    </row>
    <row r="196" spans="2:51" s="10" customFormat="1" ht="12">
      <c r="B196" s="150"/>
      <c r="D196" s="142" t="s">
        <v>250</v>
      </c>
      <c r="E196" s="151" t="s">
        <v>1</v>
      </c>
      <c r="F196" s="152" t="s">
        <v>383</v>
      </c>
      <c r="H196" s="153">
        <v>4815.65</v>
      </c>
      <c r="I196" s="154"/>
      <c r="L196" s="150"/>
      <c r="M196" s="155"/>
      <c r="T196" s="156"/>
      <c r="AT196" s="151" t="s">
        <v>250</v>
      </c>
      <c r="AU196" s="151" t="s">
        <v>79</v>
      </c>
      <c r="AV196" s="10" t="s">
        <v>81</v>
      </c>
      <c r="AW196" s="10" t="s">
        <v>34</v>
      </c>
      <c r="AX196" s="10" t="s">
        <v>71</v>
      </c>
      <c r="AY196" s="151" t="s">
        <v>129</v>
      </c>
    </row>
    <row r="197" spans="2:51" s="10" customFormat="1" ht="12">
      <c r="B197" s="150"/>
      <c r="D197" s="142" t="s">
        <v>250</v>
      </c>
      <c r="E197" s="151" t="s">
        <v>1</v>
      </c>
      <c r="F197" s="152" t="s">
        <v>385</v>
      </c>
      <c r="H197" s="153">
        <v>-229.254</v>
      </c>
      <c r="I197" s="154"/>
      <c r="L197" s="150"/>
      <c r="M197" s="155"/>
      <c r="T197" s="156"/>
      <c r="AT197" s="151" t="s">
        <v>250</v>
      </c>
      <c r="AU197" s="151" t="s">
        <v>79</v>
      </c>
      <c r="AV197" s="10" t="s">
        <v>81</v>
      </c>
      <c r="AW197" s="10" t="s">
        <v>34</v>
      </c>
      <c r="AX197" s="10" t="s">
        <v>71</v>
      </c>
      <c r="AY197" s="151" t="s">
        <v>129</v>
      </c>
    </row>
    <row r="198" spans="2:51" s="12" customFormat="1" ht="12">
      <c r="B198" s="163"/>
      <c r="D198" s="142" t="s">
        <v>250</v>
      </c>
      <c r="E198" s="164" t="s">
        <v>1</v>
      </c>
      <c r="F198" s="165" t="s">
        <v>300</v>
      </c>
      <c r="H198" s="166">
        <v>4586.396</v>
      </c>
      <c r="I198" s="167"/>
      <c r="L198" s="163"/>
      <c r="M198" s="168"/>
      <c r="T198" s="169"/>
      <c r="AT198" s="164" t="s">
        <v>250</v>
      </c>
      <c r="AU198" s="164" t="s">
        <v>79</v>
      </c>
      <c r="AV198" s="12" t="s">
        <v>135</v>
      </c>
      <c r="AW198" s="12" t="s">
        <v>34</v>
      </c>
      <c r="AX198" s="12" t="s">
        <v>79</v>
      </c>
      <c r="AY198" s="164" t="s">
        <v>129</v>
      </c>
    </row>
    <row r="199" spans="2:65" s="1" customFormat="1" ht="16.5" customHeight="1">
      <c r="B199" s="30"/>
      <c r="C199" s="130" t="s">
        <v>422</v>
      </c>
      <c r="D199" s="130" t="s">
        <v>130</v>
      </c>
      <c r="E199" s="131" t="s">
        <v>423</v>
      </c>
      <c r="F199" s="132" t="s">
        <v>424</v>
      </c>
      <c r="G199" s="133" t="s">
        <v>280</v>
      </c>
      <c r="H199" s="134">
        <v>229.254</v>
      </c>
      <c r="I199" s="135"/>
      <c r="J199" s="136">
        <f>ROUND(I199*H199,2)</f>
        <v>0</v>
      </c>
      <c r="K199" s="132" t="s">
        <v>134</v>
      </c>
      <c r="L199" s="30"/>
      <c r="M199" s="137" t="s">
        <v>1</v>
      </c>
      <c r="N199" s="138" t="s">
        <v>42</v>
      </c>
      <c r="P199" s="139">
        <f>O199*H199</f>
        <v>0</v>
      </c>
      <c r="Q199" s="139">
        <v>0</v>
      </c>
      <c r="R199" s="139">
        <f>Q199*H199</f>
        <v>0</v>
      </c>
      <c r="S199" s="139">
        <v>0</v>
      </c>
      <c r="T199" s="140">
        <f>S199*H199</f>
        <v>0</v>
      </c>
      <c r="AR199" s="16" t="s">
        <v>135</v>
      </c>
      <c r="AT199" s="16" t="s">
        <v>130</v>
      </c>
      <c r="AU199" s="16" t="s">
        <v>79</v>
      </c>
      <c r="AY199" s="16" t="s">
        <v>129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6" t="s">
        <v>79</v>
      </c>
      <c r="BK199" s="141">
        <f>ROUND(I199*H199,2)</f>
        <v>0</v>
      </c>
      <c r="BL199" s="16" t="s">
        <v>135</v>
      </c>
      <c r="BM199" s="16" t="s">
        <v>425</v>
      </c>
    </row>
    <row r="200" spans="2:47" s="1" customFormat="1" ht="19.5">
      <c r="B200" s="30"/>
      <c r="D200" s="142" t="s">
        <v>137</v>
      </c>
      <c r="F200" s="143" t="s">
        <v>426</v>
      </c>
      <c r="I200" s="83"/>
      <c r="L200" s="30"/>
      <c r="M200" s="144"/>
      <c r="T200" s="49"/>
      <c r="AT200" s="16" t="s">
        <v>137</v>
      </c>
      <c r="AU200" s="16" t="s">
        <v>79</v>
      </c>
    </row>
    <row r="201" spans="2:51" s="11" customFormat="1" ht="12">
      <c r="B201" s="157"/>
      <c r="D201" s="142" t="s">
        <v>250</v>
      </c>
      <c r="E201" s="158" t="s">
        <v>1</v>
      </c>
      <c r="F201" s="159" t="s">
        <v>427</v>
      </c>
      <c r="H201" s="158" t="s">
        <v>1</v>
      </c>
      <c r="I201" s="160"/>
      <c r="L201" s="157"/>
      <c r="M201" s="161"/>
      <c r="T201" s="162"/>
      <c r="AT201" s="158" t="s">
        <v>250</v>
      </c>
      <c r="AU201" s="158" t="s">
        <v>79</v>
      </c>
      <c r="AV201" s="11" t="s">
        <v>79</v>
      </c>
      <c r="AW201" s="11" t="s">
        <v>34</v>
      </c>
      <c r="AX201" s="11" t="s">
        <v>71</v>
      </c>
      <c r="AY201" s="158" t="s">
        <v>129</v>
      </c>
    </row>
    <row r="202" spans="2:51" s="11" customFormat="1" ht="12">
      <c r="B202" s="157"/>
      <c r="D202" s="142" t="s">
        <v>250</v>
      </c>
      <c r="E202" s="158" t="s">
        <v>1</v>
      </c>
      <c r="F202" s="159" t="s">
        <v>428</v>
      </c>
      <c r="H202" s="158" t="s">
        <v>1</v>
      </c>
      <c r="I202" s="160"/>
      <c r="L202" s="157"/>
      <c r="M202" s="161"/>
      <c r="T202" s="162"/>
      <c r="AT202" s="158" t="s">
        <v>250</v>
      </c>
      <c r="AU202" s="158" t="s">
        <v>79</v>
      </c>
      <c r="AV202" s="11" t="s">
        <v>79</v>
      </c>
      <c r="AW202" s="11" t="s">
        <v>34</v>
      </c>
      <c r="AX202" s="11" t="s">
        <v>71</v>
      </c>
      <c r="AY202" s="158" t="s">
        <v>129</v>
      </c>
    </row>
    <row r="203" spans="2:51" s="10" customFormat="1" ht="12">
      <c r="B203" s="150"/>
      <c r="D203" s="142" t="s">
        <v>250</v>
      </c>
      <c r="E203" s="151" t="s">
        <v>429</v>
      </c>
      <c r="F203" s="152" t="s">
        <v>430</v>
      </c>
      <c r="H203" s="153">
        <v>243.3</v>
      </c>
      <c r="I203" s="154"/>
      <c r="L203" s="150"/>
      <c r="M203" s="155"/>
      <c r="T203" s="156"/>
      <c r="AT203" s="151" t="s">
        <v>250</v>
      </c>
      <c r="AU203" s="151" t="s">
        <v>79</v>
      </c>
      <c r="AV203" s="10" t="s">
        <v>81</v>
      </c>
      <c r="AW203" s="10" t="s">
        <v>34</v>
      </c>
      <c r="AX203" s="10" t="s">
        <v>71</v>
      </c>
      <c r="AY203" s="151" t="s">
        <v>129</v>
      </c>
    </row>
    <row r="204" spans="2:51" s="11" customFormat="1" ht="12">
      <c r="B204" s="157"/>
      <c r="D204" s="142" t="s">
        <v>250</v>
      </c>
      <c r="E204" s="158" t="s">
        <v>1</v>
      </c>
      <c r="F204" s="159" t="s">
        <v>431</v>
      </c>
      <c r="H204" s="158" t="s">
        <v>1</v>
      </c>
      <c r="I204" s="160"/>
      <c r="L204" s="157"/>
      <c r="M204" s="161"/>
      <c r="T204" s="162"/>
      <c r="AT204" s="158" t="s">
        <v>250</v>
      </c>
      <c r="AU204" s="158" t="s">
        <v>79</v>
      </c>
      <c r="AV204" s="11" t="s">
        <v>79</v>
      </c>
      <c r="AW204" s="11" t="s">
        <v>34</v>
      </c>
      <c r="AX204" s="11" t="s">
        <v>71</v>
      </c>
      <c r="AY204" s="158" t="s">
        <v>129</v>
      </c>
    </row>
    <row r="205" spans="2:51" s="10" customFormat="1" ht="12">
      <c r="B205" s="150"/>
      <c r="D205" s="142" t="s">
        <v>250</v>
      </c>
      <c r="E205" s="151" t="s">
        <v>218</v>
      </c>
      <c r="F205" s="152" t="s">
        <v>432</v>
      </c>
      <c r="H205" s="153">
        <v>-22.226</v>
      </c>
      <c r="I205" s="154"/>
      <c r="L205" s="150"/>
      <c r="M205" s="155"/>
      <c r="T205" s="156"/>
      <c r="AT205" s="151" t="s">
        <v>250</v>
      </c>
      <c r="AU205" s="151" t="s">
        <v>79</v>
      </c>
      <c r="AV205" s="10" t="s">
        <v>81</v>
      </c>
      <c r="AW205" s="10" t="s">
        <v>34</v>
      </c>
      <c r="AX205" s="10" t="s">
        <v>71</v>
      </c>
      <c r="AY205" s="151" t="s">
        <v>129</v>
      </c>
    </row>
    <row r="206" spans="2:51" s="11" customFormat="1" ht="12">
      <c r="B206" s="157"/>
      <c r="D206" s="142" t="s">
        <v>250</v>
      </c>
      <c r="E206" s="158" t="s">
        <v>1</v>
      </c>
      <c r="F206" s="159" t="s">
        <v>433</v>
      </c>
      <c r="H206" s="158" t="s">
        <v>1</v>
      </c>
      <c r="I206" s="160"/>
      <c r="L206" s="157"/>
      <c r="M206" s="161"/>
      <c r="T206" s="162"/>
      <c r="AT206" s="158" t="s">
        <v>250</v>
      </c>
      <c r="AU206" s="158" t="s">
        <v>79</v>
      </c>
      <c r="AV206" s="11" t="s">
        <v>79</v>
      </c>
      <c r="AW206" s="11" t="s">
        <v>34</v>
      </c>
      <c r="AX206" s="11" t="s">
        <v>71</v>
      </c>
      <c r="AY206" s="158" t="s">
        <v>129</v>
      </c>
    </row>
    <row r="207" spans="2:51" s="10" customFormat="1" ht="12">
      <c r="B207" s="150"/>
      <c r="D207" s="142" t="s">
        <v>250</v>
      </c>
      <c r="E207" s="151" t="s">
        <v>209</v>
      </c>
      <c r="F207" s="152" t="s">
        <v>434</v>
      </c>
      <c r="H207" s="153">
        <v>1.58</v>
      </c>
      <c r="I207" s="154"/>
      <c r="L207" s="150"/>
      <c r="M207" s="155"/>
      <c r="T207" s="156"/>
      <c r="AT207" s="151" t="s">
        <v>250</v>
      </c>
      <c r="AU207" s="151" t="s">
        <v>79</v>
      </c>
      <c r="AV207" s="10" t="s">
        <v>81</v>
      </c>
      <c r="AW207" s="10" t="s">
        <v>34</v>
      </c>
      <c r="AX207" s="10" t="s">
        <v>71</v>
      </c>
      <c r="AY207" s="151" t="s">
        <v>129</v>
      </c>
    </row>
    <row r="208" spans="2:51" s="11" customFormat="1" ht="12">
      <c r="B208" s="157"/>
      <c r="D208" s="142" t="s">
        <v>250</v>
      </c>
      <c r="E208" s="158" t="s">
        <v>1</v>
      </c>
      <c r="F208" s="159" t="s">
        <v>435</v>
      </c>
      <c r="H208" s="158" t="s">
        <v>1</v>
      </c>
      <c r="I208" s="160"/>
      <c r="L208" s="157"/>
      <c r="M208" s="161"/>
      <c r="T208" s="162"/>
      <c r="AT208" s="158" t="s">
        <v>250</v>
      </c>
      <c r="AU208" s="158" t="s">
        <v>79</v>
      </c>
      <c r="AV208" s="11" t="s">
        <v>79</v>
      </c>
      <c r="AW208" s="11" t="s">
        <v>34</v>
      </c>
      <c r="AX208" s="11" t="s">
        <v>71</v>
      </c>
      <c r="AY208" s="158" t="s">
        <v>129</v>
      </c>
    </row>
    <row r="209" spans="2:51" s="10" customFormat="1" ht="12">
      <c r="B209" s="150"/>
      <c r="D209" s="142" t="s">
        <v>250</v>
      </c>
      <c r="E209" s="151" t="s">
        <v>222</v>
      </c>
      <c r="F209" s="152" t="s">
        <v>436</v>
      </c>
      <c r="H209" s="153">
        <v>6.6</v>
      </c>
      <c r="I209" s="154"/>
      <c r="L209" s="150"/>
      <c r="M209" s="155"/>
      <c r="T209" s="156"/>
      <c r="AT209" s="151" t="s">
        <v>250</v>
      </c>
      <c r="AU209" s="151" t="s">
        <v>79</v>
      </c>
      <c r="AV209" s="10" t="s">
        <v>81</v>
      </c>
      <c r="AW209" s="10" t="s">
        <v>34</v>
      </c>
      <c r="AX209" s="10" t="s">
        <v>71</v>
      </c>
      <c r="AY209" s="151" t="s">
        <v>129</v>
      </c>
    </row>
    <row r="210" spans="2:51" s="10" customFormat="1" ht="12">
      <c r="B210" s="150"/>
      <c r="D210" s="142" t="s">
        <v>250</v>
      </c>
      <c r="E210" s="151" t="s">
        <v>437</v>
      </c>
      <c r="F210" s="152" t="s">
        <v>438</v>
      </c>
      <c r="H210" s="153">
        <v>229.254</v>
      </c>
      <c r="I210" s="154"/>
      <c r="L210" s="150"/>
      <c r="M210" s="155"/>
      <c r="T210" s="156"/>
      <c r="AT210" s="151" t="s">
        <v>250</v>
      </c>
      <c r="AU210" s="151" t="s">
        <v>79</v>
      </c>
      <c r="AV210" s="10" t="s">
        <v>81</v>
      </c>
      <c r="AW210" s="10" t="s">
        <v>34</v>
      </c>
      <c r="AX210" s="10" t="s">
        <v>79</v>
      </c>
      <c r="AY210" s="151" t="s">
        <v>129</v>
      </c>
    </row>
    <row r="211" spans="2:65" s="1" customFormat="1" ht="16.5" customHeight="1">
      <c r="B211" s="30"/>
      <c r="C211" s="130" t="s">
        <v>439</v>
      </c>
      <c r="D211" s="130" t="s">
        <v>130</v>
      </c>
      <c r="E211" s="131" t="s">
        <v>440</v>
      </c>
      <c r="F211" s="132" t="s">
        <v>441</v>
      </c>
      <c r="G211" s="133" t="s">
        <v>280</v>
      </c>
      <c r="H211" s="134">
        <v>58.436</v>
      </c>
      <c r="I211" s="135"/>
      <c r="J211" s="136">
        <f>ROUND(I211*H211,2)</f>
        <v>0</v>
      </c>
      <c r="K211" s="132" t="s">
        <v>134</v>
      </c>
      <c r="L211" s="30"/>
      <c r="M211" s="137" t="s">
        <v>1</v>
      </c>
      <c r="N211" s="138" t="s">
        <v>42</v>
      </c>
      <c r="P211" s="139">
        <f>O211*H211</f>
        <v>0</v>
      </c>
      <c r="Q211" s="139">
        <v>0</v>
      </c>
      <c r="R211" s="139">
        <f>Q211*H211</f>
        <v>0</v>
      </c>
      <c r="S211" s="139">
        <v>0</v>
      </c>
      <c r="T211" s="140">
        <f>S211*H211</f>
        <v>0</v>
      </c>
      <c r="AR211" s="16" t="s">
        <v>135</v>
      </c>
      <c r="AT211" s="16" t="s">
        <v>130</v>
      </c>
      <c r="AU211" s="16" t="s">
        <v>79</v>
      </c>
      <c r="AY211" s="16" t="s">
        <v>129</v>
      </c>
      <c r="BE211" s="141">
        <f>IF(N211="základní",J211,0)</f>
        <v>0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6" t="s">
        <v>79</v>
      </c>
      <c r="BK211" s="141">
        <f>ROUND(I211*H211,2)</f>
        <v>0</v>
      </c>
      <c r="BL211" s="16" t="s">
        <v>135</v>
      </c>
      <c r="BM211" s="16" t="s">
        <v>442</v>
      </c>
    </row>
    <row r="212" spans="2:51" s="11" customFormat="1" ht="12">
      <c r="B212" s="157"/>
      <c r="D212" s="142" t="s">
        <v>250</v>
      </c>
      <c r="E212" s="158" t="s">
        <v>1</v>
      </c>
      <c r="F212" s="159" t="s">
        <v>443</v>
      </c>
      <c r="H212" s="158" t="s">
        <v>1</v>
      </c>
      <c r="I212" s="160"/>
      <c r="L212" s="157"/>
      <c r="M212" s="161"/>
      <c r="T212" s="162"/>
      <c r="AT212" s="158" t="s">
        <v>250</v>
      </c>
      <c r="AU212" s="158" t="s">
        <v>79</v>
      </c>
      <c r="AV212" s="11" t="s">
        <v>79</v>
      </c>
      <c r="AW212" s="11" t="s">
        <v>34</v>
      </c>
      <c r="AX212" s="11" t="s">
        <v>71</v>
      </c>
      <c r="AY212" s="158" t="s">
        <v>129</v>
      </c>
    </row>
    <row r="213" spans="2:51" s="10" customFormat="1" ht="12">
      <c r="B213" s="150"/>
      <c r="D213" s="142" t="s">
        <v>250</v>
      </c>
      <c r="E213" s="151" t="s">
        <v>444</v>
      </c>
      <c r="F213" s="152" t="s">
        <v>445</v>
      </c>
      <c r="H213" s="153">
        <v>58</v>
      </c>
      <c r="I213" s="154"/>
      <c r="L213" s="150"/>
      <c r="M213" s="155"/>
      <c r="T213" s="156"/>
      <c r="AT213" s="151" t="s">
        <v>250</v>
      </c>
      <c r="AU213" s="151" t="s">
        <v>79</v>
      </c>
      <c r="AV213" s="10" t="s">
        <v>81</v>
      </c>
      <c r="AW213" s="10" t="s">
        <v>34</v>
      </c>
      <c r="AX213" s="10" t="s">
        <v>71</v>
      </c>
      <c r="AY213" s="151" t="s">
        <v>129</v>
      </c>
    </row>
    <row r="214" spans="2:51" s="11" customFormat="1" ht="12">
      <c r="B214" s="157"/>
      <c r="D214" s="142" t="s">
        <v>250</v>
      </c>
      <c r="E214" s="158" t="s">
        <v>1</v>
      </c>
      <c r="F214" s="159" t="s">
        <v>446</v>
      </c>
      <c r="H214" s="158" t="s">
        <v>1</v>
      </c>
      <c r="I214" s="160"/>
      <c r="L214" s="157"/>
      <c r="M214" s="161"/>
      <c r="T214" s="162"/>
      <c r="AT214" s="158" t="s">
        <v>250</v>
      </c>
      <c r="AU214" s="158" t="s">
        <v>79</v>
      </c>
      <c r="AV214" s="11" t="s">
        <v>79</v>
      </c>
      <c r="AW214" s="11" t="s">
        <v>34</v>
      </c>
      <c r="AX214" s="11" t="s">
        <v>71</v>
      </c>
      <c r="AY214" s="158" t="s">
        <v>129</v>
      </c>
    </row>
    <row r="215" spans="2:51" s="10" customFormat="1" ht="12">
      <c r="B215" s="150"/>
      <c r="D215" s="142" t="s">
        <v>250</v>
      </c>
      <c r="E215" s="151" t="s">
        <v>211</v>
      </c>
      <c r="F215" s="152" t="s">
        <v>212</v>
      </c>
      <c r="H215" s="153">
        <v>3.69</v>
      </c>
      <c r="I215" s="154"/>
      <c r="L215" s="150"/>
      <c r="M215" s="155"/>
      <c r="T215" s="156"/>
      <c r="AT215" s="151" t="s">
        <v>250</v>
      </c>
      <c r="AU215" s="151" t="s">
        <v>79</v>
      </c>
      <c r="AV215" s="10" t="s">
        <v>81</v>
      </c>
      <c r="AW215" s="10" t="s">
        <v>34</v>
      </c>
      <c r="AX215" s="10" t="s">
        <v>71</v>
      </c>
      <c r="AY215" s="151" t="s">
        <v>129</v>
      </c>
    </row>
    <row r="216" spans="2:51" s="11" customFormat="1" ht="12">
      <c r="B216" s="157"/>
      <c r="D216" s="142" t="s">
        <v>250</v>
      </c>
      <c r="E216" s="158" t="s">
        <v>1</v>
      </c>
      <c r="F216" s="159" t="s">
        <v>447</v>
      </c>
      <c r="H216" s="158" t="s">
        <v>1</v>
      </c>
      <c r="I216" s="160"/>
      <c r="L216" s="157"/>
      <c r="M216" s="161"/>
      <c r="T216" s="162"/>
      <c r="AT216" s="158" t="s">
        <v>250</v>
      </c>
      <c r="AU216" s="158" t="s">
        <v>79</v>
      </c>
      <c r="AV216" s="11" t="s">
        <v>79</v>
      </c>
      <c r="AW216" s="11" t="s">
        <v>34</v>
      </c>
      <c r="AX216" s="11" t="s">
        <v>71</v>
      </c>
      <c r="AY216" s="158" t="s">
        <v>129</v>
      </c>
    </row>
    <row r="217" spans="2:51" s="10" customFormat="1" ht="12">
      <c r="B217" s="150"/>
      <c r="D217" s="142" t="s">
        <v>250</v>
      </c>
      <c r="E217" s="151" t="s">
        <v>213</v>
      </c>
      <c r="F217" s="152" t="s">
        <v>448</v>
      </c>
      <c r="H217" s="153">
        <v>-2.076</v>
      </c>
      <c r="I217" s="154"/>
      <c r="L217" s="150"/>
      <c r="M217" s="155"/>
      <c r="T217" s="156"/>
      <c r="AT217" s="151" t="s">
        <v>250</v>
      </c>
      <c r="AU217" s="151" t="s">
        <v>79</v>
      </c>
      <c r="AV217" s="10" t="s">
        <v>81</v>
      </c>
      <c r="AW217" s="10" t="s">
        <v>34</v>
      </c>
      <c r="AX217" s="10" t="s">
        <v>71</v>
      </c>
      <c r="AY217" s="151" t="s">
        <v>129</v>
      </c>
    </row>
    <row r="218" spans="2:51" s="10" customFormat="1" ht="12">
      <c r="B218" s="150"/>
      <c r="D218" s="142" t="s">
        <v>250</v>
      </c>
      <c r="E218" s="151" t="s">
        <v>220</v>
      </c>
      <c r="F218" s="152" t="s">
        <v>449</v>
      </c>
      <c r="H218" s="153">
        <v>-1.178</v>
      </c>
      <c r="I218" s="154"/>
      <c r="L218" s="150"/>
      <c r="M218" s="155"/>
      <c r="T218" s="156"/>
      <c r="AT218" s="151" t="s">
        <v>250</v>
      </c>
      <c r="AU218" s="151" t="s">
        <v>79</v>
      </c>
      <c r="AV218" s="10" t="s">
        <v>81</v>
      </c>
      <c r="AW218" s="10" t="s">
        <v>34</v>
      </c>
      <c r="AX218" s="10" t="s">
        <v>71</v>
      </c>
      <c r="AY218" s="151" t="s">
        <v>129</v>
      </c>
    </row>
    <row r="219" spans="2:51" s="10" customFormat="1" ht="12">
      <c r="B219" s="150"/>
      <c r="D219" s="142" t="s">
        <v>250</v>
      </c>
      <c r="E219" s="151" t="s">
        <v>450</v>
      </c>
      <c r="F219" s="152" t="s">
        <v>451</v>
      </c>
      <c r="H219" s="153">
        <v>58.436</v>
      </c>
      <c r="I219" s="154"/>
      <c r="L219" s="150"/>
      <c r="M219" s="155"/>
      <c r="T219" s="156"/>
      <c r="AT219" s="151" t="s">
        <v>250</v>
      </c>
      <c r="AU219" s="151" t="s">
        <v>79</v>
      </c>
      <c r="AV219" s="10" t="s">
        <v>81</v>
      </c>
      <c r="AW219" s="10" t="s">
        <v>34</v>
      </c>
      <c r="AX219" s="10" t="s">
        <v>79</v>
      </c>
      <c r="AY219" s="151" t="s">
        <v>129</v>
      </c>
    </row>
    <row r="220" spans="2:65" s="1" customFormat="1" ht="16.5" customHeight="1">
      <c r="B220" s="30"/>
      <c r="C220" s="130" t="s">
        <v>452</v>
      </c>
      <c r="D220" s="130" t="s">
        <v>130</v>
      </c>
      <c r="E220" s="131" t="s">
        <v>453</v>
      </c>
      <c r="F220" s="132" t="s">
        <v>454</v>
      </c>
      <c r="G220" s="133" t="s">
        <v>407</v>
      </c>
      <c r="H220" s="134">
        <v>116.872</v>
      </c>
      <c r="I220" s="135"/>
      <c r="J220" s="136">
        <f>ROUND(I220*H220,2)</f>
        <v>0</v>
      </c>
      <c r="K220" s="132" t="s">
        <v>408</v>
      </c>
      <c r="L220" s="30"/>
      <c r="M220" s="137" t="s">
        <v>1</v>
      </c>
      <c r="N220" s="138" t="s">
        <v>42</v>
      </c>
      <c r="P220" s="139">
        <f>O220*H220</f>
        <v>0</v>
      </c>
      <c r="Q220" s="139">
        <v>1</v>
      </c>
      <c r="R220" s="139">
        <f>Q220*H220</f>
        <v>116.872</v>
      </c>
      <c r="S220" s="139">
        <v>0</v>
      </c>
      <c r="T220" s="140">
        <f>S220*H220</f>
        <v>0</v>
      </c>
      <c r="AR220" s="16" t="s">
        <v>135</v>
      </c>
      <c r="AT220" s="16" t="s">
        <v>130</v>
      </c>
      <c r="AU220" s="16" t="s">
        <v>79</v>
      </c>
      <c r="AY220" s="16" t="s">
        <v>129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6" t="s">
        <v>79</v>
      </c>
      <c r="BK220" s="141">
        <f>ROUND(I220*H220,2)</f>
        <v>0</v>
      </c>
      <c r="BL220" s="16" t="s">
        <v>135</v>
      </c>
      <c r="BM220" s="16" t="s">
        <v>455</v>
      </c>
    </row>
    <row r="221" spans="2:51" s="10" customFormat="1" ht="12">
      <c r="B221" s="150"/>
      <c r="D221" s="142" t="s">
        <v>250</v>
      </c>
      <c r="E221" s="151" t="s">
        <v>456</v>
      </c>
      <c r="F221" s="152" t="s">
        <v>457</v>
      </c>
      <c r="H221" s="153">
        <v>116.872</v>
      </c>
      <c r="I221" s="154"/>
      <c r="L221" s="150"/>
      <c r="M221" s="155"/>
      <c r="T221" s="156"/>
      <c r="AT221" s="151" t="s">
        <v>250</v>
      </c>
      <c r="AU221" s="151" t="s">
        <v>79</v>
      </c>
      <c r="AV221" s="10" t="s">
        <v>81</v>
      </c>
      <c r="AW221" s="10" t="s">
        <v>34</v>
      </c>
      <c r="AX221" s="10" t="s">
        <v>79</v>
      </c>
      <c r="AY221" s="151" t="s">
        <v>129</v>
      </c>
    </row>
    <row r="222" spans="2:65" s="1" customFormat="1" ht="16.5" customHeight="1">
      <c r="B222" s="30"/>
      <c r="C222" s="130" t="s">
        <v>458</v>
      </c>
      <c r="D222" s="130" t="s">
        <v>130</v>
      </c>
      <c r="E222" s="131" t="s">
        <v>459</v>
      </c>
      <c r="F222" s="132" t="s">
        <v>460</v>
      </c>
      <c r="G222" s="133" t="s">
        <v>254</v>
      </c>
      <c r="H222" s="134">
        <v>6138</v>
      </c>
      <c r="I222" s="135"/>
      <c r="J222" s="136">
        <f>ROUND(I222*H222,2)</f>
        <v>0</v>
      </c>
      <c r="K222" s="132" t="s">
        <v>134</v>
      </c>
      <c r="L222" s="30"/>
      <c r="M222" s="137" t="s">
        <v>1</v>
      </c>
      <c r="N222" s="138" t="s">
        <v>42</v>
      </c>
      <c r="P222" s="139">
        <f>O222*H222</f>
        <v>0</v>
      </c>
      <c r="Q222" s="139">
        <v>0</v>
      </c>
      <c r="R222" s="139">
        <f>Q222*H222</f>
        <v>0</v>
      </c>
      <c r="S222" s="139">
        <v>0</v>
      </c>
      <c r="T222" s="140">
        <f>S222*H222</f>
        <v>0</v>
      </c>
      <c r="AR222" s="16" t="s">
        <v>135</v>
      </c>
      <c r="AT222" s="16" t="s">
        <v>130</v>
      </c>
      <c r="AU222" s="16" t="s">
        <v>79</v>
      </c>
      <c r="AY222" s="16" t="s">
        <v>129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6" t="s">
        <v>79</v>
      </c>
      <c r="BK222" s="141">
        <f>ROUND(I222*H222,2)</f>
        <v>0</v>
      </c>
      <c r="BL222" s="16" t="s">
        <v>135</v>
      </c>
      <c r="BM222" s="16" t="s">
        <v>461</v>
      </c>
    </row>
    <row r="223" spans="2:47" s="1" customFormat="1" ht="19.5">
      <c r="B223" s="30"/>
      <c r="D223" s="142" t="s">
        <v>137</v>
      </c>
      <c r="F223" s="143" t="s">
        <v>462</v>
      </c>
      <c r="I223" s="83"/>
      <c r="L223" s="30"/>
      <c r="M223" s="144"/>
      <c r="T223" s="49"/>
      <c r="AT223" s="16" t="s">
        <v>137</v>
      </c>
      <c r="AU223" s="16" t="s">
        <v>79</v>
      </c>
    </row>
    <row r="224" spans="2:51" s="10" customFormat="1" ht="12">
      <c r="B224" s="150"/>
      <c r="D224" s="142" t="s">
        <v>250</v>
      </c>
      <c r="E224" s="151" t="s">
        <v>463</v>
      </c>
      <c r="F224" s="152" t="s">
        <v>464</v>
      </c>
      <c r="H224" s="153">
        <v>6138</v>
      </c>
      <c r="I224" s="154"/>
      <c r="L224" s="150"/>
      <c r="M224" s="155"/>
      <c r="T224" s="156"/>
      <c r="AT224" s="151" t="s">
        <v>250</v>
      </c>
      <c r="AU224" s="151" t="s">
        <v>79</v>
      </c>
      <c r="AV224" s="10" t="s">
        <v>81</v>
      </c>
      <c r="AW224" s="10" t="s">
        <v>34</v>
      </c>
      <c r="AX224" s="10" t="s">
        <v>79</v>
      </c>
      <c r="AY224" s="151" t="s">
        <v>129</v>
      </c>
    </row>
    <row r="225" spans="2:63" s="9" customFormat="1" ht="25.9" customHeight="1">
      <c r="B225" s="120"/>
      <c r="D225" s="121" t="s">
        <v>70</v>
      </c>
      <c r="E225" s="122" t="s">
        <v>81</v>
      </c>
      <c r="F225" s="122" t="s">
        <v>465</v>
      </c>
      <c r="I225" s="123"/>
      <c r="J225" s="124">
        <f>BK225</f>
        <v>0</v>
      </c>
      <c r="L225" s="120"/>
      <c r="M225" s="125"/>
      <c r="P225" s="126">
        <f>SUM(P226:P235)</f>
        <v>0</v>
      </c>
      <c r="R225" s="126">
        <f>SUM(R226:R235)</f>
        <v>1138.67181</v>
      </c>
      <c r="T225" s="127">
        <f>SUM(T226:T235)</f>
        <v>0</v>
      </c>
      <c r="AR225" s="121" t="s">
        <v>79</v>
      </c>
      <c r="AT225" s="128" t="s">
        <v>70</v>
      </c>
      <c r="AU225" s="128" t="s">
        <v>71</v>
      </c>
      <c r="AY225" s="121" t="s">
        <v>129</v>
      </c>
      <c r="BK225" s="129">
        <f>SUM(BK226:BK235)</f>
        <v>0</v>
      </c>
    </row>
    <row r="226" spans="2:65" s="1" customFormat="1" ht="16.5" customHeight="1">
      <c r="B226" s="30"/>
      <c r="C226" s="130" t="s">
        <v>466</v>
      </c>
      <c r="D226" s="130" t="s">
        <v>130</v>
      </c>
      <c r="E226" s="131" t="s">
        <v>467</v>
      </c>
      <c r="F226" s="132" t="s">
        <v>468</v>
      </c>
      <c r="G226" s="133" t="s">
        <v>280</v>
      </c>
      <c r="H226" s="134">
        <v>414</v>
      </c>
      <c r="I226" s="135"/>
      <c r="J226" s="136">
        <f>ROUND(I226*H226,2)</f>
        <v>0</v>
      </c>
      <c r="K226" s="132" t="s">
        <v>134</v>
      </c>
      <c r="L226" s="30"/>
      <c r="M226" s="137" t="s">
        <v>1</v>
      </c>
      <c r="N226" s="138" t="s">
        <v>42</v>
      </c>
      <c r="P226" s="139">
        <f>O226*H226</f>
        <v>0</v>
      </c>
      <c r="Q226" s="139">
        <v>1.9205</v>
      </c>
      <c r="R226" s="139">
        <f>Q226*H226</f>
        <v>795.087</v>
      </c>
      <c r="S226" s="139">
        <v>0</v>
      </c>
      <c r="T226" s="140">
        <f>S226*H226</f>
        <v>0</v>
      </c>
      <c r="AR226" s="16" t="s">
        <v>135</v>
      </c>
      <c r="AT226" s="16" t="s">
        <v>130</v>
      </c>
      <c r="AU226" s="16" t="s">
        <v>79</v>
      </c>
      <c r="AY226" s="16" t="s">
        <v>129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6" t="s">
        <v>79</v>
      </c>
      <c r="BK226" s="141">
        <f>ROUND(I226*H226,2)</f>
        <v>0</v>
      </c>
      <c r="BL226" s="16" t="s">
        <v>135</v>
      </c>
      <c r="BM226" s="16" t="s">
        <v>469</v>
      </c>
    </row>
    <row r="227" spans="2:47" s="1" customFormat="1" ht="19.5">
      <c r="B227" s="30"/>
      <c r="D227" s="142" t="s">
        <v>137</v>
      </c>
      <c r="F227" s="143" t="s">
        <v>470</v>
      </c>
      <c r="I227" s="83"/>
      <c r="L227" s="30"/>
      <c r="M227" s="144"/>
      <c r="T227" s="49"/>
      <c r="AT227" s="16" t="s">
        <v>137</v>
      </c>
      <c r="AU227" s="16" t="s">
        <v>79</v>
      </c>
    </row>
    <row r="228" spans="2:51" s="10" customFormat="1" ht="12">
      <c r="B228" s="150"/>
      <c r="D228" s="142" t="s">
        <v>250</v>
      </c>
      <c r="E228" s="151" t="s">
        <v>471</v>
      </c>
      <c r="F228" s="152" t="s">
        <v>472</v>
      </c>
      <c r="H228" s="153">
        <v>414</v>
      </c>
      <c r="I228" s="154"/>
      <c r="L228" s="150"/>
      <c r="M228" s="155"/>
      <c r="T228" s="156"/>
      <c r="AT228" s="151" t="s">
        <v>250</v>
      </c>
      <c r="AU228" s="151" t="s">
        <v>79</v>
      </c>
      <c r="AV228" s="10" t="s">
        <v>81</v>
      </c>
      <c r="AW228" s="10" t="s">
        <v>34</v>
      </c>
      <c r="AX228" s="10" t="s">
        <v>79</v>
      </c>
      <c r="AY228" s="151" t="s">
        <v>129</v>
      </c>
    </row>
    <row r="229" spans="2:65" s="1" customFormat="1" ht="16.5" customHeight="1">
      <c r="B229" s="30"/>
      <c r="C229" s="130" t="s">
        <v>473</v>
      </c>
      <c r="D229" s="130" t="s">
        <v>130</v>
      </c>
      <c r="E229" s="131" t="s">
        <v>474</v>
      </c>
      <c r="F229" s="132" t="s">
        <v>475</v>
      </c>
      <c r="G229" s="133" t="s">
        <v>280</v>
      </c>
      <c r="H229" s="134">
        <v>82.8</v>
      </c>
      <c r="I229" s="135"/>
      <c r="J229" s="136">
        <f>ROUND(I229*H229,2)</f>
        <v>0</v>
      </c>
      <c r="K229" s="132" t="s">
        <v>134</v>
      </c>
      <c r="L229" s="30"/>
      <c r="M229" s="137" t="s">
        <v>1</v>
      </c>
      <c r="N229" s="138" t="s">
        <v>42</v>
      </c>
      <c r="P229" s="139">
        <f>O229*H229</f>
        <v>0</v>
      </c>
      <c r="Q229" s="139">
        <v>1.9205</v>
      </c>
      <c r="R229" s="139">
        <f>Q229*H229</f>
        <v>159.0174</v>
      </c>
      <c r="S229" s="139">
        <v>0</v>
      </c>
      <c r="T229" s="140">
        <f>S229*H229</f>
        <v>0</v>
      </c>
      <c r="AR229" s="16" t="s">
        <v>135</v>
      </c>
      <c r="AT229" s="16" t="s">
        <v>130</v>
      </c>
      <c r="AU229" s="16" t="s">
        <v>79</v>
      </c>
      <c r="AY229" s="16" t="s">
        <v>129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6" t="s">
        <v>79</v>
      </c>
      <c r="BK229" s="141">
        <f>ROUND(I229*H229,2)</f>
        <v>0</v>
      </c>
      <c r="BL229" s="16" t="s">
        <v>135</v>
      </c>
      <c r="BM229" s="16" t="s">
        <v>476</v>
      </c>
    </row>
    <row r="230" spans="2:51" s="10" customFormat="1" ht="12">
      <c r="B230" s="150"/>
      <c r="D230" s="142" t="s">
        <v>250</v>
      </c>
      <c r="E230" s="151" t="s">
        <v>477</v>
      </c>
      <c r="F230" s="152" t="s">
        <v>478</v>
      </c>
      <c r="H230" s="153">
        <v>82.8</v>
      </c>
      <c r="I230" s="154"/>
      <c r="L230" s="150"/>
      <c r="M230" s="155"/>
      <c r="T230" s="156"/>
      <c r="AT230" s="151" t="s">
        <v>250</v>
      </c>
      <c r="AU230" s="151" t="s">
        <v>79</v>
      </c>
      <c r="AV230" s="10" t="s">
        <v>81</v>
      </c>
      <c r="AW230" s="10" t="s">
        <v>34</v>
      </c>
      <c r="AX230" s="10" t="s">
        <v>79</v>
      </c>
      <c r="AY230" s="151" t="s">
        <v>129</v>
      </c>
    </row>
    <row r="231" spans="2:65" s="1" customFormat="1" ht="16.5" customHeight="1">
      <c r="B231" s="30"/>
      <c r="C231" s="130" t="s">
        <v>479</v>
      </c>
      <c r="D231" s="130" t="s">
        <v>130</v>
      </c>
      <c r="E231" s="131" t="s">
        <v>480</v>
      </c>
      <c r="F231" s="132" t="s">
        <v>481</v>
      </c>
      <c r="G231" s="133" t="s">
        <v>407</v>
      </c>
      <c r="H231" s="134">
        <v>182.16</v>
      </c>
      <c r="I231" s="135"/>
      <c r="J231" s="136">
        <f>ROUND(I231*H231,2)</f>
        <v>0</v>
      </c>
      <c r="K231" s="132" t="s">
        <v>408</v>
      </c>
      <c r="L231" s="30"/>
      <c r="M231" s="137" t="s">
        <v>1</v>
      </c>
      <c r="N231" s="138" t="s">
        <v>42</v>
      </c>
      <c r="P231" s="139">
        <f>O231*H231</f>
        <v>0</v>
      </c>
      <c r="Q231" s="139">
        <v>1</v>
      </c>
      <c r="R231" s="139">
        <f>Q231*H231</f>
        <v>182.16</v>
      </c>
      <c r="S231" s="139">
        <v>0</v>
      </c>
      <c r="T231" s="140">
        <f>S231*H231</f>
        <v>0</v>
      </c>
      <c r="AR231" s="16" t="s">
        <v>135</v>
      </c>
      <c r="AT231" s="16" t="s">
        <v>130</v>
      </c>
      <c r="AU231" s="16" t="s">
        <v>79</v>
      </c>
      <c r="AY231" s="16" t="s">
        <v>129</v>
      </c>
      <c r="BE231" s="141">
        <f>IF(N231="základní",J231,0)</f>
        <v>0</v>
      </c>
      <c r="BF231" s="141">
        <f>IF(N231="snížená",J231,0)</f>
        <v>0</v>
      </c>
      <c r="BG231" s="141">
        <f>IF(N231="zákl. přenesená",J231,0)</f>
        <v>0</v>
      </c>
      <c r="BH231" s="141">
        <f>IF(N231="sníž. přenesená",J231,0)</f>
        <v>0</v>
      </c>
      <c r="BI231" s="141">
        <f>IF(N231="nulová",J231,0)</f>
        <v>0</v>
      </c>
      <c r="BJ231" s="16" t="s">
        <v>79</v>
      </c>
      <c r="BK231" s="141">
        <f>ROUND(I231*H231,2)</f>
        <v>0</v>
      </c>
      <c r="BL231" s="16" t="s">
        <v>135</v>
      </c>
      <c r="BM231" s="16" t="s">
        <v>482</v>
      </c>
    </row>
    <row r="232" spans="2:47" s="1" customFormat="1" ht="19.5">
      <c r="B232" s="30"/>
      <c r="D232" s="142" t="s">
        <v>137</v>
      </c>
      <c r="F232" s="143" t="s">
        <v>470</v>
      </c>
      <c r="I232" s="83"/>
      <c r="L232" s="30"/>
      <c r="M232" s="144"/>
      <c r="T232" s="49"/>
      <c r="AT232" s="16" t="s">
        <v>137</v>
      </c>
      <c r="AU232" s="16" t="s">
        <v>79</v>
      </c>
    </row>
    <row r="233" spans="2:51" s="10" customFormat="1" ht="12">
      <c r="B233" s="150"/>
      <c r="D233" s="142" t="s">
        <v>250</v>
      </c>
      <c r="E233" s="151" t="s">
        <v>483</v>
      </c>
      <c r="F233" s="152" t="s">
        <v>484</v>
      </c>
      <c r="H233" s="153">
        <v>182.16</v>
      </c>
      <c r="I233" s="154"/>
      <c r="L233" s="150"/>
      <c r="M233" s="155"/>
      <c r="T233" s="156"/>
      <c r="AT233" s="151" t="s">
        <v>250</v>
      </c>
      <c r="AU233" s="151" t="s">
        <v>79</v>
      </c>
      <c r="AV233" s="10" t="s">
        <v>81</v>
      </c>
      <c r="AW233" s="10" t="s">
        <v>34</v>
      </c>
      <c r="AX233" s="10" t="s">
        <v>79</v>
      </c>
      <c r="AY233" s="151" t="s">
        <v>129</v>
      </c>
    </row>
    <row r="234" spans="2:65" s="1" customFormat="1" ht="16.5" customHeight="1">
      <c r="B234" s="30"/>
      <c r="C234" s="130" t="s">
        <v>485</v>
      </c>
      <c r="D234" s="130" t="s">
        <v>130</v>
      </c>
      <c r="E234" s="131" t="s">
        <v>486</v>
      </c>
      <c r="F234" s="132" t="s">
        <v>487</v>
      </c>
      <c r="G234" s="133" t="s">
        <v>488</v>
      </c>
      <c r="H234" s="134">
        <v>2070</v>
      </c>
      <c r="I234" s="135"/>
      <c r="J234" s="136">
        <f>ROUND(I234*H234,2)</f>
        <v>0</v>
      </c>
      <c r="K234" s="132" t="s">
        <v>134</v>
      </c>
      <c r="L234" s="30"/>
      <c r="M234" s="137" t="s">
        <v>1</v>
      </c>
      <c r="N234" s="138" t="s">
        <v>42</v>
      </c>
      <c r="P234" s="139">
        <f>O234*H234</f>
        <v>0</v>
      </c>
      <c r="Q234" s="139">
        <v>0.001163</v>
      </c>
      <c r="R234" s="139">
        <f>Q234*H234</f>
        <v>2.40741</v>
      </c>
      <c r="S234" s="139">
        <v>0</v>
      </c>
      <c r="T234" s="140">
        <f>S234*H234</f>
        <v>0</v>
      </c>
      <c r="AR234" s="16" t="s">
        <v>135</v>
      </c>
      <c r="AT234" s="16" t="s">
        <v>130</v>
      </c>
      <c r="AU234" s="16" t="s">
        <v>79</v>
      </c>
      <c r="AY234" s="16" t="s">
        <v>129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6" t="s">
        <v>79</v>
      </c>
      <c r="BK234" s="141">
        <f>ROUND(I234*H234,2)</f>
        <v>0</v>
      </c>
      <c r="BL234" s="16" t="s">
        <v>135</v>
      </c>
      <c r="BM234" s="16" t="s">
        <v>489</v>
      </c>
    </row>
    <row r="235" spans="2:51" s="10" customFormat="1" ht="12">
      <c r="B235" s="150"/>
      <c r="D235" s="142" t="s">
        <v>250</v>
      </c>
      <c r="E235" s="151" t="s">
        <v>490</v>
      </c>
      <c r="F235" s="152" t="s">
        <v>491</v>
      </c>
      <c r="H235" s="153">
        <v>2070</v>
      </c>
      <c r="I235" s="154"/>
      <c r="L235" s="150"/>
      <c r="M235" s="155"/>
      <c r="T235" s="156"/>
      <c r="AT235" s="151" t="s">
        <v>250</v>
      </c>
      <c r="AU235" s="151" t="s">
        <v>79</v>
      </c>
      <c r="AV235" s="10" t="s">
        <v>81</v>
      </c>
      <c r="AW235" s="10" t="s">
        <v>34</v>
      </c>
      <c r="AX235" s="10" t="s">
        <v>79</v>
      </c>
      <c r="AY235" s="151" t="s">
        <v>129</v>
      </c>
    </row>
    <row r="236" spans="2:63" s="9" customFormat="1" ht="25.9" customHeight="1">
      <c r="B236" s="120"/>
      <c r="D236" s="121" t="s">
        <v>70</v>
      </c>
      <c r="E236" s="122" t="s">
        <v>135</v>
      </c>
      <c r="F236" s="122" t="s">
        <v>492</v>
      </c>
      <c r="I236" s="123"/>
      <c r="J236" s="124">
        <f>BK236</f>
        <v>0</v>
      </c>
      <c r="L236" s="120"/>
      <c r="M236" s="125"/>
      <c r="P236" s="126">
        <f>SUM(P237:P244)</f>
        <v>0</v>
      </c>
      <c r="R236" s="126">
        <f>SUM(R237:R244)</f>
        <v>42.184968100000006</v>
      </c>
      <c r="T236" s="127">
        <f>SUM(T237:T244)</f>
        <v>0</v>
      </c>
      <c r="AR236" s="121" t="s">
        <v>79</v>
      </c>
      <c r="AT236" s="128" t="s">
        <v>70</v>
      </c>
      <c r="AU236" s="128" t="s">
        <v>71</v>
      </c>
      <c r="AY236" s="121" t="s">
        <v>129</v>
      </c>
      <c r="BK236" s="129">
        <f>SUM(BK237:BK244)</f>
        <v>0</v>
      </c>
    </row>
    <row r="237" spans="2:65" s="1" customFormat="1" ht="16.5" customHeight="1">
      <c r="B237" s="30"/>
      <c r="C237" s="130" t="s">
        <v>493</v>
      </c>
      <c r="D237" s="130" t="s">
        <v>130</v>
      </c>
      <c r="E237" s="131" t="s">
        <v>494</v>
      </c>
      <c r="F237" s="132" t="s">
        <v>495</v>
      </c>
      <c r="G237" s="133" t="s">
        <v>280</v>
      </c>
      <c r="H237" s="134">
        <v>20.63</v>
      </c>
      <c r="I237" s="135"/>
      <c r="J237" s="136">
        <f>ROUND(I237*H237,2)</f>
        <v>0</v>
      </c>
      <c r="K237" s="132" t="s">
        <v>134</v>
      </c>
      <c r="L237" s="30"/>
      <c r="M237" s="137" t="s">
        <v>1</v>
      </c>
      <c r="N237" s="138" t="s">
        <v>42</v>
      </c>
      <c r="P237" s="139">
        <f>O237*H237</f>
        <v>0</v>
      </c>
      <c r="Q237" s="139">
        <v>1.89077</v>
      </c>
      <c r="R237" s="139">
        <f>Q237*H237</f>
        <v>39.0065851</v>
      </c>
      <c r="S237" s="139">
        <v>0</v>
      </c>
      <c r="T237" s="140">
        <f>S237*H237</f>
        <v>0</v>
      </c>
      <c r="AR237" s="16" t="s">
        <v>135</v>
      </c>
      <c r="AT237" s="16" t="s">
        <v>130</v>
      </c>
      <c r="AU237" s="16" t="s">
        <v>79</v>
      </c>
      <c r="AY237" s="16" t="s">
        <v>129</v>
      </c>
      <c r="BE237" s="141">
        <f>IF(N237="základní",J237,0)</f>
        <v>0</v>
      </c>
      <c r="BF237" s="141">
        <f>IF(N237="snížená",J237,0)</f>
        <v>0</v>
      </c>
      <c r="BG237" s="141">
        <f>IF(N237="zákl. přenesená",J237,0)</f>
        <v>0</v>
      </c>
      <c r="BH237" s="141">
        <f>IF(N237="sníž. přenesená",J237,0)</f>
        <v>0</v>
      </c>
      <c r="BI237" s="141">
        <f>IF(N237="nulová",J237,0)</f>
        <v>0</v>
      </c>
      <c r="BJ237" s="16" t="s">
        <v>79</v>
      </c>
      <c r="BK237" s="141">
        <f>ROUND(I237*H237,2)</f>
        <v>0</v>
      </c>
      <c r="BL237" s="16" t="s">
        <v>135</v>
      </c>
      <c r="BM237" s="16" t="s">
        <v>496</v>
      </c>
    </row>
    <row r="238" spans="2:51" s="11" customFormat="1" ht="12">
      <c r="B238" s="157"/>
      <c r="D238" s="142" t="s">
        <v>250</v>
      </c>
      <c r="E238" s="158" t="s">
        <v>1</v>
      </c>
      <c r="F238" s="159" t="s">
        <v>497</v>
      </c>
      <c r="H238" s="158" t="s">
        <v>1</v>
      </c>
      <c r="I238" s="160"/>
      <c r="L238" s="157"/>
      <c r="M238" s="161"/>
      <c r="T238" s="162"/>
      <c r="AT238" s="158" t="s">
        <v>250</v>
      </c>
      <c r="AU238" s="158" t="s">
        <v>79</v>
      </c>
      <c r="AV238" s="11" t="s">
        <v>79</v>
      </c>
      <c r="AW238" s="11" t="s">
        <v>34</v>
      </c>
      <c r="AX238" s="11" t="s">
        <v>71</v>
      </c>
      <c r="AY238" s="158" t="s">
        <v>129</v>
      </c>
    </row>
    <row r="239" spans="2:51" s="10" customFormat="1" ht="12">
      <c r="B239" s="150"/>
      <c r="D239" s="142" t="s">
        <v>250</v>
      </c>
      <c r="E239" s="151" t="s">
        <v>498</v>
      </c>
      <c r="F239" s="152" t="s">
        <v>499</v>
      </c>
      <c r="H239" s="153">
        <v>19.4</v>
      </c>
      <c r="I239" s="154"/>
      <c r="L239" s="150"/>
      <c r="M239" s="155"/>
      <c r="T239" s="156"/>
      <c r="AT239" s="151" t="s">
        <v>250</v>
      </c>
      <c r="AU239" s="151" t="s">
        <v>79</v>
      </c>
      <c r="AV239" s="10" t="s">
        <v>81</v>
      </c>
      <c r="AW239" s="10" t="s">
        <v>34</v>
      </c>
      <c r="AX239" s="10" t="s">
        <v>71</v>
      </c>
      <c r="AY239" s="151" t="s">
        <v>129</v>
      </c>
    </row>
    <row r="240" spans="2:51" s="11" customFormat="1" ht="12">
      <c r="B240" s="157"/>
      <c r="D240" s="142" t="s">
        <v>250</v>
      </c>
      <c r="E240" s="158" t="s">
        <v>1</v>
      </c>
      <c r="F240" s="159" t="s">
        <v>500</v>
      </c>
      <c r="H240" s="158" t="s">
        <v>1</v>
      </c>
      <c r="I240" s="160"/>
      <c r="L240" s="157"/>
      <c r="M240" s="161"/>
      <c r="T240" s="162"/>
      <c r="AT240" s="158" t="s">
        <v>250</v>
      </c>
      <c r="AU240" s="158" t="s">
        <v>79</v>
      </c>
      <c r="AV240" s="11" t="s">
        <v>79</v>
      </c>
      <c r="AW240" s="11" t="s">
        <v>34</v>
      </c>
      <c r="AX240" s="11" t="s">
        <v>71</v>
      </c>
      <c r="AY240" s="158" t="s">
        <v>129</v>
      </c>
    </row>
    <row r="241" spans="2:51" s="10" customFormat="1" ht="12">
      <c r="B241" s="150"/>
      <c r="D241" s="142" t="s">
        <v>250</v>
      </c>
      <c r="E241" s="151" t="s">
        <v>192</v>
      </c>
      <c r="F241" s="152" t="s">
        <v>193</v>
      </c>
      <c r="H241" s="153">
        <v>1.23</v>
      </c>
      <c r="I241" s="154"/>
      <c r="L241" s="150"/>
      <c r="M241" s="155"/>
      <c r="T241" s="156"/>
      <c r="AT241" s="151" t="s">
        <v>250</v>
      </c>
      <c r="AU241" s="151" t="s">
        <v>79</v>
      </c>
      <c r="AV241" s="10" t="s">
        <v>81</v>
      </c>
      <c r="AW241" s="10" t="s">
        <v>34</v>
      </c>
      <c r="AX241" s="10" t="s">
        <v>71</v>
      </c>
      <c r="AY241" s="151" t="s">
        <v>129</v>
      </c>
    </row>
    <row r="242" spans="2:51" s="10" customFormat="1" ht="12">
      <c r="B242" s="150"/>
      <c r="D242" s="142" t="s">
        <v>250</v>
      </c>
      <c r="E242" s="151" t="s">
        <v>501</v>
      </c>
      <c r="F242" s="152" t="s">
        <v>502</v>
      </c>
      <c r="H242" s="153">
        <v>20.63</v>
      </c>
      <c r="I242" s="154"/>
      <c r="L242" s="150"/>
      <c r="M242" s="155"/>
      <c r="T242" s="156"/>
      <c r="AT242" s="151" t="s">
        <v>250</v>
      </c>
      <c r="AU242" s="151" t="s">
        <v>79</v>
      </c>
      <c r="AV242" s="10" t="s">
        <v>81</v>
      </c>
      <c r="AW242" s="10" t="s">
        <v>34</v>
      </c>
      <c r="AX242" s="10" t="s">
        <v>79</v>
      </c>
      <c r="AY242" s="151" t="s">
        <v>129</v>
      </c>
    </row>
    <row r="243" spans="2:65" s="1" customFormat="1" ht="16.5" customHeight="1">
      <c r="B243" s="30"/>
      <c r="C243" s="130" t="s">
        <v>503</v>
      </c>
      <c r="D243" s="130" t="s">
        <v>130</v>
      </c>
      <c r="E243" s="131" t="s">
        <v>504</v>
      </c>
      <c r="F243" s="132" t="s">
        <v>505</v>
      </c>
      <c r="G243" s="133" t="s">
        <v>506</v>
      </c>
      <c r="H243" s="134">
        <v>39</v>
      </c>
      <c r="I243" s="135"/>
      <c r="J243" s="136">
        <f>ROUND(I243*H243,2)</f>
        <v>0</v>
      </c>
      <c r="K243" s="132" t="s">
        <v>134</v>
      </c>
      <c r="L243" s="30"/>
      <c r="M243" s="137" t="s">
        <v>1</v>
      </c>
      <c r="N243" s="138" t="s">
        <v>42</v>
      </c>
      <c r="P243" s="139">
        <f>O243*H243</f>
        <v>0</v>
      </c>
      <c r="Q243" s="139">
        <v>0.081497</v>
      </c>
      <c r="R243" s="139">
        <f>Q243*H243</f>
        <v>3.178383</v>
      </c>
      <c r="S243" s="139">
        <v>0</v>
      </c>
      <c r="T243" s="140">
        <f>S243*H243</f>
        <v>0</v>
      </c>
      <c r="AR243" s="16" t="s">
        <v>135</v>
      </c>
      <c r="AT243" s="16" t="s">
        <v>130</v>
      </c>
      <c r="AU243" s="16" t="s">
        <v>79</v>
      </c>
      <c r="AY243" s="16" t="s">
        <v>129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6" t="s">
        <v>79</v>
      </c>
      <c r="BK243" s="141">
        <f>ROUND(I243*H243,2)</f>
        <v>0</v>
      </c>
      <c r="BL243" s="16" t="s">
        <v>135</v>
      </c>
      <c r="BM243" s="16" t="s">
        <v>507</v>
      </c>
    </row>
    <row r="244" spans="2:51" s="10" customFormat="1" ht="12">
      <c r="B244" s="150"/>
      <c r="D244" s="142" t="s">
        <v>250</v>
      </c>
      <c r="E244" s="151" t="s">
        <v>508</v>
      </c>
      <c r="F244" s="152" t="s">
        <v>509</v>
      </c>
      <c r="H244" s="153">
        <v>39</v>
      </c>
      <c r="I244" s="154"/>
      <c r="L244" s="150"/>
      <c r="M244" s="155"/>
      <c r="T244" s="156"/>
      <c r="AT244" s="151" t="s">
        <v>250</v>
      </c>
      <c r="AU244" s="151" t="s">
        <v>79</v>
      </c>
      <c r="AV244" s="10" t="s">
        <v>81</v>
      </c>
      <c r="AW244" s="10" t="s">
        <v>34</v>
      </c>
      <c r="AX244" s="10" t="s">
        <v>79</v>
      </c>
      <c r="AY244" s="151" t="s">
        <v>129</v>
      </c>
    </row>
    <row r="245" spans="2:63" s="9" customFormat="1" ht="25.9" customHeight="1">
      <c r="B245" s="120"/>
      <c r="D245" s="121" t="s">
        <v>70</v>
      </c>
      <c r="E245" s="122" t="s">
        <v>152</v>
      </c>
      <c r="F245" s="122" t="s">
        <v>510</v>
      </c>
      <c r="I245" s="123"/>
      <c r="J245" s="124">
        <f>BK245</f>
        <v>0</v>
      </c>
      <c r="L245" s="120"/>
      <c r="M245" s="125"/>
      <c r="P245" s="126">
        <f>SUM(P246:P280)</f>
        <v>0</v>
      </c>
      <c r="R245" s="126">
        <f>SUM(R246:R280)</f>
        <v>4359.6192200000005</v>
      </c>
      <c r="T245" s="127">
        <f>SUM(T246:T280)</f>
        <v>0</v>
      </c>
      <c r="AR245" s="121" t="s">
        <v>79</v>
      </c>
      <c r="AT245" s="128" t="s">
        <v>70</v>
      </c>
      <c r="AU245" s="128" t="s">
        <v>71</v>
      </c>
      <c r="AY245" s="121" t="s">
        <v>129</v>
      </c>
      <c r="BK245" s="129">
        <f>SUM(BK246:BK280)</f>
        <v>0</v>
      </c>
    </row>
    <row r="246" spans="2:65" s="1" customFormat="1" ht="16.5" customHeight="1">
      <c r="B246" s="30"/>
      <c r="C246" s="130" t="s">
        <v>511</v>
      </c>
      <c r="D246" s="130" t="s">
        <v>130</v>
      </c>
      <c r="E246" s="131" t="s">
        <v>512</v>
      </c>
      <c r="F246" s="132" t="s">
        <v>513</v>
      </c>
      <c r="G246" s="133" t="s">
        <v>254</v>
      </c>
      <c r="H246" s="134">
        <v>6151</v>
      </c>
      <c r="I246" s="135"/>
      <c r="J246" s="136">
        <f>ROUND(I246*H246,2)</f>
        <v>0</v>
      </c>
      <c r="K246" s="132" t="s">
        <v>134</v>
      </c>
      <c r="L246" s="30"/>
      <c r="M246" s="137" t="s">
        <v>1</v>
      </c>
      <c r="N246" s="138" t="s">
        <v>42</v>
      </c>
      <c r="P246" s="139">
        <f>O246*H246</f>
        <v>0</v>
      </c>
      <c r="Q246" s="139">
        <v>0.27994</v>
      </c>
      <c r="R246" s="139">
        <f>Q246*H246</f>
        <v>1721.9109400000002</v>
      </c>
      <c r="S246" s="139">
        <v>0</v>
      </c>
      <c r="T246" s="140">
        <f>S246*H246</f>
        <v>0</v>
      </c>
      <c r="AR246" s="16" t="s">
        <v>135</v>
      </c>
      <c r="AT246" s="16" t="s">
        <v>130</v>
      </c>
      <c r="AU246" s="16" t="s">
        <v>79</v>
      </c>
      <c r="AY246" s="16" t="s">
        <v>129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6" t="s">
        <v>79</v>
      </c>
      <c r="BK246" s="141">
        <f>ROUND(I246*H246,2)</f>
        <v>0</v>
      </c>
      <c r="BL246" s="16" t="s">
        <v>135</v>
      </c>
      <c r="BM246" s="16" t="s">
        <v>514</v>
      </c>
    </row>
    <row r="247" spans="2:47" s="1" customFormat="1" ht="19.5">
      <c r="B247" s="30"/>
      <c r="D247" s="142" t="s">
        <v>137</v>
      </c>
      <c r="F247" s="143" t="s">
        <v>515</v>
      </c>
      <c r="I247" s="83"/>
      <c r="L247" s="30"/>
      <c r="M247" s="144"/>
      <c r="T247" s="49"/>
      <c r="AT247" s="16" t="s">
        <v>137</v>
      </c>
      <c r="AU247" s="16" t="s">
        <v>79</v>
      </c>
    </row>
    <row r="248" spans="2:51" s="11" customFormat="1" ht="12">
      <c r="B248" s="157"/>
      <c r="D248" s="142" t="s">
        <v>250</v>
      </c>
      <c r="E248" s="158" t="s">
        <v>1</v>
      </c>
      <c r="F248" s="159" t="s">
        <v>266</v>
      </c>
      <c r="H248" s="158" t="s">
        <v>1</v>
      </c>
      <c r="I248" s="160"/>
      <c r="L248" s="157"/>
      <c r="M248" s="161"/>
      <c r="T248" s="162"/>
      <c r="AT248" s="158" t="s">
        <v>250</v>
      </c>
      <c r="AU248" s="158" t="s">
        <v>79</v>
      </c>
      <c r="AV248" s="11" t="s">
        <v>79</v>
      </c>
      <c r="AW248" s="11" t="s">
        <v>34</v>
      </c>
      <c r="AX248" s="11" t="s">
        <v>71</v>
      </c>
      <c r="AY248" s="158" t="s">
        <v>129</v>
      </c>
    </row>
    <row r="249" spans="2:51" s="10" customFormat="1" ht="12">
      <c r="B249" s="150"/>
      <c r="D249" s="142" t="s">
        <v>250</v>
      </c>
      <c r="E249" s="151" t="s">
        <v>516</v>
      </c>
      <c r="F249" s="152" t="s">
        <v>517</v>
      </c>
      <c r="H249" s="153">
        <v>6151</v>
      </c>
      <c r="I249" s="154"/>
      <c r="L249" s="150"/>
      <c r="M249" s="155"/>
      <c r="T249" s="156"/>
      <c r="AT249" s="151" t="s">
        <v>250</v>
      </c>
      <c r="AU249" s="151" t="s">
        <v>79</v>
      </c>
      <c r="AV249" s="10" t="s">
        <v>81</v>
      </c>
      <c r="AW249" s="10" t="s">
        <v>34</v>
      </c>
      <c r="AX249" s="10" t="s">
        <v>79</v>
      </c>
      <c r="AY249" s="151" t="s">
        <v>129</v>
      </c>
    </row>
    <row r="250" spans="2:65" s="1" customFormat="1" ht="16.5" customHeight="1">
      <c r="B250" s="30"/>
      <c r="C250" s="130" t="s">
        <v>518</v>
      </c>
      <c r="D250" s="130" t="s">
        <v>130</v>
      </c>
      <c r="E250" s="131" t="s">
        <v>519</v>
      </c>
      <c r="F250" s="132" t="s">
        <v>513</v>
      </c>
      <c r="G250" s="133" t="s">
        <v>254</v>
      </c>
      <c r="H250" s="134">
        <v>6151</v>
      </c>
      <c r="I250" s="135"/>
      <c r="J250" s="136">
        <f>ROUND(I250*H250,2)</f>
        <v>0</v>
      </c>
      <c r="K250" s="132" t="s">
        <v>134</v>
      </c>
      <c r="L250" s="30"/>
      <c r="M250" s="137" t="s">
        <v>1</v>
      </c>
      <c r="N250" s="138" t="s">
        <v>42</v>
      </c>
      <c r="P250" s="139">
        <f>O250*H250</f>
        <v>0</v>
      </c>
      <c r="Q250" s="139">
        <v>0.27994</v>
      </c>
      <c r="R250" s="139">
        <f>Q250*H250</f>
        <v>1721.9109400000002</v>
      </c>
      <c r="S250" s="139">
        <v>0</v>
      </c>
      <c r="T250" s="140">
        <f>S250*H250</f>
        <v>0</v>
      </c>
      <c r="AR250" s="16" t="s">
        <v>135</v>
      </c>
      <c r="AT250" s="16" t="s">
        <v>130</v>
      </c>
      <c r="AU250" s="16" t="s">
        <v>79</v>
      </c>
      <c r="AY250" s="16" t="s">
        <v>129</v>
      </c>
      <c r="BE250" s="141">
        <f>IF(N250="základní",J250,0)</f>
        <v>0</v>
      </c>
      <c r="BF250" s="141">
        <f>IF(N250="snížená",J250,0)</f>
        <v>0</v>
      </c>
      <c r="BG250" s="141">
        <f>IF(N250="zákl. přenesená",J250,0)</f>
        <v>0</v>
      </c>
      <c r="BH250" s="141">
        <f>IF(N250="sníž. přenesená",J250,0)</f>
        <v>0</v>
      </c>
      <c r="BI250" s="141">
        <f>IF(N250="nulová",J250,0)</f>
        <v>0</v>
      </c>
      <c r="BJ250" s="16" t="s">
        <v>79</v>
      </c>
      <c r="BK250" s="141">
        <f>ROUND(I250*H250,2)</f>
        <v>0</v>
      </c>
      <c r="BL250" s="16" t="s">
        <v>135</v>
      </c>
      <c r="BM250" s="16" t="s">
        <v>520</v>
      </c>
    </row>
    <row r="251" spans="2:47" s="1" customFormat="1" ht="29.25">
      <c r="B251" s="30"/>
      <c r="D251" s="142" t="s">
        <v>137</v>
      </c>
      <c r="F251" s="143" t="s">
        <v>521</v>
      </c>
      <c r="I251" s="83"/>
      <c r="L251" s="30"/>
      <c r="M251" s="144"/>
      <c r="T251" s="49"/>
      <c r="AT251" s="16" t="s">
        <v>137</v>
      </c>
      <c r="AU251" s="16" t="s">
        <v>79</v>
      </c>
    </row>
    <row r="252" spans="2:51" s="11" customFormat="1" ht="12">
      <c r="B252" s="157"/>
      <c r="D252" s="142" t="s">
        <v>250</v>
      </c>
      <c r="E252" s="158" t="s">
        <v>1</v>
      </c>
      <c r="F252" s="159" t="s">
        <v>266</v>
      </c>
      <c r="H252" s="158" t="s">
        <v>1</v>
      </c>
      <c r="I252" s="160"/>
      <c r="L252" s="157"/>
      <c r="M252" s="161"/>
      <c r="T252" s="162"/>
      <c r="AT252" s="158" t="s">
        <v>250</v>
      </c>
      <c r="AU252" s="158" t="s">
        <v>79</v>
      </c>
      <c r="AV252" s="11" t="s">
        <v>79</v>
      </c>
      <c r="AW252" s="11" t="s">
        <v>34</v>
      </c>
      <c r="AX252" s="11" t="s">
        <v>71</v>
      </c>
      <c r="AY252" s="158" t="s">
        <v>129</v>
      </c>
    </row>
    <row r="253" spans="2:51" s="10" customFormat="1" ht="12">
      <c r="B253" s="150"/>
      <c r="D253" s="142" t="s">
        <v>250</v>
      </c>
      <c r="E253" s="151" t="s">
        <v>522</v>
      </c>
      <c r="F253" s="152" t="s">
        <v>517</v>
      </c>
      <c r="H253" s="153">
        <v>6151</v>
      </c>
      <c r="I253" s="154"/>
      <c r="L253" s="150"/>
      <c r="M253" s="155"/>
      <c r="T253" s="156"/>
      <c r="AT253" s="151" t="s">
        <v>250</v>
      </c>
      <c r="AU253" s="151" t="s">
        <v>79</v>
      </c>
      <c r="AV253" s="10" t="s">
        <v>81</v>
      </c>
      <c r="AW253" s="10" t="s">
        <v>34</v>
      </c>
      <c r="AX253" s="10" t="s">
        <v>79</v>
      </c>
      <c r="AY253" s="151" t="s">
        <v>129</v>
      </c>
    </row>
    <row r="254" spans="2:65" s="1" customFormat="1" ht="16.5" customHeight="1">
      <c r="B254" s="30"/>
      <c r="C254" s="130" t="s">
        <v>523</v>
      </c>
      <c r="D254" s="130" t="s">
        <v>130</v>
      </c>
      <c r="E254" s="131" t="s">
        <v>524</v>
      </c>
      <c r="F254" s="132" t="s">
        <v>525</v>
      </c>
      <c r="G254" s="133" t="s">
        <v>254</v>
      </c>
      <c r="H254" s="134">
        <v>6199</v>
      </c>
      <c r="I254" s="135"/>
      <c r="J254" s="136">
        <f>ROUND(I254*H254,2)</f>
        <v>0</v>
      </c>
      <c r="K254" s="132" t="s">
        <v>134</v>
      </c>
      <c r="L254" s="30"/>
      <c r="M254" s="137" t="s">
        <v>1</v>
      </c>
      <c r="N254" s="138" t="s">
        <v>42</v>
      </c>
      <c r="P254" s="139">
        <f>O254*H254</f>
        <v>0</v>
      </c>
      <c r="Q254" s="139">
        <v>0.13188</v>
      </c>
      <c r="R254" s="139">
        <f>Q254*H254</f>
        <v>817.52412</v>
      </c>
      <c r="S254" s="139">
        <v>0</v>
      </c>
      <c r="T254" s="140">
        <f>S254*H254</f>
        <v>0</v>
      </c>
      <c r="AR254" s="16" t="s">
        <v>135</v>
      </c>
      <c r="AT254" s="16" t="s">
        <v>130</v>
      </c>
      <c r="AU254" s="16" t="s">
        <v>79</v>
      </c>
      <c r="AY254" s="16" t="s">
        <v>129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6" t="s">
        <v>79</v>
      </c>
      <c r="BK254" s="141">
        <f>ROUND(I254*H254,2)</f>
        <v>0</v>
      </c>
      <c r="BL254" s="16" t="s">
        <v>135</v>
      </c>
      <c r="BM254" s="16" t="s">
        <v>526</v>
      </c>
    </row>
    <row r="255" spans="2:47" s="1" customFormat="1" ht="19.5">
      <c r="B255" s="30"/>
      <c r="D255" s="142" t="s">
        <v>137</v>
      </c>
      <c r="F255" s="143" t="s">
        <v>527</v>
      </c>
      <c r="I255" s="83"/>
      <c r="L255" s="30"/>
      <c r="M255" s="144"/>
      <c r="T255" s="49"/>
      <c r="AT255" s="16" t="s">
        <v>137</v>
      </c>
      <c r="AU255" s="16" t="s">
        <v>79</v>
      </c>
    </row>
    <row r="256" spans="2:51" s="11" customFormat="1" ht="12">
      <c r="B256" s="157"/>
      <c r="D256" s="142" t="s">
        <v>250</v>
      </c>
      <c r="E256" s="158" t="s">
        <v>1</v>
      </c>
      <c r="F256" s="159" t="s">
        <v>266</v>
      </c>
      <c r="H256" s="158" t="s">
        <v>1</v>
      </c>
      <c r="I256" s="160"/>
      <c r="L256" s="157"/>
      <c r="M256" s="161"/>
      <c r="T256" s="162"/>
      <c r="AT256" s="158" t="s">
        <v>250</v>
      </c>
      <c r="AU256" s="158" t="s">
        <v>79</v>
      </c>
      <c r="AV256" s="11" t="s">
        <v>79</v>
      </c>
      <c r="AW256" s="11" t="s">
        <v>34</v>
      </c>
      <c r="AX256" s="11" t="s">
        <v>71</v>
      </c>
      <c r="AY256" s="158" t="s">
        <v>129</v>
      </c>
    </row>
    <row r="257" spans="2:51" s="10" customFormat="1" ht="12">
      <c r="B257" s="150"/>
      <c r="D257" s="142" t="s">
        <v>250</v>
      </c>
      <c r="E257" s="151" t="s">
        <v>528</v>
      </c>
      <c r="F257" s="152" t="s">
        <v>529</v>
      </c>
      <c r="H257" s="153">
        <v>6199</v>
      </c>
      <c r="I257" s="154"/>
      <c r="L257" s="150"/>
      <c r="M257" s="155"/>
      <c r="T257" s="156"/>
      <c r="AT257" s="151" t="s">
        <v>250</v>
      </c>
      <c r="AU257" s="151" t="s">
        <v>79</v>
      </c>
      <c r="AV257" s="10" t="s">
        <v>81</v>
      </c>
      <c r="AW257" s="10" t="s">
        <v>34</v>
      </c>
      <c r="AX257" s="10" t="s">
        <v>79</v>
      </c>
      <c r="AY257" s="151" t="s">
        <v>129</v>
      </c>
    </row>
    <row r="258" spans="2:65" s="1" customFormat="1" ht="16.5" customHeight="1">
      <c r="B258" s="30"/>
      <c r="C258" s="130" t="s">
        <v>530</v>
      </c>
      <c r="D258" s="130" t="s">
        <v>130</v>
      </c>
      <c r="E258" s="131" t="s">
        <v>531</v>
      </c>
      <c r="F258" s="132" t="s">
        <v>532</v>
      </c>
      <c r="G258" s="133" t="s">
        <v>247</v>
      </c>
      <c r="H258" s="134">
        <v>6199</v>
      </c>
      <c r="I258" s="135"/>
      <c r="J258" s="136">
        <f>ROUND(I258*H258,2)</f>
        <v>0</v>
      </c>
      <c r="K258" s="132" t="s">
        <v>248</v>
      </c>
      <c r="L258" s="30"/>
      <c r="M258" s="137" t="s">
        <v>1</v>
      </c>
      <c r="N258" s="138" t="s">
        <v>42</v>
      </c>
      <c r="P258" s="139">
        <f>O258*H258</f>
        <v>0</v>
      </c>
      <c r="Q258" s="139">
        <v>0</v>
      </c>
      <c r="R258" s="139">
        <f>Q258*H258</f>
        <v>0</v>
      </c>
      <c r="S258" s="139">
        <v>0</v>
      </c>
      <c r="T258" s="140">
        <f>S258*H258</f>
        <v>0</v>
      </c>
      <c r="AR258" s="16" t="s">
        <v>135</v>
      </c>
      <c r="AT258" s="16" t="s">
        <v>130</v>
      </c>
      <c r="AU258" s="16" t="s">
        <v>79</v>
      </c>
      <c r="AY258" s="16" t="s">
        <v>129</v>
      </c>
      <c r="BE258" s="141">
        <f>IF(N258="základní",J258,0)</f>
        <v>0</v>
      </c>
      <c r="BF258" s="141">
        <f>IF(N258="snížená",J258,0)</f>
        <v>0</v>
      </c>
      <c r="BG258" s="141">
        <f>IF(N258="zákl. přenesená",J258,0)</f>
        <v>0</v>
      </c>
      <c r="BH258" s="141">
        <f>IF(N258="sníž. přenesená",J258,0)</f>
        <v>0</v>
      </c>
      <c r="BI258" s="141">
        <f>IF(N258="nulová",J258,0)</f>
        <v>0</v>
      </c>
      <c r="BJ258" s="16" t="s">
        <v>79</v>
      </c>
      <c r="BK258" s="141">
        <f>ROUND(I258*H258,2)</f>
        <v>0</v>
      </c>
      <c r="BL258" s="16" t="s">
        <v>135</v>
      </c>
      <c r="BM258" s="16" t="s">
        <v>533</v>
      </c>
    </row>
    <row r="259" spans="2:51" s="11" customFormat="1" ht="12">
      <c r="B259" s="157"/>
      <c r="D259" s="142" t="s">
        <v>250</v>
      </c>
      <c r="E259" s="158" t="s">
        <v>1</v>
      </c>
      <c r="F259" s="159" t="s">
        <v>266</v>
      </c>
      <c r="H259" s="158" t="s">
        <v>1</v>
      </c>
      <c r="I259" s="160"/>
      <c r="L259" s="157"/>
      <c r="M259" s="161"/>
      <c r="T259" s="162"/>
      <c r="AT259" s="158" t="s">
        <v>250</v>
      </c>
      <c r="AU259" s="158" t="s">
        <v>79</v>
      </c>
      <c r="AV259" s="11" t="s">
        <v>79</v>
      </c>
      <c r="AW259" s="11" t="s">
        <v>34</v>
      </c>
      <c r="AX259" s="11" t="s">
        <v>71</v>
      </c>
      <c r="AY259" s="158" t="s">
        <v>129</v>
      </c>
    </row>
    <row r="260" spans="2:51" s="10" customFormat="1" ht="12">
      <c r="B260" s="150"/>
      <c r="D260" s="142" t="s">
        <v>250</v>
      </c>
      <c r="E260" s="151" t="s">
        <v>1</v>
      </c>
      <c r="F260" s="152" t="s">
        <v>534</v>
      </c>
      <c r="H260" s="153">
        <v>6199</v>
      </c>
      <c r="I260" s="154"/>
      <c r="L260" s="150"/>
      <c r="M260" s="155"/>
      <c r="T260" s="156"/>
      <c r="AT260" s="151" t="s">
        <v>250</v>
      </c>
      <c r="AU260" s="151" t="s">
        <v>79</v>
      </c>
      <c r="AV260" s="10" t="s">
        <v>81</v>
      </c>
      <c r="AW260" s="10" t="s">
        <v>34</v>
      </c>
      <c r="AX260" s="10" t="s">
        <v>79</v>
      </c>
      <c r="AY260" s="151" t="s">
        <v>129</v>
      </c>
    </row>
    <row r="261" spans="2:65" s="1" customFormat="1" ht="16.5" customHeight="1">
      <c r="B261" s="30"/>
      <c r="C261" s="130" t="s">
        <v>535</v>
      </c>
      <c r="D261" s="130" t="s">
        <v>130</v>
      </c>
      <c r="E261" s="131" t="s">
        <v>536</v>
      </c>
      <c r="F261" s="132" t="s">
        <v>537</v>
      </c>
      <c r="G261" s="133" t="s">
        <v>254</v>
      </c>
      <c r="H261" s="134">
        <v>12542</v>
      </c>
      <c r="I261" s="135"/>
      <c r="J261" s="136">
        <f>ROUND(I261*H261,2)</f>
        <v>0</v>
      </c>
      <c r="K261" s="132" t="s">
        <v>134</v>
      </c>
      <c r="L261" s="30"/>
      <c r="M261" s="137" t="s">
        <v>1</v>
      </c>
      <c r="N261" s="138" t="s">
        <v>42</v>
      </c>
      <c r="P261" s="139">
        <f>O261*H261</f>
        <v>0</v>
      </c>
      <c r="Q261" s="139">
        <v>0.00071</v>
      </c>
      <c r="R261" s="139">
        <f>Q261*H261</f>
        <v>8.90482</v>
      </c>
      <c r="S261" s="139">
        <v>0</v>
      </c>
      <c r="T261" s="140">
        <f>S261*H261</f>
        <v>0</v>
      </c>
      <c r="AR261" s="16" t="s">
        <v>135</v>
      </c>
      <c r="AT261" s="16" t="s">
        <v>130</v>
      </c>
      <c r="AU261" s="16" t="s">
        <v>79</v>
      </c>
      <c r="AY261" s="16" t="s">
        <v>129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6" t="s">
        <v>79</v>
      </c>
      <c r="BK261" s="141">
        <f>ROUND(I261*H261,2)</f>
        <v>0</v>
      </c>
      <c r="BL261" s="16" t="s">
        <v>135</v>
      </c>
      <c r="BM261" s="16" t="s">
        <v>538</v>
      </c>
    </row>
    <row r="262" spans="2:51" s="11" customFormat="1" ht="12">
      <c r="B262" s="157"/>
      <c r="D262" s="142" t="s">
        <v>250</v>
      </c>
      <c r="E262" s="158" t="s">
        <v>1</v>
      </c>
      <c r="F262" s="159" t="s">
        <v>266</v>
      </c>
      <c r="H262" s="158" t="s">
        <v>1</v>
      </c>
      <c r="I262" s="160"/>
      <c r="L262" s="157"/>
      <c r="M262" s="161"/>
      <c r="T262" s="162"/>
      <c r="AT262" s="158" t="s">
        <v>250</v>
      </c>
      <c r="AU262" s="158" t="s">
        <v>79</v>
      </c>
      <c r="AV262" s="11" t="s">
        <v>79</v>
      </c>
      <c r="AW262" s="11" t="s">
        <v>34</v>
      </c>
      <c r="AX262" s="11" t="s">
        <v>71</v>
      </c>
      <c r="AY262" s="158" t="s">
        <v>129</v>
      </c>
    </row>
    <row r="263" spans="2:51" s="10" customFormat="1" ht="12">
      <c r="B263" s="150"/>
      <c r="D263" s="142" t="s">
        <v>250</v>
      </c>
      <c r="E263" s="151" t="s">
        <v>190</v>
      </c>
      <c r="F263" s="152" t="s">
        <v>539</v>
      </c>
      <c r="H263" s="153">
        <v>6295</v>
      </c>
      <c r="I263" s="154"/>
      <c r="L263" s="150"/>
      <c r="M263" s="155"/>
      <c r="T263" s="156"/>
      <c r="AT263" s="151" t="s">
        <v>250</v>
      </c>
      <c r="AU263" s="151" t="s">
        <v>79</v>
      </c>
      <c r="AV263" s="10" t="s">
        <v>81</v>
      </c>
      <c r="AW263" s="10" t="s">
        <v>34</v>
      </c>
      <c r="AX263" s="10" t="s">
        <v>71</v>
      </c>
      <c r="AY263" s="151" t="s">
        <v>129</v>
      </c>
    </row>
    <row r="264" spans="2:51" s="10" customFormat="1" ht="12">
      <c r="B264" s="150"/>
      <c r="D264" s="142" t="s">
        <v>250</v>
      </c>
      <c r="E264" s="151" t="s">
        <v>194</v>
      </c>
      <c r="F264" s="152" t="s">
        <v>540</v>
      </c>
      <c r="H264" s="153">
        <v>6247</v>
      </c>
      <c r="I264" s="154"/>
      <c r="L264" s="150"/>
      <c r="M264" s="155"/>
      <c r="T264" s="156"/>
      <c r="AT264" s="151" t="s">
        <v>250</v>
      </c>
      <c r="AU264" s="151" t="s">
        <v>79</v>
      </c>
      <c r="AV264" s="10" t="s">
        <v>81</v>
      </c>
      <c r="AW264" s="10" t="s">
        <v>34</v>
      </c>
      <c r="AX264" s="10" t="s">
        <v>71</v>
      </c>
      <c r="AY264" s="151" t="s">
        <v>129</v>
      </c>
    </row>
    <row r="265" spans="2:51" s="10" customFormat="1" ht="12">
      <c r="B265" s="150"/>
      <c r="D265" s="142" t="s">
        <v>250</v>
      </c>
      <c r="E265" s="151" t="s">
        <v>541</v>
      </c>
      <c r="F265" s="152" t="s">
        <v>542</v>
      </c>
      <c r="H265" s="153">
        <v>12542</v>
      </c>
      <c r="I265" s="154"/>
      <c r="L265" s="150"/>
      <c r="M265" s="155"/>
      <c r="T265" s="156"/>
      <c r="AT265" s="151" t="s">
        <v>250</v>
      </c>
      <c r="AU265" s="151" t="s">
        <v>79</v>
      </c>
      <c r="AV265" s="10" t="s">
        <v>81</v>
      </c>
      <c r="AW265" s="10" t="s">
        <v>34</v>
      </c>
      <c r="AX265" s="10" t="s">
        <v>79</v>
      </c>
      <c r="AY265" s="151" t="s">
        <v>129</v>
      </c>
    </row>
    <row r="266" spans="2:65" s="1" customFormat="1" ht="16.5" customHeight="1">
      <c r="B266" s="30"/>
      <c r="C266" s="130" t="s">
        <v>543</v>
      </c>
      <c r="D266" s="130" t="s">
        <v>130</v>
      </c>
      <c r="E266" s="131" t="s">
        <v>544</v>
      </c>
      <c r="F266" s="132" t="s">
        <v>545</v>
      </c>
      <c r="G266" s="133" t="s">
        <v>247</v>
      </c>
      <c r="H266" s="134">
        <v>6295</v>
      </c>
      <c r="I266" s="135"/>
      <c r="J266" s="136">
        <f>ROUND(I266*H266,2)</f>
        <v>0</v>
      </c>
      <c r="K266" s="132" t="s">
        <v>248</v>
      </c>
      <c r="L266" s="30"/>
      <c r="M266" s="137" t="s">
        <v>1</v>
      </c>
      <c r="N266" s="138" t="s">
        <v>42</v>
      </c>
      <c r="P266" s="139">
        <f>O266*H266</f>
        <v>0</v>
      </c>
      <c r="Q266" s="139">
        <v>0</v>
      </c>
      <c r="R266" s="139">
        <f>Q266*H266</f>
        <v>0</v>
      </c>
      <c r="S266" s="139">
        <v>0</v>
      </c>
      <c r="T266" s="140">
        <f>S266*H266</f>
        <v>0</v>
      </c>
      <c r="AR266" s="16" t="s">
        <v>135</v>
      </c>
      <c r="AT266" s="16" t="s">
        <v>130</v>
      </c>
      <c r="AU266" s="16" t="s">
        <v>79</v>
      </c>
      <c r="AY266" s="16" t="s">
        <v>129</v>
      </c>
      <c r="BE266" s="141">
        <f>IF(N266="základní",J266,0)</f>
        <v>0</v>
      </c>
      <c r="BF266" s="141">
        <f>IF(N266="snížená",J266,0)</f>
        <v>0</v>
      </c>
      <c r="BG266" s="141">
        <f>IF(N266="zákl. přenesená",J266,0)</f>
        <v>0</v>
      </c>
      <c r="BH266" s="141">
        <f>IF(N266="sníž. přenesená",J266,0)</f>
        <v>0</v>
      </c>
      <c r="BI266" s="141">
        <f>IF(N266="nulová",J266,0)</f>
        <v>0</v>
      </c>
      <c r="BJ266" s="16" t="s">
        <v>79</v>
      </c>
      <c r="BK266" s="141">
        <f>ROUND(I266*H266,2)</f>
        <v>0</v>
      </c>
      <c r="BL266" s="16" t="s">
        <v>135</v>
      </c>
      <c r="BM266" s="16" t="s">
        <v>546</v>
      </c>
    </row>
    <row r="267" spans="2:47" s="1" customFormat="1" ht="19.5">
      <c r="B267" s="30"/>
      <c r="D267" s="142" t="s">
        <v>137</v>
      </c>
      <c r="F267" s="143" t="s">
        <v>547</v>
      </c>
      <c r="I267" s="83"/>
      <c r="L267" s="30"/>
      <c r="M267" s="144"/>
      <c r="T267" s="49"/>
      <c r="AT267" s="16" t="s">
        <v>137</v>
      </c>
      <c r="AU267" s="16" t="s">
        <v>79</v>
      </c>
    </row>
    <row r="268" spans="2:51" s="11" customFormat="1" ht="12">
      <c r="B268" s="157"/>
      <c r="D268" s="142" t="s">
        <v>250</v>
      </c>
      <c r="E268" s="158" t="s">
        <v>1</v>
      </c>
      <c r="F268" s="159" t="s">
        <v>266</v>
      </c>
      <c r="H268" s="158" t="s">
        <v>1</v>
      </c>
      <c r="I268" s="160"/>
      <c r="L268" s="157"/>
      <c r="M268" s="161"/>
      <c r="T268" s="162"/>
      <c r="AT268" s="158" t="s">
        <v>250</v>
      </c>
      <c r="AU268" s="158" t="s">
        <v>79</v>
      </c>
      <c r="AV268" s="11" t="s">
        <v>79</v>
      </c>
      <c r="AW268" s="11" t="s">
        <v>34</v>
      </c>
      <c r="AX268" s="11" t="s">
        <v>71</v>
      </c>
      <c r="AY268" s="158" t="s">
        <v>129</v>
      </c>
    </row>
    <row r="269" spans="2:51" s="10" customFormat="1" ht="12">
      <c r="B269" s="150"/>
      <c r="D269" s="142" t="s">
        <v>250</v>
      </c>
      <c r="E269" s="151" t="s">
        <v>1</v>
      </c>
      <c r="F269" s="152" t="s">
        <v>191</v>
      </c>
      <c r="H269" s="153">
        <v>6295</v>
      </c>
      <c r="I269" s="154"/>
      <c r="L269" s="150"/>
      <c r="M269" s="155"/>
      <c r="T269" s="156"/>
      <c r="AT269" s="151" t="s">
        <v>250</v>
      </c>
      <c r="AU269" s="151" t="s">
        <v>79</v>
      </c>
      <c r="AV269" s="10" t="s">
        <v>81</v>
      </c>
      <c r="AW269" s="10" t="s">
        <v>34</v>
      </c>
      <c r="AX269" s="10" t="s">
        <v>79</v>
      </c>
      <c r="AY269" s="151" t="s">
        <v>129</v>
      </c>
    </row>
    <row r="270" spans="2:65" s="1" customFormat="1" ht="16.5" customHeight="1">
      <c r="B270" s="30"/>
      <c r="C270" s="130" t="s">
        <v>548</v>
      </c>
      <c r="D270" s="130" t="s">
        <v>130</v>
      </c>
      <c r="E270" s="131" t="s">
        <v>549</v>
      </c>
      <c r="F270" s="132" t="s">
        <v>550</v>
      </c>
      <c r="G270" s="133" t="s">
        <v>247</v>
      </c>
      <c r="H270" s="134">
        <v>6247</v>
      </c>
      <c r="I270" s="135"/>
      <c r="J270" s="136">
        <f>ROUND(I270*H270,2)</f>
        <v>0</v>
      </c>
      <c r="K270" s="132" t="s">
        <v>248</v>
      </c>
      <c r="L270" s="30"/>
      <c r="M270" s="137" t="s">
        <v>1</v>
      </c>
      <c r="N270" s="138" t="s">
        <v>42</v>
      </c>
      <c r="P270" s="139">
        <f>O270*H270</f>
        <v>0</v>
      </c>
      <c r="Q270" s="139">
        <v>0</v>
      </c>
      <c r="R270" s="139">
        <f>Q270*H270</f>
        <v>0</v>
      </c>
      <c r="S270" s="139">
        <v>0</v>
      </c>
      <c r="T270" s="140">
        <f>S270*H270</f>
        <v>0</v>
      </c>
      <c r="AR270" s="16" t="s">
        <v>135</v>
      </c>
      <c r="AT270" s="16" t="s">
        <v>130</v>
      </c>
      <c r="AU270" s="16" t="s">
        <v>79</v>
      </c>
      <c r="AY270" s="16" t="s">
        <v>129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6" t="s">
        <v>79</v>
      </c>
      <c r="BK270" s="141">
        <f>ROUND(I270*H270,2)</f>
        <v>0</v>
      </c>
      <c r="BL270" s="16" t="s">
        <v>135</v>
      </c>
      <c r="BM270" s="16" t="s">
        <v>551</v>
      </c>
    </row>
    <row r="271" spans="2:47" s="1" customFormat="1" ht="19.5">
      <c r="B271" s="30"/>
      <c r="D271" s="142" t="s">
        <v>137</v>
      </c>
      <c r="F271" s="143" t="s">
        <v>552</v>
      </c>
      <c r="I271" s="83"/>
      <c r="L271" s="30"/>
      <c r="M271" s="144"/>
      <c r="T271" s="49"/>
      <c r="AT271" s="16" t="s">
        <v>137</v>
      </c>
      <c r="AU271" s="16" t="s">
        <v>79</v>
      </c>
    </row>
    <row r="272" spans="2:51" s="11" customFormat="1" ht="12">
      <c r="B272" s="157"/>
      <c r="D272" s="142" t="s">
        <v>250</v>
      </c>
      <c r="E272" s="158" t="s">
        <v>1</v>
      </c>
      <c r="F272" s="159" t="s">
        <v>266</v>
      </c>
      <c r="H272" s="158" t="s">
        <v>1</v>
      </c>
      <c r="I272" s="160"/>
      <c r="L272" s="157"/>
      <c r="M272" s="161"/>
      <c r="T272" s="162"/>
      <c r="AT272" s="158" t="s">
        <v>250</v>
      </c>
      <c r="AU272" s="158" t="s">
        <v>79</v>
      </c>
      <c r="AV272" s="11" t="s">
        <v>79</v>
      </c>
      <c r="AW272" s="11" t="s">
        <v>34</v>
      </c>
      <c r="AX272" s="11" t="s">
        <v>71</v>
      </c>
      <c r="AY272" s="158" t="s">
        <v>129</v>
      </c>
    </row>
    <row r="273" spans="2:51" s="10" customFormat="1" ht="12">
      <c r="B273" s="150"/>
      <c r="D273" s="142" t="s">
        <v>250</v>
      </c>
      <c r="E273" s="151" t="s">
        <v>1</v>
      </c>
      <c r="F273" s="152" t="s">
        <v>195</v>
      </c>
      <c r="H273" s="153">
        <v>6247</v>
      </c>
      <c r="I273" s="154"/>
      <c r="L273" s="150"/>
      <c r="M273" s="155"/>
      <c r="T273" s="156"/>
      <c r="AT273" s="151" t="s">
        <v>250</v>
      </c>
      <c r="AU273" s="151" t="s">
        <v>79</v>
      </c>
      <c r="AV273" s="10" t="s">
        <v>81</v>
      </c>
      <c r="AW273" s="10" t="s">
        <v>34</v>
      </c>
      <c r="AX273" s="10" t="s">
        <v>79</v>
      </c>
      <c r="AY273" s="151" t="s">
        <v>129</v>
      </c>
    </row>
    <row r="274" spans="2:65" s="1" customFormat="1" ht="16.5" customHeight="1">
      <c r="B274" s="30"/>
      <c r="C274" s="130" t="s">
        <v>553</v>
      </c>
      <c r="D274" s="130" t="s">
        <v>130</v>
      </c>
      <c r="E274" s="131" t="s">
        <v>554</v>
      </c>
      <c r="F274" s="132" t="s">
        <v>555</v>
      </c>
      <c r="G274" s="133" t="s">
        <v>254</v>
      </c>
      <c r="H274" s="134">
        <v>190</v>
      </c>
      <c r="I274" s="135"/>
      <c r="J274" s="136">
        <f>ROUND(I274*H274,2)</f>
        <v>0</v>
      </c>
      <c r="K274" s="132" t="s">
        <v>134</v>
      </c>
      <c r="L274" s="30"/>
      <c r="M274" s="137" t="s">
        <v>1</v>
      </c>
      <c r="N274" s="138" t="s">
        <v>42</v>
      </c>
      <c r="P274" s="139">
        <f>O274*H274</f>
        <v>0</v>
      </c>
      <c r="Q274" s="139">
        <v>0.19536</v>
      </c>
      <c r="R274" s="139">
        <f>Q274*H274</f>
        <v>37.1184</v>
      </c>
      <c r="S274" s="139">
        <v>0</v>
      </c>
      <c r="T274" s="140">
        <f>S274*H274</f>
        <v>0</v>
      </c>
      <c r="AR274" s="16" t="s">
        <v>135</v>
      </c>
      <c r="AT274" s="16" t="s">
        <v>130</v>
      </c>
      <c r="AU274" s="16" t="s">
        <v>79</v>
      </c>
      <c r="AY274" s="16" t="s">
        <v>129</v>
      </c>
      <c r="BE274" s="141">
        <f>IF(N274="základní",J274,0)</f>
        <v>0</v>
      </c>
      <c r="BF274" s="141">
        <f>IF(N274="snížená",J274,0)</f>
        <v>0</v>
      </c>
      <c r="BG274" s="141">
        <f>IF(N274="zákl. přenesená",J274,0)</f>
        <v>0</v>
      </c>
      <c r="BH274" s="141">
        <f>IF(N274="sníž. přenesená",J274,0)</f>
        <v>0</v>
      </c>
      <c r="BI274" s="141">
        <f>IF(N274="nulová",J274,0)</f>
        <v>0</v>
      </c>
      <c r="BJ274" s="16" t="s">
        <v>79</v>
      </c>
      <c r="BK274" s="141">
        <f>ROUND(I274*H274,2)</f>
        <v>0</v>
      </c>
      <c r="BL274" s="16" t="s">
        <v>135</v>
      </c>
      <c r="BM274" s="16" t="s">
        <v>556</v>
      </c>
    </row>
    <row r="275" spans="2:51" s="11" customFormat="1" ht="12">
      <c r="B275" s="157"/>
      <c r="D275" s="142" t="s">
        <v>250</v>
      </c>
      <c r="E275" s="158" t="s">
        <v>1</v>
      </c>
      <c r="F275" s="159" t="s">
        <v>557</v>
      </c>
      <c r="H275" s="158" t="s">
        <v>1</v>
      </c>
      <c r="I275" s="160"/>
      <c r="L275" s="157"/>
      <c r="M275" s="161"/>
      <c r="T275" s="162"/>
      <c r="AT275" s="158" t="s">
        <v>250</v>
      </c>
      <c r="AU275" s="158" t="s">
        <v>79</v>
      </c>
      <c r="AV275" s="11" t="s">
        <v>79</v>
      </c>
      <c r="AW275" s="11" t="s">
        <v>34</v>
      </c>
      <c r="AX275" s="11" t="s">
        <v>71</v>
      </c>
      <c r="AY275" s="158" t="s">
        <v>129</v>
      </c>
    </row>
    <row r="276" spans="2:51" s="10" customFormat="1" ht="12">
      <c r="B276" s="150"/>
      <c r="D276" s="142" t="s">
        <v>250</v>
      </c>
      <c r="E276" s="151" t="s">
        <v>558</v>
      </c>
      <c r="F276" s="152" t="s">
        <v>559</v>
      </c>
      <c r="H276" s="153">
        <v>190</v>
      </c>
      <c r="I276" s="154"/>
      <c r="L276" s="150"/>
      <c r="M276" s="155"/>
      <c r="T276" s="156"/>
      <c r="AT276" s="151" t="s">
        <v>250</v>
      </c>
      <c r="AU276" s="151" t="s">
        <v>79</v>
      </c>
      <c r="AV276" s="10" t="s">
        <v>81</v>
      </c>
      <c r="AW276" s="10" t="s">
        <v>34</v>
      </c>
      <c r="AX276" s="10" t="s">
        <v>79</v>
      </c>
      <c r="AY276" s="151" t="s">
        <v>129</v>
      </c>
    </row>
    <row r="277" spans="2:65" s="1" customFormat="1" ht="16.5" customHeight="1">
      <c r="B277" s="30"/>
      <c r="C277" s="170" t="s">
        <v>560</v>
      </c>
      <c r="D277" s="170" t="s">
        <v>488</v>
      </c>
      <c r="E277" s="171" t="s">
        <v>561</v>
      </c>
      <c r="F277" s="172" t="s">
        <v>562</v>
      </c>
      <c r="G277" s="173" t="s">
        <v>563</v>
      </c>
      <c r="H277" s="174">
        <v>52.25</v>
      </c>
      <c r="I277" s="175"/>
      <c r="J277" s="176">
        <f>ROUND(I277*H277,2)</f>
        <v>0</v>
      </c>
      <c r="K277" s="172" t="s">
        <v>248</v>
      </c>
      <c r="L277" s="177"/>
      <c r="M277" s="178" t="s">
        <v>1</v>
      </c>
      <c r="N277" s="179" t="s">
        <v>42</v>
      </c>
      <c r="P277" s="139">
        <f>O277*H277</f>
        <v>0</v>
      </c>
      <c r="Q277" s="139">
        <v>1</v>
      </c>
      <c r="R277" s="139">
        <f>Q277*H277</f>
        <v>52.25</v>
      </c>
      <c r="S277" s="139">
        <v>0</v>
      </c>
      <c r="T277" s="140">
        <f>S277*H277</f>
        <v>0</v>
      </c>
      <c r="AR277" s="16" t="s">
        <v>167</v>
      </c>
      <c r="AT277" s="16" t="s">
        <v>488</v>
      </c>
      <c r="AU277" s="16" t="s">
        <v>79</v>
      </c>
      <c r="AY277" s="16" t="s">
        <v>129</v>
      </c>
      <c r="BE277" s="141">
        <f>IF(N277="základní",J277,0)</f>
        <v>0</v>
      </c>
      <c r="BF277" s="141">
        <f>IF(N277="snížená",J277,0)</f>
        <v>0</v>
      </c>
      <c r="BG277" s="141">
        <f>IF(N277="zákl. přenesená",J277,0)</f>
        <v>0</v>
      </c>
      <c r="BH277" s="141">
        <f>IF(N277="sníž. přenesená",J277,0)</f>
        <v>0</v>
      </c>
      <c r="BI277" s="141">
        <f>IF(N277="nulová",J277,0)</f>
        <v>0</v>
      </c>
      <c r="BJ277" s="16" t="s">
        <v>79</v>
      </c>
      <c r="BK277" s="141">
        <f>ROUND(I277*H277,2)</f>
        <v>0</v>
      </c>
      <c r="BL277" s="16" t="s">
        <v>135</v>
      </c>
      <c r="BM277" s="16" t="s">
        <v>564</v>
      </c>
    </row>
    <row r="278" spans="2:47" s="1" customFormat="1" ht="19.5">
      <c r="B278" s="30"/>
      <c r="D278" s="142" t="s">
        <v>137</v>
      </c>
      <c r="F278" s="143" t="s">
        <v>565</v>
      </c>
      <c r="I278" s="83"/>
      <c r="L278" s="30"/>
      <c r="M278" s="144"/>
      <c r="T278" s="49"/>
      <c r="AT278" s="16" t="s">
        <v>137</v>
      </c>
      <c r="AU278" s="16" t="s">
        <v>79</v>
      </c>
    </row>
    <row r="279" spans="2:51" s="11" customFormat="1" ht="12">
      <c r="B279" s="157"/>
      <c r="D279" s="142" t="s">
        <v>250</v>
      </c>
      <c r="E279" s="158" t="s">
        <v>1</v>
      </c>
      <c r="F279" s="159" t="s">
        <v>566</v>
      </c>
      <c r="H279" s="158" t="s">
        <v>1</v>
      </c>
      <c r="I279" s="160"/>
      <c r="L279" s="157"/>
      <c r="M279" s="161"/>
      <c r="T279" s="162"/>
      <c r="AT279" s="158" t="s">
        <v>250</v>
      </c>
      <c r="AU279" s="158" t="s">
        <v>79</v>
      </c>
      <c r="AV279" s="11" t="s">
        <v>79</v>
      </c>
      <c r="AW279" s="11" t="s">
        <v>34</v>
      </c>
      <c r="AX279" s="11" t="s">
        <v>71</v>
      </c>
      <c r="AY279" s="158" t="s">
        <v>129</v>
      </c>
    </row>
    <row r="280" spans="2:51" s="10" customFormat="1" ht="12">
      <c r="B280" s="150"/>
      <c r="D280" s="142" t="s">
        <v>250</v>
      </c>
      <c r="E280" s="151" t="s">
        <v>1</v>
      </c>
      <c r="F280" s="152" t="s">
        <v>567</v>
      </c>
      <c r="H280" s="153">
        <v>52.25</v>
      </c>
      <c r="I280" s="154"/>
      <c r="L280" s="150"/>
      <c r="M280" s="155"/>
      <c r="T280" s="156"/>
      <c r="AT280" s="151" t="s">
        <v>250</v>
      </c>
      <c r="AU280" s="151" t="s">
        <v>79</v>
      </c>
      <c r="AV280" s="10" t="s">
        <v>81</v>
      </c>
      <c r="AW280" s="10" t="s">
        <v>34</v>
      </c>
      <c r="AX280" s="10" t="s">
        <v>79</v>
      </c>
      <c r="AY280" s="151" t="s">
        <v>129</v>
      </c>
    </row>
    <row r="281" spans="2:63" s="9" customFormat="1" ht="25.9" customHeight="1">
      <c r="B281" s="120"/>
      <c r="D281" s="121" t="s">
        <v>70</v>
      </c>
      <c r="E281" s="122" t="s">
        <v>167</v>
      </c>
      <c r="F281" s="122" t="s">
        <v>568</v>
      </c>
      <c r="I281" s="123"/>
      <c r="J281" s="124">
        <f>BK281</f>
        <v>0</v>
      </c>
      <c r="L281" s="120"/>
      <c r="M281" s="125"/>
      <c r="P281" s="126">
        <f>SUM(P282:P327)</f>
        <v>0</v>
      </c>
      <c r="R281" s="126">
        <f>SUM(R282:R327)</f>
        <v>45.372668000000004</v>
      </c>
      <c r="T281" s="127">
        <f>SUM(T282:T327)</f>
        <v>0</v>
      </c>
      <c r="AR281" s="121" t="s">
        <v>79</v>
      </c>
      <c r="AT281" s="128" t="s">
        <v>70</v>
      </c>
      <c r="AU281" s="128" t="s">
        <v>71</v>
      </c>
      <c r="AY281" s="121" t="s">
        <v>129</v>
      </c>
      <c r="BK281" s="129">
        <f>SUM(BK282:BK327)</f>
        <v>0</v>
      </c>
    </row>
    <row r="282" spans="2:65" s="1" customFormat="1" ht="16.5" customHeight="1">
      <c r="B282" s="30"/>
      <c r="C282" s="130" t="s">
        <v>569</v>
      </c>
      <c r="D282" s="130" t="s">
        <v>130</v>
      </c>
      <c r="E282" s="131" t="s">
        <v>570</v>
      </c>
      <c r="F282" s="132" t="s">
        <v>571</v>
      </c>
      <c r="G282" s="133" t="s">
        <v>488</v>
      </c>
      <c r="H282" s="134">
        <v>111.8</v>
      </c>
      <c r="I282" s="135"/>
      <c r="J282" s="136">
        <f>ROUND(I282*H282,2)</f>
        <v>0</v>
      </c>
      <c r="K282" s="132" t="s">
        <v>134</v>
      </c>
      <c r="L282" s="30"/>
      <c r="M282" s="137" t="s">
        <v>1</v>
      </c>
      <c r="N282" s="138" t="s">
        <v>42</v>
      </c>
      <c r="P282" s="139">
        <f>O282*H282</f>
        <v>0</v>
      </c>
      <c r="Q282" s="139">
        <v>0.0033</v>
      </c>
      <c r="R282" s="139">
        <f>Q282*H282</f>
        <v>0.36894</v>
      </c>
      <c r="S282" s="139">
        <v>0</v>
      </c>
      <c r="T282" s="140">
        <f>S282*H282</f>
        <v>0</v>
      </c>
      <c r="AR282" s="16" t="s">
        <v>135</v>
      </c>
      <c r="AT282" s="16" t="s">
        <v>130</v>
      </c>
      <c r="AU282" s="16" t="s">
        <v>79</v>
      </c>
      <c r="AY282" s="16" t="s">
        <v>129</v>
      </c>
      <c r="BE282" s="141">
        <f>IF(N282="základní",J282,0)</f>
        <v>0</v>
      </c>
      <c r="BF282" s="141">
        <f>IF(N282="snížená",J282,0)</f>
        <v>0</v>
      </c>
      <c r="BG282" s="141">
        <f>IF(N282="zákl. přenesená",J282,0)</f>
        <v>0</v>
      </c>
      <c r="BH282" s="141">
        <f>IF(N282="sníž. přenesená",J282,0)</f>
        <v>0</v>
      </c>
      <c r="BI282" s="141">
        <f>IF(N282="nulová",J282,0)</f>
        <v>0</v>
      </c>
      <c r="BJ282" s="16" t="s">
        <v>79</v>
      </c>
      <c r="BK282" s="141">
        <f>ROUND(I282*H282,2)</f>
        <v>0</v>
      </c>
      <c r="BL282" s="16" t="s">
        <v>135</v>
      </c>
      <c r="BM282" s="16" t="s">
        <v>572</v>
      </c>
    </row>
    <row r="283" spans="2:51" s="11" customFormat="1" ht="12">
      <c r="B283" s="157"/>
      <c r="D283" s="142" t="s">
        <v>250</v>
      </c>
      <c r="E283" s="158" t="s">
        <v>1</v>
      </c>
      <c r="F283" s="159" t="s">
        <v>573</v>
      </c>
      <c r="H283" s="158" t="s">
        <v>1</v>
      </c>
      <c r="I283" s="160"/>
      <c r="L283" s="157"/>
      <c r="M283" s="161"/>
      <c r="T283" s="162"/>
      <c r="AT283" s="158" t="s">
        <v>250</v>
      </c>
      <c r="AU283" s="158" t="s">
        <v>79</v>
      </c>
      <c r="AV283" s="11" t="s">
        <v>79</v>
      </c>
      <c r="AW283" s="11" t="s">
        <v>34</v>
      </c>
      <c r="AX283" s="11" t="s">
        <v>71</v>
      </c>
      <c r="AY283" s="158" t="s">
        <v>129</v>
      </c>
    </row>
    <row r="284" spans="2:51" s="10" customFormat="1" ht="12">
      <c r="B284" s="150"/>
      <c r="D284" s="142" t="s">
        <v>250</v>
      </c>
      <c r="E284" s="151" t="s">
        <v>574</v>
      </c>
      <c r="F284" s="152" t="s">
        <v>575</v>
      </c>
      <c r="H284" s="153">
        <v>111.8</v>
      </c>
      <c r="I284" s="154"/>
      <c r="L284" s="150"/>
      <c r="M284" s="155"/>
      <c r="T284" s="156"/>
      <c r="AT284" s="151" t="s">
        <v>250</v>
      </c>
      <c r="AU284" s="151" t="s">
        <v>79</v>
      </c>
      <c r="AV284" s="10" t="s">
        <v>81</v>
      </c>
      <c r="AW284" s="10" t="s">
        <v>34</v>
      </c>
      <c r="AX284" s="10" t="s">
        <v>79</v>
      </c>
      <c r="AY284" s="151" t="s">
        <v>129</v>
      </c>
    </row>
    <row r="285" spans="2:65" s="1" customFormat="1" ht="16.5" customHeight="1">
      <c r="B285" s="30"/>
      <c r="C285" s="130" t="s">
        <v>576</v>
      </c>
      <c r="D285" s="130" t="s">
        <v>130</v>
      </c>
      <c r="E285" s="131" t="s">
        <v>577</v>
      </c>
      <c r="F285" s="132" t="s">
        <v>578</v>
      </c>
      <c r="G285" s="133" t="s">
        <v>488</v>
      </c>
      <c r="H285" s="134">
        <v>20.9</v>
      </c>
      <c r="I285" s="135"/>
      <c r="J285" s="136">
        <f>ROUND(I285*H285,2)</f>
        <v>0</v>
      </c>
      <c r="K285" s="132" t="s">
        <v>134</v>
      </c>
      <c r="L285" s="30"/>
      <c r="M285" s="137" t="s">
        <v>1</v>
      </c>
      <c r="N285" s="138" t="s">
        <v>42</v>
      </c>
      <c r="P285" s="139">
        <f>O285*H285</f>
        <v>0</v>
      </c>
      <c r="Q285" s="139">
        <v>0.00482</v>
      </c>
      <c r="R285" s="139">
        <f>Q285*H285</f>
        <v>0.10073799999999998</v>
      </c>
      <c r="S285" s="139">
        <v>0</v>
      </c>
      <c r="T285" s="140">
        <f>S285*H285</f>
        <v>0</v>
      </c>
      <c r="AR285" s="16" t="s">
        <v>135</v>
      </c>
      <c r="AT285" s="16" t="s">
        <v>130</v>
      </c>
      <c r="AU285" s="16" t="s">
        <v>79</v>
      </c>
      <c r="AY285" s="16" t="s">
        <v>129</v>
      </c>
      <c r="BE285" s="141">
        <f>IF(N285="základní",J285,0)</f>
        <v>0</v>
      </c>
      <c r="BF285" s="141">
        <f>IF(N285="snížená",J285,0)</f>
        <v>0</v>
      </c>
      <c r="BG285" s="141">
        <f>IF(N285="zákl. přenesená",J285,0)</f>
        <v>0</v>
      </c>
      <c r="BH285" s="141">
        <f>IF(N285="sníž. přenesená",J285,0)</f>
        <v>0</v>
      </c>
      <c r="BI285" s="141">
        <f>IF(N285="nulová",J285,0)</f>
        <v>0</v>
      </c>
      <c r="BJ285" s="16" t="s">
        <v>79</v>
      </c>
      <c r="BK285" s="141">
        <f>ROUND(I285*H285,2)</f>
        <v>0</v>
      </c>
      <c r="BL285" s="16" t="s">
        <v>135</v>
      </c>
      <c r="BM285" s="16" t="s">
        <v>579</v>
      </c>
    </row>
    <row r="286" spans="2:51" s="11" customFormat="1" ht="12">
      <c r="B286" s="157"/>
      <c r="D286" s="142" t="s">
        <v>250</v>
      </c>
      <c r="E286" s="158" t="s">
        <v>1</v>
      </c>
      <c r="F286" s="159" t="s">
        <v>580</v>
      </c>
      <c r="H286" s="158" t="s">
        <v>1</v>
      </c>
      <c r="I286" s="160"/>
      <c r="L286" s="157"/>
      <c r="M286" s="161"/>
      <c r="T286" s="162"/>
      <c r="AT286" s="158" t="s">
        <v>250</v>
      </c>
      <c r="AU286" s="158" t="s">
        <v>79</v>
      </c>
      <c r="AV286" s="11" t="s">
        <v>79</v>
      </c>
      <c r="AW286" s="11" t="s">
        <v>34</v>
      </c>
      <c r="AX286" s="11" t="s">
        <v>71</v>
      </c>
      <c r="AY286" s="158" t="s">
        <v>129</v>
      </c>
    </row>
    <row r="287" spans="2:51" s="10" customFormat="1" ht="12">
      <c r="B287" s="150"/>
      <c r="D287" s="142" t="s">
        <v>250</v>
      </c>
      <c r="E287" s="151" t="s">
        <v>581</v>
      </c>
      <c r="F287" s="152" t="s">
        <v>582</v>
      </c>
      <c r="H287" s="153">
        <v>20.9</v>
      </c>
      <c r="I287" s="154"/>
      <c r="L287" s="150"/>
      <c r="M287" s="155"/>
      <c r="T287" s="156"/>
      <c r="AT287" s="151" t="s">
        <v>250</v>
      </c>
      <c r="AU287" s="151" t="s">
        <v>79</v>
      </c>
      <c r="AV287" s="10" t="s">
        <v>81</v>
      </c>
      <c r="AW287" s="10" t="s">
        <v>34</v>
      </c>
      <c r="AX287" s="10" t="s">
        <v>79</v>
      </c>
      <c r="AY287" s="151" t="s">
        <v>129</v>
      </c>
    </row>
    <row r="288" spans="2:65" s="1" customFormat="1" ht="16.5" customHeight="1">
      <c r="B288" s="30"/>
      <c r="C288" s="130" t="s">
        <v>583</v>
      </c>
      <c r="D288" s="130" t="s">
        <v>130</v>
      </c>
      <c r="E288" s="131" t="s">
        <v>584</v>
      </c>
      <c r="F288" s="132" t="s">
        <v>585</v>
      </c>
      <c r="G288" s="133" t="s">
        <v>586</v>
      </c>
      <c r="H288" s="134">
        <v>99</v>
      </c>
      <c r="I288" s="135"/>
      <c r="J288" s="136">
        <f>ROUND(I288*H288,2)</f>
        <v>0</v>
      </c>
      <c r="K288" s="132" t="s">
        <v>248</v>
      </c>
      <c r="L288" s="30"/>
      <c r="M288" s="137" t="s">
        <v>1</v>
      </c>
      <c r="N288" s="138" t="s">
        <v>42</v>
      </c>
      <c r="P288" s="139">
        <f>O288*H288</f>
        <v>0</v>
      </c>
      <c r="Q288" s="139">
        <v>0</v>
      </c>
      <c r="R288" s="139">
        <f>Q288*H288</f>
        <v>0</v>
      </c>
      <c r="S288" s="139">
        <v>0</v>
      </c>
      <c r="T288" s="140">
        <f>S288*H288</f>
        <v>0</v>
      </c>
      <c r="AR288" s="16" t="s">
        <v>135</v>
      </c>
      <c r="AT288" s="16" t="s">
        <v>130</v>
      </c>
      <c r="AU288" s="16" t="s">
        <v>79</v>
      </c>
      <c r="AY288" s="16" t="s">
        <v>129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6" t="s">
        <v>79</v>
      </c>
      <c r="BK288" s="141">
        <f>ROUND(I288*H288,2)</f>
        <v>0</v>
      </c>
      <c r="BL288" s="16" t="s">
        <v>135</v>
      </c>
      <c r="BM288" s="16" t="s">
        <v>587</v>
      </c>
    </row>
    <row r="289" spans="2:51" s="10" customFormat="1" ht="12">
      <c r="B289" s="150"/>
      <c r="D289" s="142" t="s">
        <v>250</v>
      </c>
      <c r="E289" s="151" t="s">
        <v>1</v>
      </c>
      <c r="F289" s="152" t="s">
        <v>588</v>
      </c>
      <c r="H289" s="153">
        <v>99</v>
      </c>
      <c r="I289" s="154"/>
      <c r="L289" s="150"/>
      <c r="M289" s="155"/>
      <c r="T289" s="156"/>
      <c r="AT289" s="151" t="s">
        <v>250</v>
      </c>
      <c r="AU289" s="151" t="s">
        <v>79</v>
      </c>
      <c r="AV289" s="10" t="s">
        <v>81</v>
      </c>
      <c r="AW289" s="10" t="s">
        <v>34</v>
      </c>
      <c r="AX289" s="10" t="s">
        <v>79</v>
      </c>
      <c r="AY289" s="151" t="s">
        <v>129</v>
      </c>
    </row>
    <row r="290" spans="2:65" s="1" customFormat="1" ht="16.5" customHeight="1">
      <c r="B290" s="30"/>
      <c r="C290" s="170" t="s">
        <v>589</v>
      </c>
      <c r="D290" s="170" t="s">
        <v>488</v>
      </c>
      <c r="E290" s="171" t="s">
        <v>590</v>
      </c>
      <c r="F290" s="172" t="s">
        <v>591</v>
      </c>
      <c r="G290" s="173" t="s">
        <v>586</v>
      </c>
      <c r="H290" s="174">
        <v>33</v>
      </c>
      <c r="I290" s="175"/>
      <c r="J290" s="176">
        <f>ROUND(I290*H290,2)</f>
        <v>0</v>
      </c>
      <c r="K290" s="172" t="s">
        <v>248</v>
      </c>
      <c r="L290" s="177"/>
      <c r="M290" s="178" t="s">
        <v>1</v>
      </c>
      <c r="N290" s="179" t="s">
        <v>42</v>
      </c>
      <c r="P290" s="139">
        <f>O290*H290</f>
        <v>0</v>
      </c>
      <c r="Q290" s="139">
        <v>0.00054</v>
      </c>
      <c r="R290" s="139">
        <f>Q290*H290</f>
        <v>0.01782</v>
      </c>
      <c r="S290" s="139">
        <v>0</v>
      </c>
      <c r="T290" s="140">
        <f>S290*H290</f>
        <v>0</v>
      </c>
      <c r="AR290" s="16" t="s">
        <v>167</v>
      </c>
      <c r="AT290" s="16" t="s">
        <v>488</v>
      </c>
      <c r="AU290" s="16" t="s">
        <v>79</v>
      </c>
      <c r="AY290" s="16" t="s">
        <v>129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6" t="s">
        <v>79</v>
      </c>
      <c r="BK290" s="141">
        <f>ROUND(I290*H290,2)</f>
        <v>0</v>
      </c>
      <c r="BL290" s="16" t="s">
        <v>135</v>
      </c>
      <c r="BM290" s="16" t="s">
        <v>592</v>
      </c>
    </row>
    <row r="291" spans="2:65" s="1" customFormat="1" ht="16.5" customHeight="1">
      <c r="B291" s="30"/>
      <c r="C291" s="170" t="s">
        <v>593</v>
      </c>
      <c r="D291" s="170" t="s">
        <v>488</v>
      </c>
      <c r="E291" s="171" t="s">
        <v>594</v>
      </c>
      <c r="F291" s="172" t="s">
        <v>595</v>
      </c>
      <c r="G291" s="173" t="s">
        <v>586</v>
      </c>
      <c r="H291" s="174">
        <v>33</v>
      </c>
      <c r="I291" s="175"/>
      <c r="J291" s="176">
        <f>ROUND(I291*H291,2)</f>
        <v>0</v>
      </c>
      <c r="K291" s="172" t="s">
        <v>248</v>
      </c>
      <c r="L291" s="177"/>
      <c r="M291" s="178" t="s">
        <v>1</v>
      </c>
      <c r="N291" s="179" t="s">
        <v>42</v>
      </c>
      <c r="P291" s="139">
        <f>O291*H291</f>
        <v>0</v>
      </c>
      <c r="Q291" s="139">
        <v>0.00064</v>
      </c>
      <c r="R291" s="139">
        <f>Q291*H291</f>
        <v>0.021120000000000003</v>
      </c>
      <c r="S291" s="139">
        <v>0</v>
      </c>
      <c r="T291" s="140">
        <f>S291*H291</f>
        <v>0</v>
      </c>
      <c r="AR291" s="16" t="s">
        <v>167</v>
      </c>
      <c r="AT291" s="16" t="s">
        <v>488</v>
      </c>
      <c r="AU291" s="16" t="s">
        <v>79</v>
      </c>
      <c r="AY291" s="16" t="s">
        <v>129</v>
      </c>
      <c r="BE291" s="141">
        <f>IF(N291="základní",J291,0)</f>
        <v>0</v>
      </c>
      <c r="BF291" s="141">
        <f>IF(N291="snížená",J291,0)</f>
        <v>0</v>
      </c>
      <c r="BG291" s="141">
        <f>IF(N291="zákl. přenesená",J291,0)</f>
        <v>0</v>
      </c>
      <c r="BH291" s="141">
        <f>IF(N291="sníž. přenesená",J291,0)</f>
        <v>0</v>
      </c>
      <c r="BI291" s="141">
        <f>IF(N291="nulová",J291,0)</f>
        <v>0</v>
      </c>
      <c r="BJ291" s="16" t="s">
        <v>79</v>
      </c>
      <c r="BK291" s="141">
        <f>ROUND(I291*H291,2)</f>
        <v>0</v>
      </c>
      <c r="BL291" s="16" t="s">
        <v>135</v>
      </c>
      <c r="BM291" s="16" t="s">
        <v>596</v>
      </c>
    </row>
    <row r="292" spans="2:65" s="1" customFormat="1" ht="16.5" customHeight="1">
      <c r="B292" s="30"/>
      <c r="C292" s="170" t="s">
        <v>597</v>
      </c>
      <c r="D292" s="170" t="s">
        <v>488</v>
      </c>
      <c r="E292" s="171" t="s">
        <v>598</v>
      </c>
      <c r="F292" s="172" t="s">
        <v>599</v>
      </c>
      <c r="G292" s="173" t="s">
        <v>586</v>
      </c>
      <c r="H292" s="174">
        <v>33</v>
      </c>
      <c r="I292" s="175"/>
      <c r="J292" s="176">
        <f>ROUND(I292*H292,2)</f>
        <v>0</v>
      </c>
      <c r="K292" s="172" t="s">
        <v>248</v>
      </c>
      <c r="L292" s="177"/>
      <c r="M292" s="178" t="s">
        <v>1</v>
      </c>
      <c r="N292" s="179" t="s">
        <v>42</v>
      </c>
      <c r="P292" s="139">
        <f>O292*H292</f>
        <v>0</v>
      </c>
      <c r="Q292" s="139">
        <v>0.00065</v>
      </c>
      <c r="R292" s="139">
        <f>Q292*H292</f>
        <v>0.02145</v>
      </c>
      <c r="S292" s="139">
        <v>0</v>
      </c>
      <c r="T292" s="140">
        <f>S292*H292</f>
        <v>0</v>
      </c>
      <c r="AR292" s="16" t="s">
        <v>167</v>
      </c>
      <c r="AT292" s="16" t="s">
        <v>488</v>
      </c>
      <c r="AU292" s="16" t="s">
        <v>79</v>
      </c>
      <c r="AY292" s="16" t="s">
        <v>129</v>
      </c>
      <c r="BE292" s="141">
        <f>IF(N292="základní",J292,0)</f>
        <v>0</v>
      </c>
      <c r="BF292" s="141">
        <f>IF(N292="snížená",J292,0)</f>
        <v>0</v>
      </c>
      <c r="BG292" s="141">
        <f>IF(N292="zákl. přenesená",J292,0)</f>
        <v>0</v>
      </c>
      <c r="BH292" s="141">
        <f>IF(N292="sníž. přenesená",J292,0)</f>
        <v>0</v>
      </c>
      <c r="BI292" s="141">
        <f>IF(N292="nulová",J292,0)</f>
        <v>0</v>
      </c>
      <c r="BJ292" s="16" t="s">
        <v>79</v>
      </c>
      <c r="BK292" s="141">
        <f>ROUND(I292*H292,2)</f>
        <v>0</v>
      </c>
      <c r="BL292" s="16" t="s">
        <v>135</v>
      </c>
      <c r="BM292" s="16" t="s">
        <v>600</v>
      </c>
    </row>
    <row r="293" spans="2:65" s="1" customFormat="1" ht="16.5" customHeight="1">
      <c r="B293" s="30"/>
      <c r="C293" s="130" t="s">
        <v>601</v>
      </c>
      <c r="D293" s="130" t="s">
        <v>130</v>
      </c>
      <c r="E293" s="131" t="s">
        <v>602</v>
      </c>
      <c r="F293" s="132" t="s">
        <v>603</v>
      </c>
      <c r="G293" s="133" t="s">
        <v>586</v>
      </c>
      <c r="H293" s="134">
        <v>24</v>
      </c>
      <c r="I293" s="135"/>
      <c r="J293" s="136">
        <f>ROUND(I293*H293,2)</f>
        <v>0</v>
      </c>
      <c r="K293" s="132" t="s">
        <v>248</v>
      </c>
      <c r="L293" s="30"/>
      <c r="M293" s="137" t="s">
        <v>1</v>
      </c>
      <c r="N293" s="138" t="s">
        <v>42</v>
      </c>
      <c r="P293" s="139">
        <f>O293*H293</f>
        <v>0</v>
      </c>
      <c r="Q293" s="139">
        <v>1E-05</v>
      </c>
      <c r="R293" s="139">
        <f>Q293*H293</f>
        <v>0.00024000000000000003</v>
      </c>
      <c r="S293" s="139">
        <v>0</v>
      </c>
      <c r="T293" s="140">
        <f>S293*H293</f>
        <v>0</v>
      </c>
      <c r="AR293" s="16" t="s">
        <v>135</v>
      </c>
      <c r="AT293" s="16" t="s">
        <v>130</v>
      </c>
      <c r="AU293" s="16" t="s">
        <v>79</v>
      </c>
      <c r="AY293" s="16" t="s">
        <v>129</v>
      </c>
      <c r="BE293" s="141">
        <f>IF(N293="základní",J293,0)</f>
        <v>0</v>
      </c>
      <c r="BF293" s="141">
        <f>IF(N293="snížená",J293,0)</f>
        <v>0</v>
      </c>
      <c r="BG293" s="141">
        <f>IF(N293="zákl. přenesená",J293,0)</f>
        <v>0</v>
      </c>
      <c r="BH293" s="141">
        <f>IF(N293="sníž. přenesená",J293,0)</f>
        <v>0</v>
      </c>
      <c r="BI293" s="141">
        <f>IF(N293="nulová",J293,0)</f>
        <v>0</v>
      </c>
      <c r="BJ293" s="16" t="s">
        <v>79</v>
      </c>
      <c r="BK293" s="141">
        <f>ROUND(I293*H293,2)</f>
        <v>0</v>
      </c>
      <c r="BL293" s="16" t="s">
        <v>135</v>
      </c>
      <c r="BM293" s="16" t="s">
        <v>604</v>
      </c>
    </row>
    <row r="294" spans="2:51" s="10" customFormat="1" ht="12">
      <c r="B294" s="150"/>
      <c r="D294" s="142" t="s">
        <v>250</v>
      </c>
      <c r="E294" s="151" t="s">
        <v>1</v>
      </c>
      <c r="F294" s="152" t="s">
        <v>605</v>
      </c>
      <c r="H294" s="153">
        <v>24</v>
      </c>
      <c r="I294" s="154"/>
      <c r="L294" s="150"/>
      <c r="M294" s="155"/>
      <c r="T294" s="156"/>
      <c r="AT294" s="151" t="s">
        <v>250</v>
      </c>
      <c r="AU294" s="151" t="s">
        <v>79</v>
      </c>
      <c r="AV294" s="10" t="s">
        <v>81</v>
      </c>
      <c r="AW294" s="10" t="s">
        <v>34</v>
      </c>
      <c r="AX294" s="10" t="s">
        <v>79</v>
      </c>
      <c r="AY294" s="151" t="s">
        <v>129</v>
      </c>
    </row>
    <row r="295" spans="2:65" s="1" customFormat="1" ht="16.5" customHeight="1">
      <c r="B295" s="30"/>
      <c r="C295" s="170" t="s">
        <v>606</v>
      </c>
      <c r="D295" s="170" t="s">
        <v>488</v>
      </c>
      <c r="E295" s="171" t="s">
        <v>607</v>
      </c>
      <c r="F295" s="172" t="s">
        <v>608</v>
      </c>
      <c r="G295" s="173" t="s">
        <v>586</v>
      </c>
      <c r="H295" s="174">
        <v>8</v>
      </c>
      <c r="I295" s="175"/>
      <c r="J295" s="176">
        <f>ROUND(I295*H295,2)</f>
        <v>0</v>
      </c>
      <c r="K295" s="172" t="s">
        <v>248</v>
      </c>
      <c r="L295" s="177"/>
      <c r="M295" s="178" t="s">
        <v>1</v>
      </c>
      <c r="N295" s="179" t="s">
        <v>42</v>
      </c>
      <c r="P295" s="139">
        <f>O295*H295</f>
        <v>0</v>
      </c>
      <c r="Q295" s="139">
        <v>0.0011</v>
      </c>
      <c r="R295" s="139">
        <f>Q295*H295</f>
        <v>0.0088</v>
      </c>
      <c r="S295" s="139">
        <v>0</v>
      </c>
      <c r="T295" s="140">
        <f>S295*H295</f>
        <v>0</v>
      </c>
      <c r="AR295" s="16" t="s">
        <v>167</v>
      </c>
      <c r="AT295" s="16" t="s">
        <v>488</v>
      </c>
      <c r="AU295" s="16" t="s">
        <v>79</v>
      </c>
      <c r="AY295" s="16" t="s">
        <v>129</v>
      </c>
      <c r="BE295" s="141">
        <f>IF(N295="základní",J295,0)</f>
        <v>0</v>
      </c>
      <c r="BF295" s="141">
        <f>IF(N295="snížená",J295,0)</f>
        <v>0</v>
      </c>
      <c r="BG295" s="141">
        <f>IF(N295="zákl. přenesená",J295,0)</f>
        <v>0</v>
      </c>
      <c r="BH295" s="141">
        <f>IF(N295="sníž. přenesená",J295,0)</f>
        <v>0</v>
      </c>
      <c r="BI295" s="141">
        <f>IF(N295="nulová",J295,0)</f>
        <v>0</v>
      </c>
      <c r="BJ295" s="16" t="s">
        <v>79</v>
      </c>
      <c r="BK295" s="141">
        <f>ROUND(I295*H295,2)</f>
        <v>0</v>
      </c>
      <c r="BL295" s="16" t="s">
        <v>135</v>
      </c>
      <c r="BM295" s="16" t="s">
        <v>609</v>
      </c>
    </row>
    <row r="296" spans="2:65" s="1" customFormat="1" ht="16.5" customHeight="1">
      <c r="B296" s="30"/>
      <c r="C296" s="170" t="s">
        <v>610</v>
      </c>
      <c r="D296" s="170" t="s">
        <v>488</v>
      </c>
      <c r="E296" s="171" t="s">
        <v>611</v>
      </c>
      <c r="F296" s="172" t="s">
        <v>612</v>
      </c>
      <c r="G296" s="173" t="s">
        <v>586</v>
      </c>
      <c r="H296" s="174">
        <v>8</v>
      </c>
      <c r="I296" s="175"/>
      <c r="J296" s="176">
        <f>ROUND(I296*H296,2)</f>
        <v>0</v>
      </c>
      <c r="K296" s="172" t="s">
        <v>248</v>
      </c>
      <c r="L296" s="177"/>
      <c r="M296" s="178" t="s">
        <v>1</v>
      </c>
      <c r="N296" s="179" t="s">
        <v>42</v>
      </c>
      <c r="P296" s="139">
        <f>O296*H296</f>
        <v>0</v>
      </c>
      <c r="Q296" s="139">
        <v>0.00121</v>
      </c>
      <c r="R296" s="139">
        <f>Q296*H296</f>
        <v>0.00968</v>
      </c>
      <c r="S296" s="139">
        <v>0</v>
      </c>
      <c r="T296" s="140">
        <f>S296*H296</f>
        <v>0</v>
      </c>
      <c r="AR296" s="16" t="s">
        <v>167</v>
      </c>
      <c r="AT296" s="16" t="s">
        <v>488</v>
      </c>
      <c r="AU296" s="16" t="s">
        <v>79</v>
      </c>
      <c r="AY296" s="16" t="s">
        <v>129</v>
      </c>
      <c r="BE296" s="141">
        <f>IF(N296="základní",J296,0)</f>
        <v>0</v>
      </c>
      <c r="BF296" s="141">
        <f>IF(N296="snížená",J296,0)</f>
        <v>0</v>
      </c>
      <c r="BG296" s="141">
        <f>IF(N296="zákl. přenesená",J296,0)</f>
        <v>0</v>
      </c>
      <c r="BH296" s="141">
        <f>IF(N296="sníž. přenesená",J296,0)</f>
        <v>0</v>
      </c>
      <c r="BI296" s="141">
        <f>IF(N296="nulová",J296,0)</f>
        <v>0</v>
      </c>
      <c r="BJ296" s="16" t="s">
        <v>79</v>
      </c>
      <c r="BK296" s="141">
        <f>ROUND(I296*H296,2)</f>
        <v>0</v>
      </c>
      <c r="BL296" s="16" t="s">
        <v>135</v>
      </c>
      <c r="BM296" s="16" t="s">
        <v>613</v>
      </c>
    </row>
    <row r="297" spans="2:65" s="1" customFormat="1" ht="16.5" customHeight="1">
      <c r="B297" s="30"/>
      <c r="C297" s="170" t="s">
        <v>614</v>
      </c>
      <c r="D297" s="170" t="s">
        <v>488</v>
      </c>
      <c r="E297" s="171" t="s">
        <v>615</v>
      </c>
      <c r="F297" s="172" t="s">
        <v>616</v>
      </c>
      <c r="G297" s="173" t="s">
        <v>586</v>
      </c>
      <c r="H297" s="174">
        <v>8</v>
      </c>
      <c r="I297" s="175"/>
      <c r="J297" s="176">
        <f>ROUND(I297*H297,2)</f>
        <v>0</v>
      </c>
      <c r="K297" s="172" t="s">
        <v>248</v>
      </c>
      <c r="L297" s="177"/>
      <c r="M297" s="178" t="s">
        <v>1</v>
      </c>
      <c r="N297" s="179" t="s">
        <v>42</v>
      </c>
      <c r="P297" s="139">
        <f>O297*H297</f>
        <v>0</v>
      </c>
      <c r="Q297" s="139">
        <v>0.00125</v>
      </c>
      <c r="R297" s="139">
        <f>Q297*H297</f>
        <v>0.01</v>
      </c>
      <c r="S297" s="139">
        <v>0</v>
      </c>
      <c r="T297" s="140">
        <f>S297*H297</f>
        <v>0</v>
      </c>
      <c r="AR297" s="16" t="s">
        <v>167</v>
      </c>
      <c r="AT297" s="16" t="s">
        <v>488</v>
      </c>
      <c r="AU297" s="16" t="s">
        <v>79</v>
      </c>
      <c r="AY297" s="16" t="s">
        <v>129</v>
      </c>
      <c r="BE297" s="141">
        <f>IF(N297="základní",J297,0)</f>
        <v>0</v>
      </c>
      <c r="BF297" s="141">
        <f>IF(N297="snížená",J297,0)</f>
        <v>0</v>
      </c>
      <c r="BG297" s="141">
        <f>IF(N297="zákl. přenesená",J297,0)</f>
        <v>0</v>
      </c>
      <c r="BH297" s="141">
        <f>IF(N297="sníž. přenesená",J297,0)</f>
        <v>0</v>
      </c>
      <c r="BI297" s="141">
        <f>IF(N297="nulová",J297,0)</f>
        <v>0</v>
      </c>
      <c r="BJ297" s="16" t="s">
        <v>79</v>
      </c>
      <c r="BK297" s="141">
        <f>ROUND(I297*H297,2)</f>
        <v>0</v>
      </c>
      <c r="BL297" s="16" t="s">
        <v>135</v>
      </c>
      <c r="BM297" s="16" t="s">
        <v>617</v>
      </c>
    </row>
    <row r="298" spans="2:65" s="1" customFormat="1" ht="16.5" customHeight="1">
      <c r="B298" s="30"/>
      <c r="C298" s="130" t="s">
        <v>618</v>
      </c>
      <c r="D298" s="130" t="s">
        <v>130</v>
      </c>
      <c r="E298" s="131" t="s">
        <v>619</v>
      </c>
      <c r="F298" s="132" t="s">
        <v>620</v>
      </c>
      <c r="G298" s="133" t="s">
        <v>506</v>
      </c>
      <c r="H298" s="134">
        <v>39</v>
      </c>
      <c r="I298" s="135"/>
      <c r="J298" s="136">
        <f>ROUND(I298*H298,2)</f>
        <v>0</v>
      </c>
      <c r="K298" s="132" t="s">
        <v>134</v>
      </c>
      <c r="L298" s="30"/>
      <c r="M298" s="137" t="s">
        <v>1</v>
      </c>
      <c r="N298" s="138" t="s">
        <v>42</v>
      </c>
      <c r="P298" s="139">
        <f>O298*H298</f>
        <v>0</v>
      </c>
      <c r="Q298" s="139">
        <v>0.3409</v>
      </c>
      <c r="R298" s="139">
        <f>Q298*H298</f>
        <v>13.2951</v>
      </c>
      <c r="S298" s="139">
        <v>0</v>
      </c>
      <c r="T298" s="140">
        <f>S298*H298</f>
        <v>0</v>
      </c>
      <c r="AR298" s="16" t="s">
        <v>135</v>
      </c>
      <c r="AT298" s="16" t="s">
        <v>130</v>
      </c>
      <c r="AU298" s="16" t="s">
        <v>79</v>
      </c>
      <c r="AY298" s="16" t="s">
        <v>129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6" t="s">
        <v>79</v>
      </c>
      <c r="BK298" s="141">
        <f>ROUND(I298*H298,2)</f>
        <v>0</v>
      </c>
      <c r="BL298" s="16" t="s">
        <v>135</v>
      </c>
      <c r="BM298" s="16" t="s">
        <v>621</v>
      </c>
    </row>
    <row r="299" spans="2:51" s="10" customFormat="1" ht="12">
      <c r="B299" s="150"/>
      <c r="D299" s="142" t="s">
        <v>250</v>
      </c>
      <c r="E299" s="151" t="s">
        <v>622</v>
      </c>
      <c r="F299" s="152" t="s">
        <v>523</v>
      </c>
      <c r="H299" s="153">
        <v>39</v>
      </c>
      <c r="I299" s="154"/>
      <c r="L299" s="150"/>
      <c r="M299" s="155"/>
      <c r="T299" s="156"/>
      <c r="AT299" s="151" t="s">
        <v>250</v>
      </c>
      <c r="AU299" s="151" t="s">
        <v>79</v>
      </c>
      <c r="AV299" s="10" t="s">
        <v>81</v>
      </c>
      <c r="AW299" s="10" t="s">
        <v>34</v>
      </c>
      <c r="AX299" s="10" t="s">
        <v>79</v>
      </c>
      <c r="AY299" s="151" t="s">
        <v>129</v>
      </c>
    </row>
    <row r="300" spans="2:65" s="1" customFormat="1" ht="16.5" customHeight="1">
      <c r="B300" s="30"/>
      <c r="C300" s="130" t="s">
        <v>623</v>
      </c>
      <c r="D300" s="130" t="s">
        <v>130</v>
      </c>
      <c r="E300" s="131" t="s">
        <v>624</v>
      </c>
      <c r="F300" s="132" t="s">
        <v>625</v>
      </c>
      <c r="G300" s="133" t="s">
        <v>506</v>
      </c>
      <c r="H300" s="134">
        <v>39</v>
      </c>
      <c r="I300" s="135"/>
      <c r="J300" s="136">
        <f>ROUND(I300*H300,2)</f>
        <v>0</v>
      </c>
      <c r="K300" s="132" t="s">
        <v>408</v>
      </c>
      <c r="L300" s="30"/>
      <c r="M300" s="137" t="s">
        <v>1</v>
      </c>
      <c r="N300" s="138" t="s">
        <v>42</v>
      </c>
      <c r="P300" s="139">
        <f>O300*H300</f>
        <v>0</v>
      </c>
      <c r="Q300" s="139">
        <v>0.097</v>
      </c>
      <c r="R300" s="139">
        <f>Q300*H300</f>
        <v>3.783</v>
      </c>
      <c r="S300" s="139">
        <v>0</v>
      </c>
      <c r="T300" s="140">
        <f>S300*H300</f>
        <v>0</v>
      </c>
      <c r="AR300" s="16" t="s">
        <v>135</v>
      </c>
      <c r="AT300" s="16" t="s">
        <v>130</v>
      </c>
      <c r="AU300" s="16" t="s">
        <v>79</v>
      </c>
      <c r="AY300" s="16" t="s">
        <v>129</v>
      </c>
      <c r="BE300" s="141">
        <f>IF(N300="základní",J300,0)</f>
        <v>0</v>
      </c>
      <c r="BF300" s="141">
        <f>IF(N300="snížená",J300,0)</f>
        <v>0</v>
      </c>
      <c r="BG300" s="141">
        <f>IF(N300="zákl. přenesená",J300,0)</f>
        <v>0</v>
      </c>
      <c r="BH300" s="141">
        <f>IF(N300="sníž. přenesená",J300,0)</f>
        <v>0</v>
      </c>
      <c r="BI300" s="141">
        <f>IF(N300="nulová",J300,0)</f>
        <v>0</v>
      </c>
      <c r="BJ300" s="16" t="s">
        <v>79</v>
      </c>
      <c r="BK300" s="141">
        <f>ROUND(I300*H300,2)</f>
        <v>0</v>
      </c>
      <c r="BL300" s="16" t="s">
        <v>135</v>
      </c>
      <c r="BM300" s="16" t="s">
        <v>626</v>
      </c>
    </row>
    <row r="301" spans="2:51" s="10" customFormat="1" ht="12">
      <c r="B301" s="150"/>
      <c r="D301" s="142" t="s">
        <v>250</v>
      </c>
      <c r="E301" s="151" t="s">
        <v>627</v>
      </c>
      <c r="F301" s="152" t="s">
        <v>523</v>
      </c>
      <c r="H301" s="153">
        <v>39</v>
      </c>
      <c r="I301" s="154"/>
      <c r="L301" s="150"/>
      <c r="M301" s="155"/>
      <c r="T301" s="156"/>
      <c r="AT301" s="151" t="s">
        <v>250</v>
      </c>
      <c r="AU301" s="151" t="s">
        <v>79</v>
      </c>
      <c r="AV301" s="10" t="s">
        <v>81</v>
      </c>
      <c r="AW301" s="10" t="s">
        <v>34</v>
      </c>
      <c r="AX301" s="10" t="s">
        <v>79</v>
      </c>
      <c r="AY301" s="151" t="s">
        <v>129</v>
      </c>
    </row>
    <row r="302" spans="2:65" s="1" customFormat="1" ht="16.5" customHeight="1">
      <c r="B302" s="30"/>
      <c r="C302" s="130" t="s">
        <v>628</v>
      </c>
      <c r="D302" s="130" t="s">
        <v>130</v>
      </c>
      <c r="E302" s="131" t="s">
        <v>629</v>
      </c>
      <c r="F302" s="132" t="s">
        <v>630</v>
      </c>
      <c r="G302" s="133" t="s">
        <v>506</v>
      </c>
      <c r="H302" s="134">
        <v>39</v>
      </c>
      <c r="I302" s="135"/>
      <c r="J302" s="136">
        <f>ROUND(I302*H302,2)</f>
        <v>0</v>
      </c>
      <c r="K302" s="132" t="s">
        <v>408</v>
      </c>
      <c r="L302" s="30"/>
      <c r="M302" s="137" t="s">
        <v>1</v>
      </c>
      <c r="N302" s="138" t="s">
        <v>42</v>
      </c>
      <c r="P302" s="139">
        <f>O302*H302</f>
        <v>0</v>
      </c>
      <c r="Q302" s="139">
        <v>0.111</v>
      </c>
      <c r="R302" s="139">
        <f>Q302*H302</f>
        <v>4.329</v>
      </c>
      <c r="S302" s="139">
        <v>0</v>
      </c>
      <c r="T302" s="140">
        <f>S302*H302</f>
        <v>0</v>
      </c>
      <c r="AR302" s="16" t="s">
        <v>135</v>
      </c>
      <c r="AT302" s="16" t="s">
        <v>130</v>
      </c>
      <c r="AU302" s="16" t="s">
        <v>79</v>
      </c>
      <c r="AY302" s="16" t="s">
        <v>129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6" t="s">
        <v>79</v>
      </c>
      <c r="BK302" s="141">
        <f>ROUND(I302*H302,2)</f>
        <v>0</v>
      </c>
      <c r="BL302" s="16" t="s">
        <v>135</v>
      </c>
      <c r="BM302" s="16" t="s">
        <v>631</v>
      </c>
    </row>
    <row r="303" spans="2:51" s="10" customFormat="1" ht="12">
      <c r="B303" s="150"/>
      <c r="D303" s="142" t="s">
        <v>250</v>
      </c>
      <c r="E303" s="151" t="s">
        <v>632</v>
      </c>
      <c r="F303" s="152" t="s">
        <v>523</v>
      </c>
      <c r="H303" s="153">
        <v>39</v>
      </c>
      <c r="I303" s="154"/>
      <c r="L303" s="150"/>
      <c r="M303" s="155"/>
      <c r="T303" s="156"/>
      <c r="AT303" s="151" t="s">
        <v>250</v>
      </c>
      <c r="AU303" s="151" t="s">
        <v>79</v>
      </c>
      <c r="AV303" s="10" t="s">
        <v>81</v>
      </c>
      <c r="AW303" s="10" t="s">
        <v>34</v>
      </c>
      <c r="AX303" s="10" t="s">
        <v>79</v>
      </c>
      <c r="AY303" s="151" t="s">
        <v>129</v>
      </c>
    </row>
    <row r="304" spans="2:65" s="1" customFormat="1" ht="16.5" customHeight="1">
      <c r="B304" s="30"/>
      <c r="C304" s="130" t="s">
        <v>633</v>
      </c>
      <c r="D304" s="130" t="s">
        <v>130</v>
      </c>
      <c r="E304" s="131" t="s">
        <v>634</v>
      </c>
      <c r="F304" s="132" t="s">
        <v>635</v>
      </c>
      <c r="G304" s="133" t="s">
        <v>506</v>
      </c>
      <c r="H304" s="134">
        <v>61</v>
      </c>
      <c r="I304" s="135"/>
      <c r="J304" s="136">
        <f>ROUND(I304*H304,2)</f>
        <v>0</v>
      </c>
      <c r="K304" s="132" t="s">
        <v>408</v>
      </c>
      <c r="L304" s="30"/>
      <c r="M304" s="137" t="s">
        <v>1</v>
      </c>
      <c r="N304" s="138" t="s">
        <v>42</v>
      </c>
      <c r="P304" s="139">
        <f>O304*H304</f>
        <v>0</v>
      </c>
      <c r="Q304" s="139">
        <v>0.057</v>
      </c>
      <c r="R304" s="139">
        <f>Q304*H304</f>
        <v>3.4770000000000003</v>
      </c>
      <c r="S304" s="139">
        <v>0</v>
      </c>
      <c r="T304" s="140">
        <f>S304*H304</f>
        <v>0</v>
      </c>
      <c r="AR304" s="16" t="s">
        <v>135</v>
      </c>
      <c r="AT304" s="16" t="s">
        <v>130</v>
      </c>
      <c r="AU304" s="16" t="s">
        <v>79</v>
      </c>
      <c r="AY304" s="16" t="s">
        <v>129</v>
      </c>
      <c r="BE304" s="141">
        <f>IF(N304="základní",J304,0)</f>
        <v>0</v>
      </c>
      <c r="BF304" s="141">
        <f>IF(N304="snížená",J304,0)</f>
        <v>0</v>
      </c>
      <c r="BG304" s="141">
        <f>IF(N304="zákl. přenesená",J304,0)</f>
        <v>0</v>
      </c>
      <c r="BH304" s="141">
        <f>IF(N304="sníž. přenesená",J304,0)</f>
        <v>0</v>
      </c>
      <c r="BI304" s="141">
        <f>IF(N304="nulová",J304,0)</f>
        <v>0</v>
      </c>
      <c r="BJ304" s="16" t="s">
        <v>79</v>
      </c>
      <c r="BK304" s="141">
        <f>ROUND(I304*H304,2)</f>
        <v>0</v>
      </c>
      <c r="BL304" s="16" t="s">
        <v>135</v>
      </c>
      <c r="BM304" s="16" t="s">
        <v>636</v>
      </c>
    </row>
    <row r="305" spans="2:51" s="10" customFormat="1" ht="12">
      <c r="B305" s="150"/>
      <c r="D305" s="142" t="s">
        <v>250</v>
      </c>
      <c r="E305" s="151" t="s">
        <v>637</v>
      </c>
      <c r="F305" s="152" t="s">
        <v>638</v>
      </c>
      <c r="H305" s="153">
        <v>56</v>
      </c>
      <c r="I305" s="154"/>
      <c r="L305" s="150"/>
      <c r="M305" s="155"/>
      <c r="T305" s="156"/>
      <c r="AT305" s="151" t="s">
        <v>250</v>
      </c>
      <c r="AU305" s="151" t="s">
        <v>79</v>
      </c>
      <c r="AV305" s="10" t="s">
        <v>81</v>
      </c>
      <c r="AW305" s="10" t="s">
        <v>34</v>
      </c>
      <c r="AX305" s="10" t="s">
        <v>71</v>
      </c>
      <c r="AY305" s="151" t="s">
        <v>129</v>
      </c>
    </row>
    <row r="306" spans="2:51" s="10" customFormat="1" ht="12">
      <c r="B306" s="150"/>
      <c r="D306" s="142" t="s">
        <v>250</v>
      </c>
      <c r="E306" s="151" t="s">
        <v>639</v>
      </c>
      <c r="F306" s="152" t="s">
        <v>640</v>
      </c>
      <c r="H306" s="153">
        <v>11</v>
      </c>
      <c r="I306" s="154"/>
      <c r="L306" s="150"/>
      <c r="M306" s="155"/>
      <c r="T306" s="156"/>
      <c r="AT306" s="151" t="s">
        <v>250</v>
      </c>
      <c r="AU306" s="151" t="s">
        <v>79</v>
      </c>
      <c r="AV306" s="10" t="s">
        <v>81</v>
      </c>
      <c r="AW306" s="10" t="s">
        <v>34</v>
      </c>
      <c r="AX306" s="10" t="s">
        <v>71</v>
      </c>
      <c r="AY306" s="151" t="s">
        <v>129</v>
      </c>
    </row>
    <row r="307" spans="2:51" s="10" customFormat="1" ht="12">
      <c r="B307" s="150"/>
      <c r="D307" s="142" t="s">
        <v>250</v>
      </c>
      <c r="E307" s="151" t="s">
        <v>1</v>
      </c>
      <c r="F307" s="152" t="s">
        <v>641</v>
      </c>
      <c r="H307" s="153">
        <v>-6</v>
      </c>
      <c r="I307" s="154"/>
      <c r="L307" s="150"/>
      <c r="M307" s="155"/>
      <c r="T307" s="156"/>
      <c r="AT307" s="151" t="s">
        <v>250</v>
      </c>
      <c r="AU307" s="151" t="s">
        <v>79</v>
      </c>
      <c r="AV307" s="10" t="s">
        <v>81</v>
      </c>
      <c r="AW307" s="10" t="s">
        <v>34</v>
      </c>
      <c r="AX307" s="10" t="s">
        <v>71</v>
      </c>
      <c r="AY307" s="151" t="s">
        <v>129</v>
      </c>
    </row>
    <row r="308" spans="2:51" s="12" customFormat="1" ht="12">
      <c r="B308" s="163"/>
      <c r="D308" s="142" t="s">
        <v>250</v>
      </c>
      <c r="E308" s="164" t="s">
        <v>1</v>
      </c>
      <c r="F308" s="165" t="s">
        <v>300</v>
      </c>
      <c r="H308" s="166">
        <v>61</v>
      </c>
      <c r="I308" s="167"/>
      <c r="L308" s="163"/>
      <c r="M308" s="168"/>
      <c r="T308" s="169"/>
      <c r="AT308" s="164" t="s">
        <v>250</v>
      </c>
      <c r="AU308" s="164" t="s">
        <v>79</v>
      </c>
      <c r="AV308" s="12" t="s">
        <v>135</v>
      </c>
      <c r="AW308" s="12" t="s">
        <v>34</v>
      </c>
      <c r="AX308" s="12" t="s">
        <v>79</v>
      </c>
      <c r="AY308" s="164" t="s">
        <v>129</v>
      </c>
    </row>
    <row r="309" spans="2:65" s="1" customFormat="1" ht="16.5" customHeight="1">
      <c r="B309" s="30"/>
      <c r="C309" s="130" t="s">
        <v>642</v>
      </c>
      <c r="D309" s="130" t="s">
        <v>130</v>
      </c>
      <c r="E309" s="131" t="s">
        <v>643</v>
      </c>
      <c r="F309" s="132" t="s">
        <v>644</v>
      </c>
      <c r="G309" s="133" t="s">
        <v>506</v>
      </c>
      <c r="H309" s="134">
        <v>39</v>
      </c>
      <c r="I309" s="135"/>
      <c r="J309" s="136">
        <f>ROUND(I309*H309,2)</f>
        <v>0</v>
      </c>
      <c r="K309" s="132" t="s">
        <v>408</v>
      </c>
      <c r="L309" s="30"/>
      <c r="M309" s="137" t="s">
        <v>1</v>
      </c>
      <c r="N309" s="138" t="s">
        <v>42</v>
      </c>
      <c r="P309" s="139">
        <f>O309*H309</f>
        <v>0</v>
      </c>
      <c r="Q309" s="139">
        <v>0.027</v>
      </c>
      <c r="R309" s="139">
        <f>Q309*H309</f>
        <v>1.053</v>
      </c>
      <c r="S309" s="139">
        <v>0</v>
      </c>
      <c r="T309" s="140">
        <f>S309*H309</f>
        <v>0</v>
      </c>
      <c r="AR309" s="16" t="s">
        <v>135</v>
      </c>
      <c r="AT309" s="16" t="s">
        <v>130</v>
      </c>
      <c r="AU309" s="16" t="s">
        <v>79</v>
      </c>
      <c r="AY309" s="16" t="s">
        <v>129</v>
      </c>
      <c r="BE309" s="141">
        <f>IF(N309="základní",J309,0)</f>
        <v>0</v>
      </c>
      <c r="BF309" s="141">
        <f>IF(N309="snížená",J309,0)</f>
        <v>0</v>
      </c>
      <c r="BG309" s="141">
        <f>IF(N309="zákl. přenesená",J309,0)</f>
        <v>0</v>
      </c>
      <c r="BH309" s="141">
        <f>IF(N309="sníž. přenesená",J309,0)</f>
        <v>0</v>
      </c>
      <c r="BI309" s="141">
        <f>IF(N309="nulová",J309,0)</f>
        <v>0</v>
      </c>
      <c r="BJ309" s="16" t="s">
        <v>79</v>
      </c>
      <c r="BK309" s="141">
        <f>ROUND(I309*H309,2)</f>
        <v>0</v>
      </c>
      <c r="BL309" s="16" t="s">
        <v>135</v>
      </c>
      <c r="BM309" s="16" t="s">
        <v>645</v>
      </c>
    </row>
    <row r="310" spans="2:51" s="10" customFormat="1" ht="12">
      <c r="B310" s="150"/>
      <c r="D310" s="142" t="s">
        <v>250</v>
      </c>
      <c r="E310" s="151" t="s">
        <v>646</v>
      </c>
      <c r="F310" s="152" t="s">
        <v>523</v>
      </c>
      <c r="H310" s="153">
        <v>39</v>
      </c>
      <c r="I310" s="154"/>
      <c r="L310" s="150"/>
      <c r="M310" s="155"/>
      <c r="T310" s="156"/>
      <c r="AT310" s="151" t="s">
        <v>250</v>
      </c>
      <c r="AU310" s="151" t="s">
        <v>79</v>
      </c>
      <c r="AV310" s="10" t="s">
        <v>81</v>
      </c>
      <c r="AW310" s="10" t="s">
        <v>34</v>
      </c>
      <c r="AX310" s="10" t="s">
        <v>79</v>
      </c>
      <c r="AY310" s="151" t="s">
        <v>129</v>
      </c>
    </row>
    <row r="311" spans="2:65" s="1" customFormat="1" ht="16.5" customHeight="1">
      <c r="B311" s="30"/>
      <c r="C311" s="130" t="s">
        <v>647</v>
      </c>
      <c r="D311" s="130" t="s">
        <v>130</v>
      </c>
      <c r="E311" s="131" t="s">
        <v>648</v>
      </c>
      <c r="F311" s="132" t="s">
        <v>649</v>
      </c>
      <c r="G311" s="133" t="s">
        <v>506</v>
      </c>
      <c r="H311" s="134">
        <v>39</v>
      </c>
      <c r="I311" s="135"/>
      <c r="J311" s="136">
        <f>ROUND(I311*H311,2)</f>
        <v>0</v>
      </c>
      <c r="K311" s="132" t="s">
        <v>408</v>
      </c>
      <c r="L311" s="30"/>
      <c r="M311" s="137" t="s">
        <v>1</v>
      </c>
      <c r="N311" s="138" t="s">
        <v>42</v>
      </c>
      <c r="P311" s="139">
        <f>O311*H311</f>
        <v>0</v>
      </c>
      <c r="Q311" s="139">
        <v>0.006</v>
      </c>
      <c r="R311" s="139">
        <f>Q311*H311</f>
        <v>0.234</v>
      </c>
      <c r="S311" s="139">
        <v>0</v>
      </c>
      <c r="T311" s="140">
        <f>S311*H311</f>
        <v>0</v>
      </c>
      <c r="AR311" s="16" t="s">
        <v>135</v>
      </c>
      <c r="AT311" s="16" t="s">
        <v>130</v>
      </c>
      <c r="AU311" s="16" t="s">
        <v>79</v>
      </c>
      <c r="AY311" s="16" t="s">
        <v>129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6" t="s">
        <v>79</v>
      </c>
      <c r="BK311" s="141">
        <f>ROUND(I311*H311,2)</f>
        <v>0</v>
      </c>
      <c r="BL311" s="16" t="s">
        <v>135</v>
      </c>
      <c r="BM311" s="16" t="s">
        <v>650</v>
      </c>
    </row>
    <row r="312" spans="2:51" s="10" customFormat="1" ht="12">
      <c r="B312" s="150"/>
      <c r="D312" s="142" t="s">
        <v>250</v>
      </c>
      <c r="E312" s="151" t="s">
        <v>651</v>
      </c>
      <c r="F312" s="152" t="s">
        <v>523</v>
      </c>
      <c r="H312" s="153">
        <v>39</v>
      </c>
      <c r="I312" s="154"/>
      <c r="L312" s="150"/>
      <c r="M312" s="155"/>
      <c r="T312" s="156"/>
      <c r="AT312" s="151" t="s">
        <v>250</v>
      </c>
      <c r="AU312" s="151" t="s">
        <v>79</v>
      </c>
      <c r="AV312" s="10" t="s">
        <v>81</v>
      </c>
      <c r="AW312" s="10" t="s">
        <v>34</v>
      </c>
      <c r="AX312" s="10" t="s">
        <v>79</v>
      </c>
      <c r="AY312" s="151" t="s">
        <v>129</v>
      </c>
    </row>
    <row r="313" spans="2:65" s="1" customFormat="1" ht="16.5" customHeight="1">
      <c r="B313" s="30"/>
      <c r="C313" s="130" t="s">
        <v>652</v>
      </c>
      <c r="D313" s="130" t="s">
        <v>130</v>
      </c>
      <c r="E313" s="131" t="s">
        <v>653</v>
      </c>
      <c r="F313" s="132" t="s">
        <v>654</v>
      </c>
      <c r="G313" s="133" t="s">
        <v>506</v>
      </c>
      <c r="H313" s="134">
        <v>11</v>
      </c>
      <c r="I313" s="135"/>
      <c r="J313" s="136">
        <f>ROUND(I313*H313,2)</f>
        <v>0</v>
      </c>
      <c r="K313" s="132" t="s">
        <v>134</v>
      </c>
      <c r="L313" s="30"/>
      <c r="M313" s="137" t="s">
        <v>1</v>
      </c>
      <c r="N313" s="138" t="s">
        <v>42</v>
      </c>
      <c r="P313" s="139">
        <f>O313*H313</f>
        <v>0</v>
      </c>
      <c r="Q313" s="139">
        <v>0</v>
      </c>
      <c r="R313" s="139">
        <f>Q313*H313</f>
        <v>0</v>
      </c>
      <c r="S313" s="139">
        <v>0</v>
      </c>
      <c r="T313" s="140">
        <f>S313*H313</f>
        <v>0</v>
      </c>
      <c r="AR313" s="16" t="s">
        <v>135</v>
      </c>
      <c r="AT313" s="16" t="s">
        <v>130</v>
      </c>
      <c r="AU313" s="16" t="s">
        <v>79</v>
      </c>
      <c r="AY313" s="16" t="s">
        <v>129</v>
      </c>
      <c r="BE313" s="141">
        <f>IF(N313="základní",J313,0)</f>
        <v>0</v>
      </c>
      <c r="BF313" s="141">
        <f>IF(N313="snížená",J313,0)</f>
        <v>0</v>
      </c>
      <c r="BG313" s="141">
        <f>IF(N313="zákl. přenesená",J313,0)</f>
        <v>0</v>
      </c>
      <c r="BH313" s="141">
        <f>IF(N313="sníž. přenesená",J313,0)</f>
        <v>0</v>
      </c>
      <c r="BI313" s="141">
        <f>IF(N313="nulová",J313,0)</f>
        <v>0</v>
      </c>
      <c r="BJ313" s="16" t="s">
        <v>79</v>
      </c>
      <c r="BK313" s="141">
        <f>ROUND(I313*H313,2)</f>
        <v>0</v>
      </c>
      <c r="BL313" s="16" t="s">
        <v>135</v>
      </c>
      <c r="BM313" s="16" t="s">
        <v>655</v>
      </c>
    </row>
    <row r="314" spans="2:47" s="1" customFormat="1" ht="19.5">
      <c r="B314" s="30"/>
      <c r="D314" s="142" t="s">
        <v>137</v>
      </c>
      <c r="F314" s="143" t="s">
        <v>656</v>
      </c>
      <c r="I314" s="83"/>
      <c r="L314" s="30"/>
      <c r="M314" s="144"/>
      <c r="T314" s="49"/>
      <c r="AT314" s="16" t="s">
        <v>137</v>
      </c>
      <c r="AU314" s="16" t="s">
        <v>79</v>
      </c>
    </row>
    <row r="315" spans="2:51" s="10" customFormat="1" ht="12">
      <c r="B315" s="150"/>
      <c r="D315" s="142" t="s">
        <v>250</v>
      </c>
      <c r="E315" s="151" t="s">
        <v>657</v>
      </c>
      <c r="F315" s="152" t="s">
        <v>658</v>
      </c>
      <c r="H315" s="153">
        <v>11</v>
      </c>
      <c r="I315" s="154"/>
      <c r="L315" s="150"/>
      <c r="M315" s="155"/>
      <c r="T315" s="156"/>
      <c r="AT315" s="151" t="s">
        <v>250</v>
      </c>
      <c r="AU315" s="151" t="s">
        <v>79</v>
      </c>
      <c r="AV315" s="10" t="s">
        <v>81</v>
      </c>
      <c r="AW315" s="10" t="s">
        <v>34</v>
      </c>
      <c r="AX315" s="10" t="s">
        <v>79</v>
      </c>
      <c r="AY315" s="151" t="s">
        <v>129</v>
      </c>
    </row>
    <row r="316" spans="2:65" s="1" customFormat="1" ht="16.5" customHeight="1">
      <c r="B316" s="30"/>
      <c r="C316" s="130" t="s">
        <v>659</v>
      </c>
      <c r="D316" s="130" t="s">
        <v>130</v>
      </c>
      <c r="E316" s="131" t="s">
        <v>660</v>
      </c>
      <c r="F316" s="132" t="s">
        <v>661</v>
      </c>
      <c r="G316" s="133" t="s">
        <v>506</v>
      </c>
      <c r="H316" s="134">
        <v>39</v>
      </c>
      <c r="I316" s="135"/>
      <c r="J316" s="136">
        <f>ROUND(I316*H316,2)</f>
        <v>0</v>
      </c>
      <c r="K316" s="132" t="s">
        <v>134</v>
      </c>
      <c r="L316" s="30"/>
      <c r="M316" s="137" t="s">
        <v>1</v>
      </c>
      <c r="N316" s="138" t="s">
        <v>42</v>
      </c>
      <c r="P316" s="139">
        <f>O316*H316</f>
        <v>0</v>
      </c>
      <c r="Q316" s="139">
        <v>0.00702</v>
      </c>
      <c r="R316" s="139">
        <f>Q316*H316</f>
        <v>0.27378</v>
      </c>
      <c r="S316" s="139">
        <v>0</v>
      </c>
      <c r="T316" s="140">
        <f>S316*H316</f>
        <v>0</v>
      </c>
      <c r="AR316" s="16" t="s">
        <v>135</v>
      </c>
      <c r="AT316" s="16" t="s">
        <v>130</v>
      </c>
      <c r="AU316" s="16" t="s">
        <v>79</v>
      </c>
      <c r="AY316" s="16" t="s">
        <v>129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6" t="s">
        <v>79</v>
      </c>
      <c r="BK316" s="141">
        <f>ROUND(I316*H316,2)</f>
        <v>0</v>
      </c>
      <c r="BL316" s="16" t="s">
        <v>135</v>
      </c>
      <c r="BM316" s="16" t="s">
        <v>662</v>
      </c>
    </row>
    <row r="317" spans="2:51" s="10" customFormat="1" ht="12">
      <c r="B317" s="150"/>
      <c r="D317" s="142" t="s">
        <v>250</v>
      </c>
      <c r="E317" s="151" t="s">
        <v>663</v>
      </c>
      <c r="F317" s="152" t="s">
        <v>523</v>
      </c>
      <c r="H317" s="153">
        <v>39</v>
      </c>
      <c r="I317" s="154"/>
      <c r="L317" s="150"/>
      <c r="M317" s="155"/>
      <c r="T317" s="156"/>
      <c r="AT317" s="151" t="s">
        <v>250</v>
      </c>
      <c r="AU317" s="151" t="s">
        <v>79</v>
      </c>
      <c r="AV317" s="10" t="s">
        <v>81</v>
      </c>
      <c r="AW317" s="10" t="s">
        <v>34</v>
      </c>
      <c r="AX317" s="10" t="s">
        <v>79</v>
      </c>
      <c r="AY317" s="151" t="s">
        <v>129</v>
      </c>
    </row>
    <row r="318" spans="2:65" s="1" customFormat="1" ht="16.5" customHeight="1">
      <c r="B318" s="30"/>
      <c r="C318" s="170" t="s">
        <v>664</v>
      </c>
      <c r="D318" s="170" t="s">
        <v>488</v>
      </c>
      <c r="E318" s="171" t="s">
        <v>665</v>
      </c>
      <c r="F318" s="172" t="s">
        <v>666</v>
      </c>
      <c r="G318" s="173" t="s">
        <v>586</v>
      </c>
      <c r="H318" s="174">
        <v>39</v>
      </c>
      <c r="I318" s="175"/>
      <c r="J318" s="176">
        <f>ROUND(I318*H318,2)</f>
        <v>0</v>
      </c>
      <c r="K318" s="172" t="s">
        <v>248</v>
      </c>
      <c r="L318" s="177"/>
      <c r="M318" s="178" t="s">
        <v>1</v>
      </c>
      <c r="N318" s="179" t="s">
        <v>42</v>
      </c>
      <c r="P318" s="139">
        <f>O318*H318</f>
        <v>0</v>
      </c>
      <c r="Q318" s="139">
        <v>0.0506</v>
      </c>
      <c r="R318" s="139">
        <f>Q318*H318</f>
        <v>1.9734</v>
      </c>
      <c r="S318" s="139">
        <v>0</v>
      </c>
      <c r="T318" s="140">
        <f>S318*H318</f>
        <v>0</v>
      </c>
      <c r="AR318" s="16" t="s">
        <v>167</v>
      </c>
      <c r="AT318" s="16" t="s">
        <v>488</v>
      </c>
      <c r="AU318" s="16" t="s">
        <v>79</v>
      </c>
      <c r="AY318" s="16" t="s">
        <v>129</v>
      </c>
      <c r="BE318" s="141">
        <f>IF(N318="základní",J318,0)</f>
        <v>0</v>
      </c>
      <c r="BF318" s="141">
        <f>IF(N318="snížená",J318,0)</f>
        <v>0</v>
      </c>
      <c r="BG318" s="141">
        <f>IF(N318="zákl. přenesená",J318,0)</f>
        <v>0</v>
      </c>
      <c r="BH318" s="141">
        <f>IF(N318="sníž. přenesená",J318,0)</f>
        <v>0</v>
      </c>
      <c r="BI318" s="141">
        <f>IF(N318="nulová",J318,0)</f>
        <v>0</v>
      </c>
      <c r="BJ318" s="16" t="s">
        <v>79</v>
      </c>
      <c r="BK318" s="141">
        <f>ROUND(I318*H318,2)</f>
        <v>0</v>
      </c>
      <c r="BL318" s="16" t="s">
        <v>135</v>
      </c>
      <c r="BM318" s="16" t="s">
        <v>667</v>
      </c>
    </row>
    <row r="319" spans="2:51" s="10" customFormat="1" ht="12">
      <c r="B319" s="150"/>
      <c r="D319" s="142" t="s">
        <v>250</v>
      </c>
      <c r="E319" s="151" t="s">
        <v>1</v>
      </c>
      <c r="F319" s="152" t="s">
        <v>523</v>
      </c>
      <c r="H319" s="153">
        <v>39</v>
      </c>
      <c r="I319" s="154"/>
      <c r="L319" s="150"/>
      <c r="M319" s="155"/>
      <c r="T319" s="156"/>
      <c r="AT319" s="151" t="s">
        <v>250</v>
      </c>
      <c r="AU319" s="151" t="s">
        <v>79</v>
      </c>
      <c r="AV319" s="10" t="s">
        <v>81</v>
      </c>
      <c r="AW319" s="10" t="s">
        <v>34</v>
      </c>
      <c r="AX319" s="10" t="s">
        <v>79</v>
      </c>
      <c r="AY319" s="151" t="s">
        <v>129</v>
      </c>
    </row>
    <row r="320" spans="2:65" s="1" customFormat="1" ht="16.5" customHeight="1">
      <c r="B320" s="30"/>
      <c r="C320" s="130" t="s">
        <v>668</v>
      </c>
      <c r="D320" s="130" t="s">
        <v>130</v>
      </c>
      <c r="E320" s="131" t="s">
        <v>669</v>
      </c>
      <c r="F320" s="132" t="s">
        <v>670</v>
      </c>
      <c r="G320" s="133" t="s">
        <v>506</v>
      </c>
      <c r="H320" s="134">
        <v>2</v>
      </c>
      <c r="I320" s="135"/>
      <c r="J320" s="136">
        <f>ROUND(I320*H320,2)</f>
        <v>0</v>
      </c>
      <c r="K320" s="132" t="s">
        <v>134</v>
      </c>
      <c r="L320" s="30"/>
      <c r="M320" s="137" t="s">
        <v>1</v>
      </c>
      <c r="N320" s="138" t="s">
        <v>42</v>
      </c>
      <c r="P320" s="139">
        <f>O320*H320</f>
        <v>0</v>
      </c>
      <c r="Q320" s="139">
        <v>0.4208</v>
      </c>
      <c r="R320" s="139">
        <f>Q320*H320</f>
        <v>0.8416</v>
      </c>
      <c r="S320" s="139">
        <v>0</v>
      </c>
      <c r="T320" s="140">
        <f>S320*H320</f>
        <v>0</v>
      </c>
      <c r="AR320" s="16" t="s">
        <v>135</v>
      </c>
      <c r="AT320" s="16" t="s">
        <v>130</v>
      </c>
      <c r="AU320" s="16" t="s">
        <v>79</v>
      </c>
      <c r="AY320" s="16" t="s">
        <v>129</v>
      </c>
      <c r="BE320" s="141">
        <f>IF(N320="základní",J320,0)</f>
        <v>0</v>
      </c>
      <c r="BF320" s="141">
        <f>IF(N320="snížená",J320,0)</f>
        <v>0</v>
      </c>
      <c r="BG320" s="141">
        <f>IF(N320="zákl. přenesená",J320,0)</f>
        <v>0</v>
      </c>
      <c r="BH320" s="141">
        <f>IF(N320="sníž. přenesená",J320,0)</f>
        <v>0</v>
      </c>
      <c r="BI320" s="141">
        <f>IF(N320="nulová",J320,0)</f>
        <v>0</v>
      </c>
      <c r="BJ320" s="16" t="s">
        <v>79</v>
      </c>
      <c r="BK320" s="141">
        <f>ROUND(I320*H320,2)</f>
        <v>0</v>
      </c>
      <c r="BL320" s="16" t="s">
        <v>135</v>
      </c>
      <c r="BM320" s="16" t="s">
        <v>671</v>
      </c>
    </row>
    <row r="321" spans="2:51" s="10" customFormat="1" ht="12">
      <c r="B321" s="150"/>
      <c r="D321" s="142" t="s">
        <v>250</v>
      </c>
      <c r="E321" s="151" t="s">
        <v>672</v>
      </c>
      <c r="F321" s="152" t="s">
        <v>673</v>
      </c>
      <c r="H321" s="153">
        <v>2</v>
      </c>
      <c r="I321" s="154"/>
      <c r="L321" s="150"/>
      <c r="M321" s="155"/>
      <c r="T321" s="156"/>
      <c r="AT321" s="151" t="s">
        <v>250</v>
      </c>
      <c r="AU321" s="151" t="s">
        <v>79</v>
      </c>
      <c r="AV321" s="10" t="s">
        <v>81</v>
      </c>
      <c r="AW321" s="10" t="s">
        <v>34</v>
      </c>
      <c r="AX321" s="10" t="s">
        <v>79</v>
      </c>
      <c r="AY321" s="151" t="s">
        <v>129</v>
      </c>
    </row>
    <row r="322" spans="2:65" s="1" customFormat="1" ht="16.5" customHeight="1">
      <c r="B322" s="30"/>
      <c r="C322" s="130" t="s">
        <v>674</v>
      </c>
      <c r="D322" s="130" t="s">
        <v>130</v>
      </c>
      <c r="E322" s="131" t="s">
        <v>675</v>
      </c>
      <c r="F322" s="132" t="s">
        <v>676</v>
      </c>
      <c r="G322" s="133" t="s">
        <v>506</v>
      </c>
      <c r="H322" s="134">
        <v>50</v>
      </c>
      <c r="I322" s="135"/>
      <c r="J322" s="136">
        <f>ROUND(I322*H322,2)</f>
        <v>0</v>
      </c>
      <c r="K322" s="132" t="s">
        <v>134</v>
      </c>
      <c r="L322" s="30"/>
      <c r="M322" s="137" t="s">
        <v>1</v>
      </c>
      <c r="N322" s="138" t="s">
        <v>42</v>
      </c>
      <c r="P322" s="139">
        <f>O322*H322</f>
        <v>0</v>
      </c>
      <c r="Q322" s="139">
        <v>0.31108</v>
      </c>
      <c r="R322" s="139">
        <f>Q322*H322</f>
        <v>15.554000000000002</v>
      </c>
      <c r="S322" s="139">
        <v>0</v>
      </c>
      <c r="T322" s="140">
        <f>S322*H322</f>
        <v>0</v>
      </c>
      <c r="AR322" s="16" t="s">
        <v>135</v>
      </c>
      <c r="AT322" s="16" t="s">
        <v>130</v>
      </c>
      <c r="AU322" s="16" t="s">
        <v>79</v>
      </c>
      <c r="AY322" s="16" t="s">
        <v>129</v>
      </c>
      <c r="BE322" s="141">
        <f>IF(N322="základní",J322,0)</f>
        <v>0</v>
      </c>
      <c r="BF322" s="141">
        <f>IF(N322="snížená",J322,0)</f>
        <v>0</v>
      </c>
      <c r="BG322" s="141">
        <f>IF(N322="zákl. přenesená",J322,0)</f>
        <v>0</v>
      </c>
      <c r="BH322" s="141">
        <f>IF(N322="sníž. přenesená",J322,0)</f>
        <v>0</v>
      </c>
      <c r="BI322" s="141">
        <f>IF(N322="nulová",J322,0)</f>
        <v>0</v>
      </c>
      <c r="BJ322" s="16" t="s">
        <v>79</v>
      </c>
      <c r="BK322" s="141">
        <f>ROUND(I322*H322,2)</f>
        <v>0</v>
      </c>
      <c r="BL322" s="16" t="s">
        <v>135</v>
      </c>
      <c r="BM322" s="16" t="s">
        <v>677</v>
      </c>
    </row>
    <row r="323" spans="2:51" s="10" customFormat="1" ht="12">
      <c r="B323" s="150"/>
      <c r="D323" s="142" t="s">
        <v>250</v>
      </c>
      <c r="E323" s="151" t="s">
        <v>678</v>
      </c>
      <c r="F323" s="152" t="s">
        <v>593</v>
      </c>
      <c r="H323" s="153">
        <v>50</v>
      </c>
      <c r="I323" s="154"/>
      <c r="L323" s="150"/>
      <c r="M323" s="155"/>
      <c r="T323" s="156"/>
      <c r="AT323" s="151" t="s">
        <v>250</v>
      </c>
      <c r="AU323" s="151" t="s">
        <v>79</v>
      </c>
      <c r="AV323" s="10" t="s">
        <v>81</v>
      </c>
      <c r="AW323" s="10" t="s">
        <v>34</v>
      </c>
      <c r="AX323" s="10" t="s">
        <v>79</v>
      </c>
      <c r="AY323" s="151" t="s">
        <v>129</v>
      </c>
    </row>
    <row r="324" spans="2:65" s="1" customFormat="1" ht="16.5" customHeight="1">
      <c r="B324" s="30"/>
      <c r="C324" s="130" t="s">
        <v>679</v>
      </c>
      <c r="D324" s="130" t="s">
        <v>130</v>
      </c>
      <c r="E324" s="131" t="s">
        <v>680</v>
      </c>
      <c r="F324" s="132" t="s">
        <v>681</v>
      </c>
      <c r="G324" s="133" t="s">
        <v>488</v>
      </c>
      <c r="H324" s="134">
        <v>132.7</v>
      </c>
      <c r="I324" s="135"/>
      <c r="J324" s="136">
        <f>ROUND(I324*H324,2)</f>
        <v>0</v>
      </c>
      <c r="K324" s="132" t="s">
        <v>134</v>
      </c>
      <c r="L324" s="30"/>
      <c r="M324" s="137" t="s">
        <v>1</v>
      </c>
      <c r="N324" s="138" t="s">
        <v>42</v>
      </c>
      <c r="P324" s="139">
        <f>O324*H324</f>
        <v>0</v>
      </c>
      <c r="Q324" s="139">
        <v>0</v>
      </c>
      <c r="R324" s="139">
        <f>Q324*H324</f>
        <v>0</v>
      </c>
      <c r="S324" s="139">
        <v>0</v>
      </c>
      <c r="T324" s="140">
        <f>S324*H324</f>
        <v>0</v>
      </c>
      <c r="AR324" s="16" t="s">
        <v>135</v>
      </c>
      <c r="AT324" s="16" t="s">
        <v>130</v>
      </c>
      <c r="AU324" s="16" t="s">
        <v>79</v>
      </c>
      <c r="AY324" s="16" t="s">
        <v>129</v>
      </c>
      <c r="BE324" s="141">
        <f>IF(N324="základní",J324,0)</f>
        <v>0</v>
      </c>
      <c r="BF324" s="141">
        <f>IF(N324="snížená",J324,0)</f>
        <v>0</v>
      </c>
      <c r="BG324" s="141">
        <f>IF(N324="zákl. přenesená",J324,0)</f>
        <v>0</v>
      </c>
      <c r="BH324" s="141">
        <f>IF(N324="sníž. přenesená",J324,0)</f>
        <v>0</v>
      </c>
      <c r="BI324" s="141">
        <f>IF(N324="nulová",J324,0)</f>
        <v>0</v>
      </c>
      <c r="BJ324" s="16" t="s">
        <v>79</v>
      </c>
      <c r="BK324" s="141">
        <f>ROUND(I324*H324,2)</f>
        <v>0</v>
      </c>
      <c r="BL324" s="16" t="s">
        <v>135</v>
      </c>
      <c r="BM324" s="16" t="s">
        <v>682</v>
      </c>
    </row>
    <row r="325" spans="2:51" s="10" customFormat="1" ht="12">
      <c r="B325" s="150"/>
      <c r="D325" s="142" t="s">
        <v>250</v>
      </c>
      <c r="E325" s="151" t="s">
        <v>683</v>
      </c>
      <c r="F325" s="152" t="s">
        <v>684</v>
      </c>
      <c r="H325" s="153">
        <v>132.7</v>
      </c>
      <c r="I325" s="154"/>
      <c r="L325" s="150"/>
      <c r="M325" s="155"/>
      <c r="T325" s="156"/>
      <c r="AT325" s="151" t="s">
        <v>250</v>
      </c>
      <c r="AU325" s="151" t="s">
        <v>79</v>
      </c>
      <c r="AV325" s="10" t="s">
        <v>81</v>
      </c>
      <c r="AW325" s="10" t="s">
        <v>34</v>
      </c>
      <c r="AX325" s="10" t="s">
        <v>79</v>
      </c>
      <c r="AY325" s="151" t="s">
        <v>129</v>
      </c>
    </row>
    <row r="326" spans="2:65" s="1" customFormat="1" ht="16.5" customHeight="1">
      <c r="B326" s="30"/>
      <c r="C326" s="130" t="s">
        <v>685</v>
      </c>
      <c r="D326" s="130" t="s">
        <v>130</v>
      </c>
      <c r="E326" s="131" t="s">
        <v>686</v>
      </c>
      <c r="F326" s="132" t="s">
        <v>687</v>
      </c>
      <c r="G326" s="133" t="s">
        <v>488</v>
      </c>
      <c r="H326" s="134">
        <v>132.7</v>
      </c>
      <c r="I326" s="135"/>
      <c r="J326" s="136">
        <f>ROUND(I326*H326,2)</f>
        <v>0</v>
      </c>
      <c r="K326" s="132" t="s">
        <v>134</v>
      </c>
      <c r="L326" s="30"/>
      <c r="M326" s="137" t="s">
        <v>1</v>
      </c>
      <c r="N326" s="138" t="s">
        <v>42</v>
      </c>
      <c r="P326" s="139">
        <f>O326*H326</f>
        <v>0</v>
      </c>
      <c r="Q326" s="139">
        <v>0</v>
      </c>
      <c r="R326" s="139">
        <f>Q326*H326</f>
        <v>0</v>
      </c>
      <c r="S326" s="139">
        <v>0</v>
      </c>
      <c r="T326" s="140">
        <f>S326*H326</f>
        <v>0</v>
      </c>
      <c r="AR326" s="16" t="s">
        <v>135</v>
      </c>
      <c r="AT326" s="16" t="s">
        <v>130</v>
      </c>
      <c r="AU326" s="16" t="s">
        <v>79</v>
      </c>
      <c r="AY326" s="16" t="s">
        <v>129</v>
      </c>
      <c r="BE326" s="141">
        <f>IF(N326="základní",J326,0)</f>
        <v>0</v>
      </c>
      <c r="BF326" s="141">
        <f>IF(N326="snížená",J326,0)</f>
        <v>0</v>
      </c>
      <c r="BG326" s="141">
        <f>IF(N326="zákl. přenesená",J326,0)</f>
        <v>0</v>
      </c>
      <c r="BH326" s="141">
        <f>IF(N326="sníž. přenesená",J326,0)</f>
        <v>0</v>
      </c>
      <c r="BI326" s="141">
        <f>IF(N326="nulová",J326,0)</f>
        <v>0</v>
      </c>
      <c r="BJ326" s="16" t="s">
        <v>79</v>
      </c>
      <c r="BK326" s="141">
        <f>ROUND(I326*H326,2)</f>
        <v>0</v>
      </c>
      <c r="BL326" s="16" t="s">
        <v>135</v>
      </c>
      <c r="BM326" s="16" t="s">
        <v>688</v>
      </c>
    </row>
    <row r="327" spans="2:51" s="10" customFormat="1" ht="12">
      <c r="B327" s="150"/>
      <c r="D327" s="142" t="s">
        <v>250</v>
      </c>
      <c r="E327" s="151" t="s">
        <v>689</v>
      </c>
      <c r="F327" s="152" t="s">
        <v>684</v>
      </c>
      <c r="H327" s="153">
        <v>132.7</v>
      </c>
      <c r="I327" s="154"/>
      <c r="L327" s="150"/>
      <c r="M327" s="155"/>
      <c r="T327" s="156"/>
      <c r="AT327" s="151" t="s">
        <v>250</v>
      </c>
      <c r="AU327" s="151" t="s">
        <v>79</v>
      </c>
      <c r="AV327" s="10" t="s">
        <v>81</v>
      </c>
      <c r="AW327" s="10" t="s">
        <v>34</v>
      </c>
      <c r="AX327" s="10" t="s">
        <v>79</v>
      </c>
      <c r="AY327" s="151" t="s">
        <v>129</v>
      </c>
    </row>
    <row r="328" spans="2:63" s="9" customFormat="1" ht="25.9" customHeight="1">
      <c r="B328" s="120"/>
      <c r="D328" s="121" t="s">
        <v>70</v>
      </c>
      <c r="E328" s="122" t="s">
        <v>173</v>
      </c>
      <c r="F328" s="122" t="s">
        <v>690</v>
      </c>
      <c r="I328" s="123"/>
      <c r="J328" s="124">
        <f>BK328</f>
        <v>0</v>
      </c>
      <c r="L328" s="120"/>
      <c r="M328" s="125"/>
      <c r="P328" s="126">
        <f>SUM(P329:P457)</f>
        <v>0</v>
      </c>
      <c r="R328" s="126">
        <f>SUM(R329:R457)</f>
        <v>41.86622209</v>
      </c>
      <c r="T328" s="127">
        <f>SUM(T329:T457)</f>
        <v>0</v>
      </c>
      <c r="AR328" s="121" t="s">
        <v>79</v>
      </c>
      <c r="AT328" s="128" t="s">
        <v>70</v>
      </c>
      <c r="AU328" s="128" t="s">
        <v>71</v>
      </c>
      <c r="AY328" s="121" t="s">
        <v>129</v>
      </c>
      <c r="BK328" s="129">
        <f>SUM(BK329:BK457)</f>
        <v>0</v>
      </c>
    </row>
    <row r="329" spans="2:65" s="1" customFormat="1" ht="16.5" customHeight="1">
      <c r="B329" s="30"/>
      <c r="C329" s="130" t="s">
        <v>691</v>
      </c>
      <c r="D329" s="130" t="s">
        <v>130</v>
      </c>
      <c r="E329" s="131" t="s">
        <v>692</v>
      </c>
      <c r="F329" s="132" t="s">
        <v>693</v>
      </c>
      <c r="G329" s="133" t="s">
        <v>506</v>
      </c>
      <c r="H329" s="134">
        <v>11</v>
      </c>
      <c r="I329" s="135"/>
      <c r="J329" s="136">
        <f>ROUND(I329*H329,2)</f>
        <v>0</v>
      </c>
      <c r="K329" s="132" t="s">
        <v>694</v>
      </c>
      <c r="L329" s="30"/>
      <c r="M329" s="137" t="s">
        <v>1</v>
      </c>
      <c r="N329" s="138" t="s">
        <v>42</v>
      </c>
      <c r="P329" s="139">
        <f>O329*H329</f>
        <v>0</v>
      </c>
      <c r="Q329" s="139">
        <v>0</v>
      </c>
      <c r="R329" s="139">
        <f>Q329*H329</f>
        <v>0</v>
      </c>
      <c r="S329" s="139">
        <v>0</v>
      </c>
      <c r="T329" s="140">
        <f>S329*H329</f>
        <v>0</v>
      </c>
      <c r="AR329" s="16" t="s">
        <v>338</v>
      </c>
      <c r="AT329" s="16" t="s">
        <v>130</v>
      </c>
      <c r="AU329" s="16" t="s">
        <v>79</v>
      </c>
      <c r="AY329" s="16" t="s">
        <v>129</v>
      </c>
      <c r="BE329" s="141">
        <f>IF(N329="základní",J329,0)</f>
        <v>0</v>
      </c>
      <c r="BF329" s="141">
        <f>IF(N329="snížená",J329,0)</f>
        <v>0</v>
      </c>
      <c r="BG329" s="141">
        <f>IF(N329="zákl. přenesená",J329,0)</f>
        <v>0</v>
      </c>
      <c r="BH329" s="141">
        <f>IF(N329="sníž. přenesená",J329,0)</f>
        <v>0</v>
      </c>
      <c r="BI329" s="141">
        <f>IF(N329="nulová",J329,0)</f>
        <v>0</v>
      </c>
      <c r="BJ329" s="16" t="s">
        <v>79</v>
      </c>
      <c r="BK329" s="141">
        <f>ROUND(I329*H329,2)</f>
        <v>0</v>
      </c>
      <c r="BL329" s="16" t="s">
        <v>338</v>
      </c>
      <c r="BM329" s="16" t="s">
        <v>695</v>
      </c>
    </row>
    <row r="330" spans="2:51" s="10" customFormat="1" ht="12">
      <c r="B330" s="150"/>
      <c r="D330" s="142" t="s">
        <v>250</v>
      </c>
      <c r="E330" s="151" t="s">
        <v>696</v>
      </c>
      <c r="F330" s="152" t="s">
        <v>658</v>
      </c>
      <c r="H330" s="153">
        <v>11</v>
      </c>
      <c r="I330" s="154"/>
      <c r="L330" s="150"/>
      <c r="M330" s="155"/>
      <c r="T330" s="156"/>
      <c r="AT330" s="151" t="s">
        <v>250</v>
      </c>
      <c r="AU330" s="151" t="s">
        <v>79</v>
      </c>
      <c r="AV330" s="10" t="s">
        <v>81</v>
      </c>
      <c r="AW330" s="10" t="s">
        <v>34</v>
      </c>
      <c r="AX330" s="10" t="s">
        <v>79</v>
      </c>
      <c r="AY330" s="151" t="s">
        <v>129</v>
      </c>
    </row>
    <row r="331" spans="2:65" s="1" customFormat="1" ht="16.5" customHeight="1">
      <c r="B331" s="30"/>
      <c r="C331" s="130" t="s">
        <v>697</v>
      </c>
      <c r="D331" s="130" t="s">
        <v>130</v>
      </c>
      <c r="E331" s="131" t="s">
        <v>698</v>
      </c>
      <c r="F331" s="132" t="s">
        <v>699</v>
      </c>
      <c r="G331" s="133" t="s">
        <v>506</v>
      </c>
      <c r="H331" s="134">
        <v>10</v>
      </c>
      <c r="I331" s="135"/>
      <c r="J331" s="136">
        <f>ROUND(I331*H331,2)</f>
        <v>0</v>
      </c>
      <c r="K331" s="132" t="s">
        <v>134</v>
      </c>
      <c r="L331" s="30"/>
      <c r="M331" s="137" t="s">
        <v>1</v>
      </c>
      <c r="N331" s="138" t="s">
        <v>42</v>
      </c>
      <c r="P331" s="139">
        <f>O331*H331</f>
        <v>0</v>
      </c>
      <c r="Q331" s="139">
        <v>0.0007</v>
      </c>
      <c r="R331" s="139">
        <f>Q331*H331</f>
        <v>0.007</v>
      </c>
      <c r="S331" s="139">
        <v>0</v>
      </c>
      <c r="T331" s="140">
        <f>S331*H331</f>
        <v>0</v>
      </c>
      <c r="AR331" s="16" t="s">
        <v>135</v>
      </c>
      <c r="AT331" s="16" t="s">
        <v>130</v>
      </c>
      <c r="AU331" s="16" t="s">
        <v>79</v>
      </c>
      <c r="AY331" s="16" t="s">
        <v>129</v>
      </c>
      <c r="BE331" s="141">
        <f>IF(N331="základní",J331,0)</f>
        <v>0</v>
      </c>
      <c r="BF331" s="141">
        <f>IF(N331="snížená",J331,0)</f>
        <v>0</v>
      </c>
      <c r="BG331" s="141">
        <f>IF(N331="zákl. přenesená",J331,0)</f>
        <v>0</v>
      </c>
      <c r="BH331" s="141">
        <f>IF(N331="sníž. přenesená",J331,0)</f>
        <v>0</v>
      </c>
      <c r="BI331" s="141">
        <f>IF(N331="nulová",J331,0)</f>
        <v>0</v>
      </c>
      <c r="BJ331" s="16" t="s">
        <v>79</v>
      </c>
      <c r="BK331" s="141">
        <f>ROUND(I331*H331,2)</f>
        <v>0</v>
      </c>
      <c r="BL331" s="16" t="s">
        <v>135</v>
      </c>
      <c r="BM331" s="16" t="s">
        <v>700</v>
      </c>
    </row>
    <row r="332" spans="2:51" s="11" customFormat="1" ht="12">
      <c r="B332" s="157"/>
      <c r="D332" s="142" t="s">
        <v>250</v>
      </c>
      <c r="E332" s="158" t="s">
        <v>1</v>
      </c>
      <c r="F332" s="159" t="s">
        <v>701</v>
      </c>
      <c r="H332" s="158" t="s">
        <v>1</v>
      </c>
      <c r="I332" s="160"/>
      <c r="L332" s="157"/>
      <c r="M332" s="161"/>
      <c r="T332" s="162"/>
      <c r="AT332" s="158" t="s">
        <v>250</v>
      </c>
      <c r="AU332" s="158" t="s">
        <v>79</v>
      </c>
      <c r="AV332" s="11" t="s">
        <v>79</v>
      </c>
      <c r="AW332" s="11" t="s">
        <v>34</v>
      </c>
      <c r="AX332" s="11" t="s">
        <v>71</v>
      </c>
      <c r="AY332" s="158" t="s">
        <v>129</v>
      </c>
    </row>
    <row r="333" spans="2:51" s="10" customFormat="1" ht="12">
      <c r="B333" s="150"/>
      <c r="D333" s="142" t="s">
        <v>250</v>
      </c>
      <c r="E333" s="151" t="s">
        <v>702</v>
      </c>
      <c r="F333" s="152" t="s">
        <v>703</v>
      </c>
      <c r="H333" s="153">
        <v>1</v>
      </c>
      <c r="I333" s="154"/>
      <c r="L333" s="150"/>
      <c r="M333" s="155"/>
      <c r="T333" s="156"/>
      <c r="AT333" s="151" t="s">
        <v>250</v>
      </c>
      <c r="AU333" s="151" t="s">
        <v>79</v>
      </c>
      <c r="AV333" s="10" t="s">
        <v>81</v>
      </c>
      <c r="AW333" s="10" t="s">
        <v>34</v>
      </c>
      <c r="AX333" s="10" t="s">
        <v>71</v>
      </c>
      <c r="AY333" s="151" t="s">
        <v>129</v>
      </c>
    </row>
    <row r="334" spans="2:51" s="10" customFormat="1" ht="12">
      <c r="B334" s="150"/>
      <c r="D334" s="142" t="s">
        <v>250</v>
      </c>
      <c r="E334" s="151" t="s">
        <v>215</v>
      </c>
      <c r="F334" s="152" t="s">
        <v>704</v>
      </c>
      <c r="H334" s="153">
        <v>1</v>
      </c>
      <c r="I334" s="154"/>
      <c r="L334" s="150"/>
      <c r="M334" s="155"/>
      <c r="T334" s="156"/>
      <c r="AT334" s="151" t="s">
        <v>250</v>
      </c>
      <c r="AU334" s="151" t="s">
        <v>79</v>
      </c>
      <c r="AV334" s="10" t="s">
        <v>81</v>
      </c>
      <c r="AW334" s="10" t="s">
        <v>34</v>
      </c>
      <c r="AX334" s="10" t="s">
        <v>71</v>
      </c>
      <c r="AY334" s="151" t="s">
        <v>129</v>
      </c>
    </row>
    <row r="335" spans="2:51" s="10" customFormat="1" ht="12">
      <c r="B335" s="150"/>
      <c r="D335" s="142" t="s">
        <v>250</v>
      </c>
      <c r="E335" s="151" t="s">
        <v>224</v>
      </c>
      <c r="F335" s="152" t="s">
        <v>705</v>
      </c>
      <c r="H335" s="153">
        <v>1</v>
      </c>
      <c r="I335" s="154"/>
      <c r="L335" s="150"/>
      <c r="M335" s="155"/>
      <c r="T335" s="156"/>
      <c r="AT335" s="151" t="s">
        <v>250</v>
      </c>
      <c r="AU335" s="151" t="s">
        <v>79</v>
      </c>
      <c r="AV335" s="10" t="s">
        <v>81</v>
      </c>
      <c r="AW335" s="10" t="s">
        <v>34</v>
      </c>
      <c r="AX335" s="10" t="s">
        <v>71</v>
      </c>
      <c r="AY335" s="151" t="s">
        <v>129</v>
      </c>
    </row>
    <row r="336" spans="2:51" s="10" customFormat="1" ht="12">
      <c r="B336" s="150"/>
      <c r="D336" s="142" t="s">
        <v>250</v>
      </c>
      <c r="E336" s="151" t="s">
        <v>227</v>
      </c>
      <c r="F336" s="152" t="s">
        <v>706</v>
      </c>
      <c r="H336" s="153">
        <v>2</v>
      </c>
      <c r="I336" s="154"/>
      <c r="L336" s="150"/>
      <c r="M336" s="155"/>
      <c r="T336" s="156"/>
      <c r="AT336" s="151" t="s">
        <v>250</v>
      </c>
      <c r="AU336" s="151" t="s">
        <v>79</v>
      </c>
      <c r="AV336" s="10" t="s">
        <v>81</v>
      </c>
      <c r="AW336" s="10" t="s">
        <v>34</v>
      </c>
      <c r="AX336" s="10" t="s">
        <v>71</v>
      </c>
      <c r="AY336" s="151" t="s">
        <v>129</v>
      </c>
    </row>
    <row r="337" spans="2:51" s="10" customFormat="1" ht="12">
      <c r="B337" s="150"/>
      <c r="D337" s="142" t="s">
        <v>250</v>
      </c>
      <c r="E337" s="151" t="s">
        <v>230</v>
      </c>
      <c r="F337" s="152" t="s">
        <v>707</v>
      </c>
      <c r="H337" s="153">
        <v>1</v>
      </c>
      <c r="I337" s="154"/>
      <c r="L337" s="150"/>
      <c r="M337" s="155"/>
      <c r="T337" s="156"/>
      <c r="AT337" s="151" t="s">
        <v>250</v>
      </c>
      <c r="AU337" s="151" t="s">
        <v>79</v>
      </c>
      <c r="AV337" s="10" t="s">
        <v>81</v>
      </c>
      <c r="AW337" s="10" t="s">
        <v>34</v>
      </c>
      <c r="AX337" s="10" t="s">
        <v>71</v>
      </c>
      <c r="AY337" s="151" t="s">
        <v>129</v>
      </c>
    </row>
    <row r="338" spans="2:51" s="10" customFormat="1" ht="12">
      <c r="B338" s="150"/>
      <c r="D338" s="142" t="s">
        <v>250</v>
      </c>
      <c r="E338" s="151" t="s">
        <v>233</v>
      </c>
      <c r="F338" s="152" t="s">
        <v>708</v>
      </c>
      <c r="H338" s="153">
        <v>4</v>
      </c>
      <c r="I338" s="154"/>
      <c r="L338" s="150"/>
      <c r="M338" s="155"/>
      <c r="T338" s="156"/>
      <c r="AT338" s="151" t="s">
        <v>250</v>
      </c>
      <c r="AU338" s="151" t="s">
        <v>79</v>
      </c>
      <c r="AV338" s="10" t="s">
        <v>81</v>
      </c>
      <c r="AW338" s="10" t="s">
        <v>34</v>
      </c>
      <c r="AX338" s="10" t="s">
        <v>71</v>
      </c>
      <c r="AY338" s="151" t="s">
        <v>129</v>
      </c>
    </row>
    <row r="339" spans="2:51" s="10" customFormat="1" ht="12">
      <c r="B339" s="150"/>
      <c r="D339" s="142" t="s">
        <v>250</v>
      </c>
      <c r="E339" s="151" t="s">
        <v>709</v>
      </c>
      <c r="F339" s="152" t="s">
        <v>710</v>
      </c>
      <c r="H339" s="153">
        <v>10</v>
      </c>
      <c r="I339" s="154"/>
      <c r="L339" s="150"/>
      <c r="M339" s="155"/>
      <c r="T339" s="156"/>
      <c r="AT339" s="151" t="s">
        <v>250</v>
      </c>
      <c r="AU339" s="151" t="s">
        <v>79</v>
      </c>
      <c r="AV339" s="10" t="s">
        <v>81</v>
      </c>
      <c r="AW339" s="10" t="s">
        <v>34</v>
      </c>
      <c r="AX339" s="10" t="s">
        <v>79</v>
      </c>
      <c r="AY339" s="151" t="s">
        <v>129</v>
      </c>
    </row>
    <row r="340" spans="2:65" s="1" customFormat="1" ht="16.5" customHeight="1">
      <c r="B340" s="30"/>
      <c r="C340" s="130" t="s">
        <v>711</v>
      </c>
      <c r="D340" s="130" t="s">
        <v>130</v>
      </c>
      <c r="E340" s="131" t="s">
        <v>712</v>
      </c>
      <c r="F340" s="132" t="s">
        <v>713</v>
      </c>
      <c r="G340" s="133" t="s">
        <v>506</v>
      </c>
      <c r="H340" s="134">
        <v>10</v>
      </c>
      <c r="I340" s="135"/>
      <c r="J340" s="136">
        <f>ROUND(I340*H340,2)</f>
        <v>0</v>
      </c>
      <c r="K340" s="132" t="s">
        <v>408</v>
      </c>
      <c r="L340" s="30"/>
      <c r="M340" s="137" t="s">
        <v>1</v>
      </c>
      <c r="N340" s="138" t="s">
        <v>42</v>
      </c>
      <c r="P340" s="139">
        <f>O340*H340</f>
        <v>0</v>
      </c>
      <c r="Q340" s="139">
        <v>0.004</v>
      </c>
      <c r="R340" s="139">
        <f>Q340*H340</f>
        <v>0.04</v>
      </c>
      <c r="S340" s="139">
        <v>0</v>
      </c>
      <c r="T340" s="140">
        <f>S340*H340</f>
        <v>0</v>
      </c>
      <c r="AR340" s="16" t="s">
        <v>135</v>
      </c>
      <c r="AT340" s="16" t="s">
        <v>130</v>
      </c>
      <c r="AU340" s="16" t="s">
        <v>79</v>
      </c>
      <c r="AY340" s="16" t="s">
        <v>129</v>
      </c>
      <c r="BE340" s="141">
        <f>IF(N340="základní",J340,0)</f>
        <v>0</v>
      </c>
      <c r="BF340" s="141">
        <f>IF(N340="snížená",J340,0)</f>
        <v>0</v>
      </c>
      <c r="BG340" s="141">
        <f>IF(N340="zákl. přenesená",J340,0)</f>
        <v>0</v>
      </c>
      <c r="BH340" s="141">
        <f>IF(N340="sníž. přenesená",J340,0)</f>
        <v>0</v>
      </c>
      <c r="BI340" s="141">
        <f>IF(N340="nulová",J340,0)</f>
        <v>0</v>
      </c>
      <c r="BJ340" s="16" t="s">
        <v>79</v>
      </c>
      <c r="BK340" s="141">
        <f>ROUND(I340*H340,2)</f>
        <v>0</v>
      </c>
      <c r="BL340" s="16" t="s">
        <v>135</v>
      </c>
      <c r="BM340" s="16" t="s">
        <v>714</v>
      </c>
    </row>
    <row r="341" spans="2:51" s="11" customFormat="1" ht="12">
      <c r="B341" s="157"/>
      <c r="D341" s="142" t="s">
        <v>250</v>
      </c>
      <c r="E341" s="158" t="s">
        <v>1</v>
      </c>
      <c r="F341" s="159" t="s">
        <v>701</v>
      </c>
      <c r="H341" s="158" t="s">
        <v>1</v>
      </c>
      <c r="I341" s="160"/>
      <c r="L341" s="157"/>
      <c r="M341" s="161"/>
      <c r="T341" s="162"/>
      <c r="AT341" s="158" t="s">
        <v>250</v>
      </c>
      <c r="AU341" s="158" t="s">
        <v>79</v>
      </c>
      <c r="AV341" s="11" t="s">
        <v>79</v>
      </c>
      <c r="AW341" s="11" t="s">
        <v>34</v>
      </c>
      <c r="AX341" s="11" t="s">
        <v>71</v>
      </c>
      <c r="AY341" s="158" t="s">
        <v>129</v>
      </c>
    </row>
    <row r="342" spans="2:51" s="10" customFormat="1" ht="12">
      <c r="B342" s="150"/>
      <c r="D342" s="142" t="s">
        <v>250</v>
      </c>
      <c r="E342" s="151" t="s">
        <v>715</v>
      </c>
      <c r="F342" s="152" t="s">
        <v>703</v>
      </c>
      <c r="H342" s="153">
        <v>1</v>
      </c>
      <c r="I342" s="154"/>
      <c r="L342" s="150"/>
      <c r="M342" s="155"/>
      <c r="T342" s="156"/>
      <c r="AT342" s="151" t="s">
        <v>250</v>
      </c>
      <c r="AU342" s="151" t="s">
        <v>79</v>
      </c>
      <c r="AV342" s="10" t="s">
        <v>81</v>
      </c>
      <c r="AW342" s="10" t="s">
        <v>34</v>
      </c>
      <c r="AX342" s="10" t="s">
        <v>71</v>
      </c>
      <c r="AY342" s="151" t="s">
        <v>129</v>
      </c>
    </row>
    <row r="343" spans="2:51" s="10" customFormat="1" ht="12">
      <c r="B343" s="150"/>
      <c r="D343" s="142" t="s">
        <v>250</v>
      </c>
      <c r="E343" s="151" t="s">
        <v>216</v>
      </c>
      <c r="F343" s="152" t="s">
        <v>704</v>
      </c>
      <c r="H343" s="153">
        <v>1</v>
      </c>
      <c r="I343" s="154"/>
      <c r="L343" s="150"/>
      <c r="M343" s="155"/>
      <c r="T343" s="156"/>
      <c r="AT343" s="151" t="s">
        <v>250</v>
      </c>
      <c r="AU343" s="151" t="s">
        <v>79</v>
      </c>
      <c r="AV343" s="10" t="s">
        <v>81</v>
      </c>
      <c r="AW343" s="10" t="s">
        <v>34</v>
      </c>
      <c r="AX343" s="10" t="s">
        <v>71</v>
      </c>
      <c r="AY343" s="151" t="s">
        <v>129</v>
      </c>
    </row>
    <row r="344" spans="2:51" s="10" customFormat="1" ht="12">
      <c r="B344" s="150"/>
      <c r="D344" s="142" t="s">
        <v>250</v>
      </c>
      <c r="E344" s="151" t="s">
        <v>225</v>
      </c>
      <c r="F344" s="152" t="s">
        <v>705</v>
      </c>
      <c r="H344" s="153">
        <v>1</v>
      </c>
      <c r="I344" s="154"/>
      <c r="L344" s="150"/>
      <c r="M344" s="155"/>
      <c r="T344" s="156"/>
      <c r="AT344" s="151" t="s">
        <v>250</v>
      </c>
      <c r="AU344" s="151" t="s">
        <v>79</v>
      </c>
      <c r="AV344" s="10" t="s">
        <v>81</v>
      </c>
      <c r="AW344" s="10" t="s">
        <v>34</v>
      </c>
      <c r="AX344" s="10" t="s">
        <v>71</v>
      </c>
      <c r="AY344" s="151" t="s">
        <v>129</v>
      </c>
    </row>
    <row r="345" spans="2:51" s="10" customFormat="1" ht="12">
      <c r="B345" s="150"/>
      <c r="D345" s="142" t="s">
        <v>250</v>
      </c>
      <c r="E345" s="151" t="s">
        <v>228</v>
      </c>
      <c r="F345" s="152" t="s">
        <v>706</v>
      </c>
      <c r="H345" s="153">
        <v>2</v>
      </c>
      <c r="I345" s="154"/>
      <c r="L345" s="150"/>
      <c r="M345" s="155"/>
      <c r="T345" s="156"/>
      <c r="AT345" s="151" t="s">
        <v>250</v>
      </c>
      <c r="AU345" s="151" t="s">
        <v>79</v>
      </c>
      <c r="AV345" s="10" t="s">
        <v>81</v>
      </c>
      <c r="AW345" s="10" t="s">
        <v>34</v>
      </c>
      <c r="AX345" s="10" t="s">
        <v>71</v>
      </c>
      <c r="AY345" s="151" t="s">
        <v>129</v>
      </c>
    </row>
    <row r="346" spans="2:51" s="10" customFormat="1" ht="12">
      <c r="B346" s="150"/>
      <c r="D346" s="142" t="s">
        <v>250</v>
      </c>
      <c r="E346" s="151" t="s">
        <v>231</v>
      </c>
      <c r="F346" s="152" t="s">
        <v>707</v>
      </c>
      <c r="H346" s="153">
        <v>1</v>
      </c>
      <c r="I346" s="154"/>
      <c r="L346" s="150"/>
      <c r="M346" s="155"/>
      <c r="T346" s="156"/>
      <c r="AT346" s="151" t="s">
        <v>250</v>
      </c>
      <c r="AU346" s="151" t="s">
        <v>79</v>
      </c>
      <c r="AV346" s="10" t="s">
        <v>81</v>
      </c>
      <c r="AW346" s="10" t="s">
        <v>34</v>
      </c>
      <c r="AX346" s="10" t="s">
        <v>71</v>
      </c>
      <c r="AY346" s="151" t="s">
        <v>129</v>
      </c>
    </row>
    <row r="347" spans="2:51" s="10" customFormat="1" ht="12">
      <c r="B347" s="150"/>
      <c r="D347" s="142" t="s">
        <v>250</v>
      </c>
      <c r="E347" s="151" t="s">
        <v>234</v>
      </c>
      <c r="F347" s="152" t="s">
        <v>708</v>
      </c>
      <c r="H347" s="153">
        <v>4</v>
      </c>
      <c r="I347" s="154"/>
      <c r="L347" s="150"/>
      <c r="M347" s="155"/>
      <c r="T347" s="156"/>
      <c r="AT347" s="151" t="s">
        <v>250</v>
      </c>
      <c r="AU347" s="151" t="s">
        <v>79</v>
      </c>
      <c r="AV347" s="10" t="s">
        <v>81</v>
      </c>
      <c r="AW347" s="10" t="s">
        <v>34</v>
      </c>
      <c r="AX347" s="10" t="s">
        <v>71</v>
      </c>
      <c r="AY347" s="151" t="s">
        <v>129</v>
      </c>
    </row>
    <row r="348" spans="2:51" s="10" customFormat="1" ht="12">
      <c r="B348" s="150"/>
      <c r="D348" s="142" t="s">
        <v>250</v>
      </c>
      <c r="E348" s="151" t="s">
        <v>716</v>
      </c>
      <c r="F348" s="152" t="s">
        <v>717</v>
      </c>
      <c r="H348" s="153">
        <v>10</v>
      </c>
      <c r="I348" s="154"/>
      <c r="L348" s="150"/>
      <c r="M348" s="155"/>
      <c r="T348" s="156"/>
      <c r="AT348" s="151" t="s">
        <v>250</v>
      </c>
      <c r="AU348" s="151" t="s">
        <v>79</v>
      </c>
      <c r="AV348" s="10" t="s">
        <v>81</v>
      </c>
      <c r="AW348" s="10" t="s">
        <v>34</v>
      </c>
      <c r="AX348" s="10" t="s">
        <v>79</v>
      </c>
      <c r="AY348" s="151" t="s">
        <v>129</v>
      </c>
    </row>
    <row r="349" spans="2:65" s="1" customFormat="1" ht="16.5" customHeight="1">
      <c r="B349" s="30"/>
      <c r="C349" s="130" t="s">
        <v>718</v>
      </c>
      <c r="D349" s="130" t="s">
        <v>130</v>
      </c>
      <c r="E349" s="131" t="s">
        <v>719</v>
      </c>
      <c r="F349" s="132" t="s">
        <v>699</v>
      </c>
      <c r="G349" s="133" t="s">
        <v>506</v>
      </c>
      <c r="H349" s="134">
        <v>16</v>
      </c>
      <c r="I349" s="135"/>
      <c r="J349" s="136">
        <f>ROUND(I349*H349,2)</f>
        <v>0</v>
      </c>
      <c r="K349" s="132" t="s">
        <v>134</v>
      </c>
      <c r="L349" s="30"/>
      <c r="M349" s="137" t="s">
        <v>1</v>
      </c>
      <c r="N349" s="138" t="s">
        <v>42</v>
      </c>
      <c r="P349" s="139">
        <f>O349*H349</f>
        <v>0</v>
      </c>
      <c r="Q349" s="139">
        <v>0.0007</v>
      </c>
      <c r="R349" s="139">
        <f>Q349*H349</f>
        <v>0.0112</v>
      </c>
      <c r="S349" s="139">
        <v>0</v>
      </c>
      <c r="T349" s="140">
        <f>S349*H349</f>
        <v>0</v>
      </c>
      <c r="AR349" s="16" t="s">
        <v>135</v>
      </c>
      <c r="AT349" s="16" t="s">
        <v>130</v>
      </c>
      <c r="AU349" s="16" t="s">
        <v>79</v>
      </c>
      <c r="AY349" s="16" t="s">
        <v>129</v>
      </c>
      <c r="BE349" s="141">
        <f>IF(N349="základní",J349,0)</f>
        <v>0</v>
      </c>
      <c r="BF349" s="141">
        <f>IF(N349="snížená",J349,0)</f>
        <v>0</v>
      </c>
      <c r="BG349" s="141">
        <f>IF(N349="zákl. přenesená",J349,0)</f>
        <v>0</v>
      </c>
      <c r="BH349" s="141">
        <f>IF(N349="sníž. přenesená",J349,0)</f>
        <v>0</v>
      </c>
      <c r="BI349" s="141">
        <f>IF(N349="nulová",J349,0)</f>
        <v>0</v>
      </c>
      <c r="BJ349" s="16" t="s">
        <v>79</v>
      </c>
      <c r="BK349" s="141">
        <f>ROUND(I349*H349,2)</f>
        <v>0</v>
      </c>
      <c r="BL349" s="16" t="s">
        <v>135</v>
      </c>
      <c r="BM349" s="16" t="s">
        <v>720</v>
      </c>
    </row>
    <row r="350" spans="2:47" s="1" customFormat="1" ht="19.5">
      <c r="B350" s="30"/>
      <c r="D350" s="142" t="s">
        <v>137</v>
      </c>
      <c r="F350" s="143" t="s">
        <v>721</v>
      </c>
      <c r="I350" s="83"/>
      <c r="L350" s="30"/>
      <c r="M350" s="144"/>
      <c r="T350" s="49"/>
      <c r="AT350" s="16" t="s">
        <v>137</v>
      </c>
      <c r="AU350" s="16" t="s">
        <v>79</v>
      </c>
    </row>
    <row r="351" spans="2:51" s="10" customFormat="1" ht="12">
      <c r="B351" s="150"/>
      <c r="D351" s="142" t="s">
        <v>250</v>
      </c>
      <c r="E351" s="151" t="s">
        <v>722</v>
      </c>
      <c r="F351" s="152" t="s">
        <v>338</v>
      </c>
      <c r="H351" s="153">
        <v>16</v>
      </c>
      <c r="I351" s="154"/>
      <c r="L351" s="150"/>
      <c r="M351" s="155"/>
      <c r="T351" s="156"/>
      <c r="AT351" s="151" t="s">
        <v>250</v>
      </c>
      <c r="AU351" s="151" t="s">
        <v>79</v>
      </c>
      <c r="AV351" s="10" t="s">
        <v>81</v>
      </c>
      <c r="AW351" s="10" t="s">
        <v>34</v>
      </c>
      <c r="AX351" s="10" t="s">
        <v>79</v>
      </c>
      <c r="AY351" s="151" t="s">
        <v>129</v>
      </c>
    </row>
    <row r="352" spans="2:65" s="1" customFormat="1" ht="16.5" customHeight="1">
      <c r="B352" s="30"/>
      <c r="C352" s="130" t="s">
        <v>723</v>
      </c>
      <c r="D352" s="130" t="s">
        <v>130</v>
      </c>
      <c r="E352" s="131" t="s">
        <v>724</v>
      </c>
      <c r="F352" s="132" t="s">
        <v>725</v>
      </c>
      <c r="G352" s="133" t="s">
        <v>506</v>
      </c>
      <c r="H352" s="134">
        <v>8</v>
      </c>
      <c r="I352" s="135"/>
      <c r="J352" s="136">
        <f>ROUND(I352*H352,2)</f>
        <v>0</v>
      </c>
      <c r="K352" s="132" t="s">
        <v>134</v>
      </c>
      <c r="L352" s="30"/>
      <c r="M352" s="137" t="s">
        <v>1</v>
      </c>
      <c r="N352" s="138" t="s">
        <v>42</v>
      </c>
      <c r="P352" s="139">
        <f>O352*H352</f>
        <v>0</v>
      </c>
      <c r="Q352" s="139">
        <v>0.112405</v>
      </c>
      <c r="R352" s="139">
        <f>Q352*H352</f>
        <v>0.89924</v>
      </c>
      <c r="S352" s="139">
        <v>0</v>
      </c>
      <c r="T352" s="140">
        <f>S352*H352</f>
        <v>0</v>
      </c>
      <c r="AR352" s="16" t="s">
        <v>135</v>
      </c>
      <c r="AT352" s="16" t="s">
        <v>130</v>
      </c>
      <c r="AU352" s="16" t="s">
        <v>79</v>
      </c>
      <c r="AY352" s="16" t="s">
        <v>129</v>
      </c>
      <c r="BE352" s="141">
        <f>IF(N352="základní",J352,0)</f>
        <v>0</v>
      </c>
      <c r="BF352" s="141">
        <f>IF(N352="snížená",J352,0)</f>
        <v>0</v>
      </c>
      <c r="BG352" s="141">
        <f>IF(N352="zákl. přenesená",J352,0)</f>
        <v>0</v>
      </c>
      <c r="BH352" s="141">
        <f>IF(N352="sníž. přenesená",J352,0)</f>
        <v>0</v>
      </c>
      <c r="BI352" s="141">
        <f>IF(N352="nulová",J352,0)</f>
        <v>0</v>
      </c>
      <c r="BJ352" s="16" t="s">
        <v>79</v>
      </c>
      <c r="BK352" s="141">
        <f>ROUND(I352*H352,2)</f>
        <v>0</v>
      </c>
      <c r="BL352" s="16" t="s">
        <v>135</v>
      </c>
      <c r="BM352" s="16" t="s">
        <v>726</v>
      </c>
    </row>
    <row r="353" spans="2:51" s="11" customFormat="1" ht="12">
      <c r="B353" s="157"/>
      <c r="D353" s="142" t="s">
        <v>250</v>
      </c>
      <c r="E353" s="158" t="s">
        <v>1</v>
      </c>
      <c r="F353" s="159" t="s">
        <v>701</v>
      </c>
      <c r="H353" s="158" t="s">
        <v>1</v>
      </c>
      <c r="I353" s="160"/>
      <c r="L353" s="157"/>
      <c r="M353" s="161"/>
      <c r="T353" s="162"/>
      <c r="AT353" s="158" t="s">
        <v>250</v>
      </c>
      <c r="AU353" s="158" t="s">
        <v>79</v>
      </c>
      <c r="AV353" s="11" t="s">
        <v>79</v>
      </c>
      <c r="AW353" s="11" t="s">
        <v>34</v>
      </c>
      <c r="AX353" s="11" t="s">
        <v>71</v>
      </c>
      <c r="AY353" s="158" t="s">
        <v>129</v>
      </c>
    </row>
    <row r="354" spans="2:51" s="10" customFormat="1" ht="12">
      <c r="B354" s="150"/>
      <c r="D354" s="142" t="s">
        <v>250</v>
      </c>
      <c r="E354" s="151" t="s">
        <v>727</v>
      </c>
      <c r="F354" s="152" t="s">
        <v>703</v>
      </c>
      <c r="H354" s="153">
        <v>1</v>
      </c>
      <c r="I354" s="154"/>
      <c r="L354" s="150"/>
      <c r="M354" s="155"/>
      <c r="T354" s="156"/>
      <c r="AT354" s="151" t="s">
        <v>250</v>
      </c>
      <c r="AU354" s="151" t="s">
        <v>79</v>
      </c>
      <c r="AV354" s="10" t="s">
        <v>81</v>
      </c>
      <c r="AW354" s="10" t="s">
        <v>34</v>
      </c>
      <c r="AX354" s="10" t="s">
        <v>71</v>
      </c>
      <c r="AY354" s="151" t="s">
        <v>129</v>
      </c>
    </row>
    <row r="355" spans="2:51" s="10" customFormat="1" ht="12">
      <c r="B355" s="150"/>
      <c r="D355" s="142" t="s">
        <v>250</v>
      </c>
      <c r="E355" s="151" t="s">
        <v>217</v>
      </c>
      <c r="F355" s="152" t="s">
        <v>704</v>
      </c>
      <c r="H355" s="153">
        <v>1</v>
      </c>
      <c r="I355" s="154"/>
      <c r="L355" s="150"/>
      <c r="M355" s="155"/>
      <c r="T355" s="156"/>
      <c r="AT355" s="151" t="s">
        <v>250</v>
      </c>
      <c r="AU355" s="151" t="s">
        <v>79</v>
      </c>
      <c r="AV355" s="10" t="s">
        <v>81</v>
      </c>
      <c r="AW355" s="10" t="s">
        <v>34</v>
      </c>
      <c r="AX355" s="10" t="s">
        <v>71</v>
      </c>
      <c r="AY355" s="151" t="s">
        <v>129</v>
      </c>
    </row>
    <row r="356" spans="2:51" s="10" customFormat="1" ht="12">
      <c r="B356" s="150"/>
      <c r="D356" s="142" t="s">
        <v>250</v>
      </c>
      <c r="E356" s="151" t="s">
        <v>226</v>
      </c>
      <c r="F356" s="152" t="s">
        <v>705</v>
      </c>
      <c r="H356" s="153">
        <v>1</v>
      </c>
      <c r="I356" s="154"/>
      <c r="L356" s="150"/>
      <c r="M356" s="155"/>
      <c r="T356" s="156"/>
      <c r="AT356" s="151" t="s">
        <v>250</v>
      </c>
      <c r="AU356" s="151" t="s">
        <v>79</v>
      </c>
      <c r="AV356" s="10" t="s">
        <v>81</v>
      </c>
      <c r="AW356" s="10" t="s">
        <v>34</v>
      </c>
      <c r="AX356" s="10" t="s">
        <v>71</v>
      </c>
      <c r="AY356" s="151" t="s">
        <v>129</v>
      </c>
    </row>
    <row r="357" spans="2:51" s="10" customFormat="1" ht="12">
      <c r="B357" s="150"/>
      <c r="D357" s="142" t="s">
        <v>250</v>
      </c>
      <c r="E357" s="151" t="s">
        <v>229</v>
      </c>
      <c r="F357" s="152" t="s">
        <v>706</v>
      </c>
      <c r="H357" s="153">
        <v>2</v>
      </c>
      <c r="I357" s="154"/>
      <c r="L357" s="150"/>
      <c r="M357" s="155"/>
      <c r="T357" s="156"/>
      <c r="AT357" s="151" t="s">
        <v>250</v>
      </c>
      <c r="AU357" s="151" t="s">
        <v>79</v>
      </c>
      <c r="AV357" s="10" t="s">
        <v>81</v>
      </c>
      <c r="AW357" s="10" t="s">
        <v>34</v>
      </c>
      <c r="AX357" s="10" t="s">
        <v>71</v>
      </c>
      <c r="AY357" s="151" t="s">
        <v>129</v>
      </c>
    </row>
    <row r="358" spans="2:51" s="10" customFormat="1" ht="12">
      <c r="B358" s="150"/>
      <c r="D358" s="142" t="s">
        <v>250</v>
      </c>
      <c r="E358" s="151" t="s">
        <v>232</v>
      </c>
      <c r="F358" s="152" t="s">
        <v>707</v>
      </c>
      <c r="H358" s="153">
        <v>1</v>
      </c>
      <c r="I358" s="154"/>
      <c r="L358" s="150"/>
      <c r="M358" s="155"/>
      <c r="T358" s="156"/>
      <c r="AT358" s="151" t="s">
        <v>250</v>
      </c>
      <c r="AU358" s="151" t="s">
        <v>79</v>
      </c>
      <c r="AV358" s="10" t="s">
        <v>81</v>
      </c>
      <c r="AW358" s="10" t="s">
        <v>34</v>
      </c>
      <c r="AX358" s="10" t="s">
        <v>71</v>
      </c>
      <c r="AY358" s="151" t="s">
        <v>129</v>
      </c>
    </row>
    <row r="359" spans="2:51" s="10" customFormat="1" ht="12">
      <c r="B359" s="150"/>
      <c r="D359" s="142" t="s">
        <v>250</v>
      </c>
      <c r="E359" s="151" t="s">
        <v>235</v>
      </c>
      <c r="F359" s="152" t="s">
        <v>728</v>
      </c>
      <c r="H359" s="153">
        <v>2</v>
      </c>
      <c r="I359" s="154"/>
      <c r="L359" s="150"/>
      <c r="M359" s="155"/>
      <c r="T359" s="156"/>
      <c r="AT359" s="151" t="s">
        <v>250</v>
      </c>
      <c r="AU359" s="151" t="s">
        <v>79</v>
      </c>
      <c r="AV359" s="10" t="s">
        <v>81</v>
      </c>
      <c r="AW359" s="10" t="s">
        <v>34</v>
      </c>
      <c r="AX359" s="10" t="s">
        <v>71</v>
      </c>
      <c r="AY359" s="151" t="s">
        <v>129</v>
      </c>
    </row>
    <row r="360" spans="2:51" s="10" customFormat="1" ht="12">
      <c r="B360" s="150"/>
      <c r="D360" s="142" t="s">
        <v>250</v>
      </c>
      <c r="E360" s="151" t="s">
        <v>729</v>
      </c>
      <c r="F360" s="152" t="s">
        <v>730</v>
      </c>
      <c r="H360" s="153">
        <v>8</v>
      </c>
      <c r="I360" s="154"/>
      <c r="L360" s="150"/>
      <c r="M360" s="155"/>
      <c r="T360" s="156"/>
      <c r="AT360" s="151" t="s">
        <v>250</v>
      </c>
      <c r="AU360" s="151" t="s">
        <v>79</v>
      </c>
      <c r="AV360" s="10" t="s">
        <v>81</v>
      </c>
      <c r="AW360" s="10" t="s">
        <v>34</v>
      </c>
      <c r="AX360" s="10" t="s">
        <v>79</v>
      </c>
      <c r="AY360" s="151" t="s">
        <v>129</v>
      </c>
    </row>
    <row r="361" spans="2:65" s="1" customFormat="1" ht="16.5" customHeight="1">
      <c r="B361" s="30"/>
      <c r="C361" s="130" t="s">
        <v>731</v>
      </c>
      <c r="D361" s="130" t="s">
        <v>130</v>
      </c>
      <c r="E361" s="131" t="s">
        <v>732</v>
      </c>
      <c r="F361" s="132" t="s">
        <v>725</v>
      </c>
      <c r="G361" s="133" t="s">
        <v>506</v>
      </c>
      <c r="H361" s="134">
        <v>14</v>
      </c>
      <c r="I361" s="135"/>
      <c r="J361" s="136">
        <f>ROUND(I361*H361,2)</f>
        <v>0</v>
      </c>
      <c r="K361" s="132" t="s">
        <v>134</v>
      </c>
      <c r="L361" s="30"/>
      <c r="M361" s="137" t="s">
        <v>1</v>
      </c>
      <c r="N361" s="138" t="s">
        <v>42</v>
      </c>
      <c r="P361" s="139">
        <f>O361*H361</f>
        <v>0</v>
      </c>
      <c r="Q361" s="139">
        <v>0.11241</v>
      </c>
      <c r="R361" s="139">
        <f>Q361*H361</f>
        <v>1.57374</v>
      </c>
      <c r="S361" s="139">
        <v>0</v>
      </c>
      <c r="T361" s="140">
        <f>S361*H361</f>
        <v>0</v>
      </c>
      <c r="AR361" s="16" t="s">
        <v>135</v>
      </c>
      <c r="AT361" s="16" t="s">
        <v>130</v>
      </c>
      <c r="AU361" s="16" t="s">
        <v>79</v>
      </c>
      <c r="AY361" s="16" t="s">
        <v>129</v>
      </c>
      <c r="BE361" s="141">
        <f>IF(N361="základní",J361,0)</f>
        <v>0</v>
      </c>
      <c r="BF361" s="141">
        <f>IF(N361="snížená",J361,0)</f>
        <v>0</v>
      </c>
      <c r="BG361" s="141">
        <f>IF(N361="zákl. přenesená",J361,0)</f>
        <v>0</v>
      </c>
      <c r="BH361" s="141">
        <f>IF(N361="sníž. přenesená",J361,0)</f>
        <v>0</v>
      </c>
      <c r="BI361" s="141">
        <f>IF(N361="nulová",J361,0)</f>
        <v>0</v>
      </c>
      <c r="BJ361" s="16" t="s">
        <v>79</v>
      </c>
      <c r="BK361" s="141">
        <f>ROUND(I361*H361,2)</f>
        <v>0</v>
      </c>
      <c r="BL361" s="16" t="s">
        <v>135</v>
      </c>
      <c r="BM361" s="16" t="s">
        <v>733</v>
      </c>
    </row>
    <row r="362" spans="2:47" s="1" customFormat="1" ht="19.5">
      <c r="B362" s="30"/>
      <c r="D362" s="142" t="s">
        <v>137</v>
      </c>
      <c r="F362" s="143" t="s">
        <v>734</v>
      </c>
      <c r="I362" s="83"/>
      <c r="L362" s="30"/>
      <c r="M362" s="144"/>
      <c r="T362" s="49"/>
      <c r="AT362" s="16" t="s">
        <v>137</v>
      </c>
      <c r="AU362" s="16" t="s">
        <v>79</v>
      </c>
    </row>
    <row r="363" spans="2:51" s="10" customFormat="1" ht="12">
      <c r="B363" s="150"/>
      <c r="D363" s="142" t="s">
        <v>250</v>
      </c>
      <c r="E363" s="151" t="s">
        <v>735</v>
      </c>
      <c r="F363" s="152" t="s">
        <v>327</v>
      </c>
      <c r="H363" s="153">
        <v>14</v>
      </c>
      <c r="I363" s="154"/>
      <c r="L363" s="150"/>
      <c r="M363" s="155"/>
      <c r="T363" s="156"/>
      <c r="AT363" s="151" t="s">
        <v>250</v>
      </c>
      <c r="AU363" s="151" t="s">
        <v>79</v>
      </c>
      <c r="AV363" s="10" t="s">
        <v>81</v>
      </c>
      <c r="AW363" s="10" t="s">
        <v>34</v>
      </c>
      <c r="AX363" s="10" t="s">
        <v>79</v>
      </c>
      <c r="AY363" s="151" t="s">
        <v>129</v>
      </c>
    </row>
    <row r="364" spans="2:65" s="1" customFormat="1" ht="16.5" customHeight="1">
      <c r="B364" s="30"/>
      <c r="C364" s="130" t="s">
        <v>736</v>
      </c>
      <c r="D364" s="130" t="s">
        <v>130</v>
      </c>
      <c r="E364" s="131" t="s">
        <v>737</v>
      </c>
      <c r="F364" s="132" t="s">
        <v>738</v>
      </c>
      <c r="G364" s="133" t="s">
        <v>506</v>
      </c>
      <c r="H364" s="134">
        <v>8</v>
      </c>
      <c r="I364" s="135"/>
      <c r="J364" s="136">
        <f>ROUND(I364*H364,2)</f>
        <v>0</v>
      </c>
      <c r="K364" s="132" t="s">
        <v>408</v>
      </c>
      <c r="L364" s="30"/>
      <c r="M364" s="137" t="s">
        <v>1</v>
      </c>
      <c r="N364" s="138" t="s">
        <v>42</v>
      </c>
      <c r="P364" s="139">
        <f>O364*H364</f>
        <v>0</v>
      </c>
      <c r="Q364" s="139">
        <v>0.0061</v>
      </c>
      <c r="R364" s="139">
        <f>Q364*H364</f>
        <v>0.0488</v>
      </c>
      <c r="S364" s="139">
        <v>0</v>
      </c>
      <c r="T364" s="140">
        <f>S364*H364</f>
        <v>0</v>
      </c>
      <c r="AR364" s="16" t="s">
        <v>135</v>
      </c>
      <c r="AT364" s="16" t="s">
        <v>130</v>
      </c>
      <c r="AU364" s="16" t="s">
        <v>79</v>
      </c>
      <c r="AY364" s="16" t="s">
        <v>129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6" t="s">
        <v>79</v>
      </c>
      <c r="BK364" s="141">
        <f>ROUND(I364*H364,2)</f>
        <v>0</v>
      </c>
      <c r="BL364" s="16" t="s">
        <v>135</v>
      </c>
      <c r="BM364" s="16" t="s">
        <v>739</v>
      </c>
    </row>
    <row r="365" spans="2:51" s="10" customFormat="1" ht="12">
      <c r="B365" s="150"/>
      <c r="D365" s="142" t="s">
        <v>250</v>
      </c>
      <c r="E365" s="151" t="s">
        <v>740</v>
      </c>
      <c r="F365" s="152" t="s">
        <v>167</v>
      </c>
      <c r="H365" s="153">
        <v>8</v>
      </c>
      <c r="I365" s="154"/>
      <c r="L365" s="150"/>
      <c r="M365" s="155"/>
      <c r="T365" s="156"/>
      <c r="AT365" s="151" t="s">
        <v>250</v>
      </c>
      <c r="AU365" s="151" t="s">
        <v>79</v>
      </c>
      <c r="AV365" s="10" t="s">
        <v>81</v>
      </c>
      <c r="AW365" s="10" t="s">
        <v>34</v>
      </c>
      <c r="AX365" s="10" t="s">
        <v>79</v>
      </c>
      <c r="AY365" s="151" t="s">
        <v>129</v>
      </c>
    </row>
    <row r="366" spans="2:65" s="1" customFormat="1" ht="16.5" customHeight="1">
      <c r="B366" s="30"/>
      <c r="C366" s="130" t="s">
        <v>741</v>
      </c>
      <c r="D366" s="130" t="s">
        <v>130</v>
      </c>
      <c r="E366" s="131" t="s">
        <v>742</v>
      </c>
      <c r="F366" s="132" t="s">
        <v>743</v>
      </c>
      <c r="G366" s="133" t="s">
        <v>506</v>
      </c>
      <c r="H366" s="134">
        <v>8</v>
      </c>
      <c r="I366" s="135"/>
      <c r="J366" s="136">
        <f>ROUND(I366*H366,2)</f>
        <v>0</v>
      </c>
      <c r="K366" s="132" t="s">
        <v>408</v>
      </c>
      <c r="L366" s="30"/>
      <c r="M366" s="137" t="s">
        <v>1</v>
      </c>
      <c r="N366" s="138" t="s">
        <v>42</v>
      </c>
      <c r="P366" s="139">
        <f>O366*H366</f>
        <v>0</v>
      </c>
      <c r="Q366" s="139">
        <v>0.003</v>
      </c>
      <c r="R366" s="139">
        <f>Q366*H366</f>
        <v>0.024</v>
      </c>
      <c r="S366" s="139">
        <v>0</v>
      </c>
      <c r="T366" s="140">
        <f>S366*H366</f>
        <v>0</v>
      </c>
      <c r="AR366" s="16" t="s">
        <v>135</v>
      </c>
      <c r="AT366" s="16" t="s">
        <v>130</v>
      </c>
      <c r="AU366" s="16" t="s">
        <v>79</v>
      </c>
      <c r="AY366" s="16" t="s">
        <v>129</v>
      </c>
      <c r="BE366" s="141">
        <f>IF(N366="základní",J366,0)</f>
        <v>0</v>
      </c>
      <c r="BF366" s="141">
        <f>IF(N366="snížená",J366,0)</f>
        <v>0</v>
      </c>
      <c r="BG366" s="141">
        <f>IF(N366="zákl. přenesená",J366,0)</f>
        <v>0</v>
      </c>
      <c r="BH366" s="141">
        <f>IF(N366="sníž. přenesená",J366,0)</f>
        <v>0</v>
      </c>
      <c r="BI366" s="141">
        <f>IF(N366="nulová",J366,0)</f>
        <v>0</v>
      </c>
      <c r="BJ366" s="16" t="s">
        <v>79</v>
      </c>
      <c r="BK366" s="141">
        <f>ROUND(I366*H366,2)</f>
        <v>0</v>
      </c>
      <c r="BL366" s="16" t="s">
        <v>135</v>
      </c>
      <c r="BM366" s="16" t="s">
        <v>744</v>
      </c>
    </row>
    <row r="367" spans="2:51" s="10" customFormat="1" ht="12">
      <c r="B367" s="150"/>
      <c r="D367" s="142" t="s">
        <v>250</v>
      </c>
      <c r="E367" s="151" t="s">
        <v>745</v>
      </c>
      <c r="F367" s="152" t="s">
        <v>167</v>
      </c>
      <c r="H367" s="153">
        <v>8</v>
      </c>
      <c r="I367" s="154"/>
      <c r="L367" s="150"/>
      <c r="M367" s="155"/>
      <c r="T367" s="156"/>
      <c r="AT367" s="151" t="s">
        <v>250</v>
      </c>
      <c r="AU367" s="151" t="s">
        <v>79</v>
      </c>
      <c r="AV367" s="10" t="s">
        <v>81</v>
      </c>
      <c r="AW367" s="10" t="s">
        <v>34</v>
      </c>
      <c r="AX367" s="10" t="s">
        <v>79</v>
      </c>
      <c r="AY367" s="151" t="s">
        <v>129</v>
      </c>
    </row>
    <row r="368" spans="2:65" s="1" customFormat="1" ht="16.5" customHeight="1">
      <c r="B368" s="30"/>
      <c r="C368" s="130" t="s">
        <v>746</v>
      </c>
      <c r="D368" s="130" t="s">
        <v>130</v>
      </c>
      <c r="E368" s="131" t="s">
        <v>747</v>
      </c>
      <c r="F368" s="132" t="s">
        <v>748</v>
      </c>
      <c r="G368" s="133" t="s">
        <v>506</v>
      </c>
      <c r="H368" s="134">
        <v>8</v>
      </c>
      <c r="I368" s="135"/>
      <c r="J368" s="136">
        <f>ROUND(I368*H368,2)</f>
        <v>0</v>
      </c>
      <c r="K368" s="132" t="s">
        <v>408</v>
      </c>
      <c r="L368" s="30"/>
      <c r="M368" s="137" t="s">
        <v>1</v>
      </c>
      <c r="N368" s="138" t="s">
        <v>42</v>
      </c>
      <c r="P368" s="139">
        <f>O368*H368</f>
        <v>0</v>
      </c>
      <c r="Q368" s="139">
        <v>0.0001</v>
      </c>
      <c r="R368" s="139">
        <f>Q368*H368</f>
        <v>0.0008</v>
      </c>
      <c r="S368" s="139">
        <v>0</v>
      </c>
      <c r="T368" s="140">
        <f>S368*H368</f>
        <v>0</v>
      </c>
      <c r="AR368" s="16" t="s">
        <v>135</v>
      </c>
      <c r="AT368" s="16" t="s">
        <v>130</v>
      </c>
      <c r="AU368" s="16" t="s">
        <v>79</v>
      </c>
      <c r="AY368" s="16" t="s">
        <v>129</v>
      </c>
      <c r="BE368" s="141">
        <f>IF(N368="základní",J368,0)</f>
        <v>0</v>
      </c>
      <c r="BF368" s="141">
        <f>IF(N368="snížená",J368,0)</f>
        <v>0</v>
      </c>
      <c r="BG368" s="141">
        <f>IF(N368="zákl. přenesená",J368,0)</f>
        <v>0</v>
      </c>
      <c r="BH368" s="141">
        <f>IF(N368="sníž. přenesená",J368,0)</f>
        <v>0</v>
      </c>
      <c r="BI368" s="141">
        <f>IF(N368="nulová",J368,0)</f>
        <v>0</v>
      </c>
      <c r="BJ368" s="16" t="s">
        <v>79</v>
      </c>
      <c r="BK368" s="141">
        <f>ROUND(I368*H368,2)</f>
        <v>0</v>
      </c>
      <c r="BL368" s="16" t="s">
        <v>135</v>
      </c>
      <c r="BM368" s="16" t="s">
        <v>749</v>
      </c>
    </row>
    <row r="369" spans="2:51" s="10" customFormat="1" ht="12">
      <c r="B369" s="150"/>
      <c r="D369" s="142" t="s">
        <v>250</v>
      </c>
      <c r="E369" s="151" t="s">
        <v>750</v>
      </c>
      <c r="F369" s="152" t="s">
        <v>167</v>
      </c>
      <c r="H369" s="153">
        <v>8</v>
      </c>
      <c r="I369" s="154"/>
      <c r="L369" s="150"/>
      <c r="M369" s="155"/>
      <c r="T369" s="156"/>
      <c r="AT369" s="151" t="s">
        <v>250</v>
      </c>
      <c r="AU369" s="151" t="s">
        <v>79</v>
      </c>
      <c r="AV369" s="10" t="s">
        <v>81</v>
      </c>
      <c r="AW369" s="10" t="s">
        <v>34</v>
      </c>
      <c r="AX369" s="10" t="s">
        <v>79</v>
      </c>
      <c r="AY369" s="151" t="s">
        <v>129</v>
      </c>
    </row>
    <row r="370" spans="2:65" s="1" customFormat="1" ht="16.5" customHeight="1">
      <c r="B370" s="30"/>
      <c r="C370" s="130" t="s">
        <v>751</v>
      </c>
      <c r="D370" s="130" t="s">
        <v>130</v>
      </c>
      <c r="E370" s="131" t="s">
        <v>752</v>
      </c>
      <c r="F370" s="132" t="s">
        <v>753</v>
      </c>
      <c r="G370" s="133" t="s">
        <v>506</v>
      </c>
      <c r="H370" s="134">
        <v>20</v>
      </c>
      <c r="I370" s="135"/>
      <c r="J370" s="136">
        <f>ROUND(I370*H370,2)</f>
        <v>0</v>
      </c>
      <c r="K370" s="132" t="s">
        <v>408</v>
      </c>
      <c r="L370" s="30"/>
      <c r="M370" s="137" t="s">
        <v>1</v>
      </c>
      <c r="N370" s="138" t="s">
        <v>42</v>
      </c>
      <c r="P370" s="139">
        <f>O370*H370</f>
        <v>0</v>
      </c>
      <c r="Q370" s="139">
        <v>0.00035</v>
      </c>
      <c r="R370" s="139">
        <f>Q370*H370</f>
        <v>0.007</v>
      </c>
      <c r="S370" s="139">
        <v>0</v>
      </c>
      <c r="T370" s="140">
        <f>S370*H370</f>
        <v>0</v>
      </c>
      <c r="AR370" s="16" t="s">
        <v>135</v>
      </c>
      <c r="AT370" s="16" t="s">
        <v>130</v>
      </c>
      <c r="AU370" s="16" t="s">
        <v>79</v>
      </c>
      <c r="AY370" s="16" t="s">
        <v>129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6" t="s">
        <v>79</v>
      </c>
      <c r="BK370" s="141">
        <f>ROUND(I370*H370,2)</f>
        <v>0</v>
      </c>
      <c r="BL370" s="16" t="s">
        <v>135</v>
      </c>
      <c r="BM370" s="16" t="s">
        <v>754</v>
      </c>
    </row>
    <row r="371" spans="2:51" s="10" customFormat="1" ht="12">
      <c r="B371" s="150"/>
      <c r="D371" s="142" t="s">
        <v>250</v>
      </c>
      <c r="E371" s="151" t="s">
        <v>755</v>
      </c>
      <c r="F371" s="152" t="s">
        <v>756</v>
      </c>
      <c r="H371" s="153">
        <v>20</v>
      </c>
      <c r="I371" s="154"/>
      <c r="L371" s="150"/>
      <c r="M371" s="155"/>
      <c r="T371" s="156"/>
      <c r="AT371" s="151" t="s">
        <v>250</v>
      </c>
      <c r="AU371" s="151" t="s">
        <v>79</v>
      </c>
      <c r="AV371" s="10" t="s">
        <v>81</v>
      </c>
      <c r="AW371" s="10" t="s">
        <v>34</v>
      </c>
      <c r="AX371" s="10" t="s">
        <v>79</v>
      </c>
      <c r="AY371" s="151" t="s">
        <v>129</v>
      </c>
    </row>
    <row r="372" spans="2:65" s="1" customFormat="1" ht="16.5" customHeight="1">
      <c r="B372" s="30"/>
      <c r="C372" s="130" t="s">
        <v>757</v>
      </c>
      <c r="D372" s="130" t="s">
        <v>130</v>
      </c>
      <c r="E372" s="131" t="s">
        <v>758</v>
      </c>
      <c r="F372" s="132" t="s">
        <v>759</v>
      </c>
      <c r="G372" s="133" t="s">
        <v>488</v>
      </c>
      <c r="H372" s="134">
        <v>2363.667</v>
      </c>
      <c r="I372" s="135"/>
      <c r="J372" s="136">
        <f>ROUND(I372*H372,2)</f>
        <v>0</v>
      </c>
      <c r="K372" s="132" t="s">
        <v>134</v>
      </c>
      <c r="L372" s="30"/>
      <c r="M372" s="137" t="s">
        <v>1</v>
      </c>
      <c r="N372" s="138" t="s">
        <v>42</v>
      </c>
      <c r="P372" s="139">
        <f>O372*H372</f>
        <v>0</v>
      </c>
      <c r="Q372" s="139">
        <v>7E-05</v>
      </c>
      <c r="R372" s="139">
        <f>Q372*H372</f>
        <v>0.16545669</v>
      </c>
      <c r="S372" s="139">
        <v>0</v>
      </c>
      <c r="T372" s="140">
        <f>S372*H372</f>
        <v>0</v>
      </c>
      <c r="AR372" s="16" t="s">
        <v>135</v>
      </c>
      <c r="AT372" s="16" t="s">
        <v>130</v>
      </c>
      <c r="AU372" s="16" t="s">
        <v>79</v>
      </c>
      <c r="AY372" s="16" t="s">
        <v>129</v>
      </c>
      <c r="BE372" s="141">
        <f>IF(N372="základní",J372,0)</f>
        <v>0</v>
      </c>
      <c r="BF372" s="141">
        <f>IF(N372="snížená",J372,0)</f>
        <v>0</v>
      </c>
      <c r="BG372" s="141">
        <f>IF(N372="zákl. přenesená",J372,0)</f>
        <v>0</v>
      </c>
      <c r="BH372" s="141">
        <f>IF(N372="sníž. přenesená",J372,0)</f>
        <v>0</v>
      </c>
      <c r="BI372" s="141">
        <f>IF(N372="nulová",J372,0)</f>
        <v>0</v>
      </c>
      <c r="BJ372" s="16" t="s">
        <v>79</v>
      </c>
      <c r="BK372" s="141">
        <f>ROUND(I372*H372,2)</f>
        <v>0</v>
      </c>
      <c r="BL372" s="16" t="s">
        <v>135</v>
      </c>
      <c r="BM372" s="16" t="s">
        <v>760</v>
      </c>
    </row>
    <row r="373" spans="2:51" s="10" customFormat="1" ht="12">
      <c r="B373" s="150"/>
      <c r="D373" s="142" t="s">
        <v>250</v>
      </c>
      <c r="E373" s="151" t="s">
        <v>761</v>
      </c>
      <c r="F373" s="152" t="s">
        <v>762</v>
      </c>
      <c r="H373" s="153">
        <v>590</v>
      </c>
      <c r="I373" s="154"/>
      <c r="L373" s="150"/>
      <c r="M373" s="155"/>
      <c r="T373" s="156"/>
      <c r="AT373" s="151" t="s">
        <v>250</v>
      </c>
      <c r="AU373" s="151" t="s">
        <v>79</v>
      </c>
      <c r="AV373" s="10" t="s">
        <v>81</v>
      </c>
      <c r="AW373" s="10" t="s">
        <v>34</v>
      </c>
      <c r="AX373" s="10" t="s">
        <v>71</v>
      </c>
      <c r="AY373" s="151" t="s">
        <v>129</v>
      </c>
    </row>
    <row r="374" spans="2:51" s="10" customFormat="1" ht="12">
      <c r="B374" s="150"/>
      <c r="D374" s="142" t="s">
        <v>250</v>
      </c>
      <c r="E374" s="151" t="s">
        <v>763</v>
      </c>
      <c r="F374" s="152" t="s">
        <v>764</v>
      </c>
      <c r="H374" s="153">
        <v>118.667</v>
      </c>
      <c r="I374" s="154"/>
      <c r="L374" s="150"/>
      <c r="M374" s="155"/>
      <c r="T374" s="156"/>
      <c r="AT374" s="151" t="s">
        <v>250</v>
      </c>
      <c r="AU374" s="151" t="s">
        <v>79</v>
      </c>
      <c r="AV374" s="10" t="s">
        <v>81</v>
      </c>
      <c r="AW374" s="10" t="s">
        <v>34</v>
      </c>
      <c r="AX374" s="10" t="s">
        <v>71</v>
      </c>
      <c r="AY374" s="151" t="s">
        <v>129</v>
      </c>
    </row>
    <row r="375" spans="2:51" s="10" customFormat="1" ht="12">
      <c r="B375" s="150"/>
      <c r="D375" s="142" t="s">
        <v>250</v>
      </c>
      <c r="E375" s="151" t="s">
        <v>765</v>
      </c>
      <c r="F375" s="152" t="s">
        <v>766</v>
      </c>
      <c r="H375" s="153">
        <v>1525</v>
      </c>
      <c r="I375" s="154"/>
      <c r="L375" s="150"/>
      <c r="M375" s="155"/>
      <c r="T375" s="156"/>
      <c r="AT375" s="151" t="s">
        <v>250</v>
      </c>
      <c r="AU375" s="151" t="s">
        <v>79</v>
      </c>
      <c r="AV375" s="10" t="s">
        <v>81</v>
      </c>
      <c r="AW375" s="10" t="s">
        <v>34</v>
      </c>
      <c r="AX375" s="10" t="s">
        <v>71</v>
      </c>
      <c r="AY375" s="151" t="s">
        <v>129</v>
      </c>
    </row>
    <row r="376" spans="2:51" s="10" customFormat="1" ht="12">
      <c r="B376" s="150"/>
      <c r="D376" s="142" t="s">
        <v>250</v>
      </c>
      <c r="E376" s="151" t="s">
        <v>767</v>
      </c>
      <c r="F376" s="152" t="s">
        <v>768</v>
      </c>
      <c r="H376" s="153">
        <v>42</v>
      </c>
      <c r="I376" s="154"/>
      <c r="L376" s="150"/>
      <c r="M376" s="155"/>
      <c r="T376" s="156"/>
      <c r="AT376" s="151" t="s">
        <v>250</v>
      </c>
      <c r="AU376" s="151" t="s">
        <v>79</v>
      </c>
      <c r="AV376" s="10" t="s">
        <v>81</v>
      </c>
      <c r="AW376" s="10" t="s">
        <v>34</v>
      </c>
      <c r="AX376" s="10" t="s">
        <v>71</v>
      </c>
      <c r="AY376" s="151" t="s">
        <v>129</v>
      </c>
    </row>
    <row r="377" spans="2:51" s="10" customFormat="1" ht="12">
      <c r="B377" s="150"/>
      <c r="D377" s="142" t="s">
        <v>250</v>
      </c>
      <c r="E377" s="151" t="s">
        <v>769</v>
      </c>
      <c r="F377" s="152" t="s">
        <v>770</v>
      </c>
      <c r="H377" s="153">
        <v>88</v>
      </c>
      <c r="I377" s="154"/>
      <c r="L377" s="150"/>
      <c r="M377" s="155"/>
      <c r="T377" s="156"/>
      <c r="AT377" s="151" t="s">
        <v>250</v>
      </c>
      <c r="AU377" s="151" t="s">
        <v>79</v>
      </c>
      <c r="AV377" s="10" t="s">
        <v>81</v>
      </c>
      <c r="AW377" s="10" t="s">
        <v>34</v>
      </c>
      <c r="AX377" s="10" t="s">
        <v>71</v>
      </c>
      <c r="AY377" s="151" t="s">
        <v>129</v>
      </c>
    </row>
    <row r="378" spans="2:51" s="12" customFormat="1" ht="12">
      <c r="B378" s="163"/>
      <c r="D378" s="142" t="s">
        <v>250</v>
      </c>
      <c r="E378" s="164" t="s">
        <v>1</v>
      </c>
      <c r="F378" s="165" t="s">
        <v>300</v>
      </c>
      <c r="H378" s="166">
        <v>2363.667</v>
      </c>
      <c r="I378" s="167"/>
      <c r="L378" s="163"/>
      <c r="M378" s="168"/>
      <c r="T378" s="169"/>
      <c r="AT378" s="164" t="s">
        <v>250</v>
      </c>
      <c r="AU378" s="164" t="s">
        <v>79</v>
      </c>
      <c r="AV378" s="12" t="s">
        <v>135</v>
      </c>
      <c r="AW378" s="12" t="s">
        <v>34</v>
      </c>
      <c r="AX378" s="12" t="s">
        <v>79</v>
      </c>
      <c r="AY378" s="164" t="s">
        <v>129</v>
      </c>
    </row>
    <row r="379" spans="2:65" s="1" customFormat="1" ht="16.5" customHeight="1">
      <c r="B379" s="30"/>
      <c r="C379" s="130" t="s">
        <v>771</v>
      </c>
      <c r="D379" s="130" t="s">
        <v>130</v>
      </c>
      <c r="E379" s="131" t="s">
        <v>772</v>
      </c>
      <c r="F379" s="132" t="s">
        <v>773</v>
      </c>
      <c r="G379" s="133" t="s">
        <v>488</v>
      </c>
      <c r="H379" s="134">
        <v>25</v>
      </c>
      <c r="I379" s="135"/>
      <c r="J379" s="136">
        <f>ROUND(I379*H379,2)</f>
        <v>0</v>
      </c>
      <c r="K379" s="132" t="s">
        <v>134</v>
      </c>
      <c r="L379" s="30"/>
      <c r="M379" s="137" t="s">
        <v>1</v>
      </c>
      <c r="N379" s="138" t="s">
        <v>42</v>
      </c>
      <c r="P379" s="139">
        <f>O379*H379</f>
        <v>0</v>
      </c>
      <c r="Q379" s="139">
        <v>7E-05</v>
      </c>
      <c r="R379" s="139">
        <f>Q379*H379</f>
        <v>0.0017499999999999998</v>
      </c>
      <c r="S379" s="139">
        <v>0</v>
      </c>
      <c r="T379" s="140">
        <f>S379*H379</f>
        <v>0</v>
      </c>
      <c r="AR379" s="16" t="s">
        <v>135</v>
      </c>
      <c r="AT379" s="16" t="s">
        <v>130</v>
      </c>
      <c r="AU379" s="16" t="s">
        <v>79</v>
      </c>
      <c r="AY379" s="16" t="s">
        <v>129</v>
      </c>
      <c r="BE379" s="141">
        <f>IF(N379="základní",J379,0)</f>
        <v>0</v>
      </c>
      <c r="BF379" s="141">
        <f>IF(N379="snížená",J379,0)</f>
        <v>0</v>
      </c>
      <c r="BG379" s="141">
        <f>IF(N379="zákl. přenesená",J379,0)</f>
        <v>0</v>
      </c>
      <c r="BH379" s="141">
        <f>IF(N379="sníž. přenesená",J379,0)</f>
        <v>0</v>
      </c>
      <c r="BI379" s="141">
        <f>IF(N379="nulová",J379,0)</f>
        <v>0</v>
      </c>
      <c r="BJ379" s="16" t="s">
        <v>79</v>
      </c>
      <c r="BK379" s="141">
        <f>ROUND(I379*H379,2)</f>
        <v>0</v>
      </c>
      <c r="BL379" s="16" t="s">
        <v>135</v>
      </c>
      <c r="BM379" s="16" t="s">
        <v>774</v>
      </c>
    </row>
    <row r="380" spans="2:51" s="10" customFormat="1" ht="12">
      <c r="B380" s="150"/>
      <c r="D380" s="142" t="s">
        <v>250</v>
      </c>
      <c r="E380" s="151" t="s">
        <v>775</v>
      </c>
      <c r="F380" s="152" t="s">
        <v>776</v>
      </c>
      <c r="H380" s="153">
        <v>25</v>
      </c>
      <c r="I380" s="154"/>
      <c r="L380" s="150"/>
      <c r="M380" s="155"/>
      <c r="T380" s="156"/>
      <c r="AT380" s="151" t="s">
        <v>250</v>
      </c>
      <c r="AU380" s="151" t="s">
        <v>79</v>
      </c>
      <c r="AV380" s="10" t="s">
        <v>81</v>
      </c>
      <c r="AW380" s="10" t="s">
        <v>34</v>
      </c>
      <c r="AX380" s="10" t="s">
        <v>79</v>
      </c>
      <c r="AY380" s="151" t="s">
        <v>129</v>
      </c>
    </row>
    <row r="381" spans="2:65" s="1" customFormat="1" ht="16.5" customHeight="1">
      <c r="B381" s="30"/>
      <c r="C381" s="130" t="s">
        <v>777</v>
      </c>
      <c r="D381" s="130" t="s">
        <v>130</v>
      </c>
      <c r="E381" s="131" t="s">
        <v>778</v>
      </c>
      <c r="F381" s="132" t="s">
        <v>779</v>
      </c>
      <c r="G381" s="133" t="s">
        <v>488</v>
      </c>
      <c r="H381" s="134">
        <v>102</v>
      </c>
      <c r="I381" s="135"/>
      <c r="J381" s="136">
        <f>ROUND(I381*H381,2)</f>
        <v>0</v>
      </c>
      <c r="K381" s="132" t="s">
        <v>134</v>
      </c>
      <c r="L381" s="30"/>
      <c r="M381" s="137" t="s">
        <v>1</v>
      </c>
      <c r="N381" s="138" t="s">
        <v>42</v>
      </c>
      <c r="P381" s="139">
        <f>O381*H381</f>
        <v>0</v>
      </c>
      <c r="Q381" s="139">
        <v>0.00015</v>
      </c>
      <c r="R381" s="139">
        <f>Q381*H381</f>
        <v>0.0153</v>
      </c>
      <c r="S381" s="139">
        <v>0</v>
      </c>
      <c r="T381" s="140">
        <f>S381*H381</f>
        <v>0</v>
      </c>
      <c r="AR381" s="16" t="s">
        <v>135</v>
      </c>
      <c r="AT381" s="16" t="s">
        <v>130</v>
      </c>
      <c r="AU381" s="16" t="s">
        <v>79</v>
      </c>
      <c r="AY381" s="16" t="s">
        <v>129</v>
      </c>
      <c r="BE381" s="141">
        <f>IF(N381="základní",J381,0)</f>
        <v>0</v>
      </c>
      <c r="BF381" s="141">
        <f>IF(N381="snížená",J381,0)</f>
        <v>0</v>
      </c>
      <c r="BG381" s="141">
        <f>IF(N381="zákl. přenesená",J381,0)</f>
        <v>0</v>
      </c>
      <c r="BH381" s="141">
        <f>IF(N381="sníž. přenesená",J381,0)</f>
        <v>0</v>
      </c>
      <c r="BI381" s="141">
        <f>IF(N381="nulová",J381,0)</f>
        <v>0</v>
      </c>
      <c r="BJ381" s="16" t="s">
        <v>79</v>
      </c>
      <c r="BK381" s="141">
        <f>ROUND(I381*H381,2)</f>
        <v>0</v>
      </c>
      <c r="BL381" s="16" t="s">
        <v>135</v>
      </c>
      <c r="BM381" s="16" t="s">
        <v>780</v>
      </c>
    </row>
    <row r="382" spans="2:51" s="10" customFormat="1" ht="12">
      <c r="B382" s="150"/>
      <c r="D382" s="142" t="s">
        <v>250</v>
      </c>
      <c r="E382" s="151" t="s">
        <v>781</v>
      </c>
      <c r="F382" s="152" t="s">
        <v>782</v>
      </c>
      <c r="H382" s="153">
        <v>81.5</v>
      </c>
      <c r="I382" s="154"/>
      <c r="L382" s="150"/>
      <c r="M382" s="155"/>
      <c r="T382" s="156"/>
      <c r="AT382" s="151" t="s">
        <v>250</v>
      </c>
      <c r="AU382" s="151" t="s">
        <v>79</v>
      </c>
      <c r="AV382" s="10" t="s">
        <v>81</v>
      </c>
      <c r="AW382" s="10" t="s">
        <v>34</v>
      </c>
      <c r="AX382" s="10" t="s">
        <v>71</v>
      </c>
      <c r="AY382" s="151" t="s">
        <v>129</v>
      </c>
    </row>
    <row r="383" spans="2:51" s="10" customFormat="1" ht="12">
      <c r="B383" s="150"/>
      <c r="D383" s="142" t="s">
        <v>250</v>
      </c>
      <c r="E383" s="151" t="s">
        <v>196</v>
      </c>
      <c r="F383" s="152" t="s">
        <v>783</v>
      </c>
      <c r="H383" s="153">
        <v>20.5</v>
      </c>
      <c r="I383" s="154"/>
      <c r="L383" s="150"/>
      <c r="M383" s="155"/>
      <c r="T383" s="156"/>
      <c r="AT383" s="151" t="s">
        <v>250</v>
      </c>
      <c r="AU383" s="151" t="s">
        <v>79</v>
      </c>
      <c r="AV383" s="10" t="s">
        <v>81</v>
      </c>
      <c r="AW383" s="10" t="s">
        <v>34</v>
      </c>
      <c r="AX383" s="10" t="s">
        <v>71</v>
      </c>
      <c r="AY383" s="151" t="s">
        <v>129</v>
      </c>
    </row>
    <row r="384" spans="2:51" s="10" customFormat="1" ht="12">
      <c r="B384" s="150"/>
      <c r="D384" s="142" t="s">
        <v>250</v>
      </c>
      <c r="E384" s="151" t="s">
        <v>784</v>
      </c>
      <c r="F384" s="152" t="s">
        <v>785</v>
      </c>
      <c r="H384" s="153">
        <v>102</v>
      </c>
      <c r="I384" s="154"/>
      <c r="L384" s="150"/>
      <c r="M384" s="155"/>
      <c r="T384" s="156"/>
      <c r="AT384" s="151" t="s">
        <v>250</v>
      </c>
      <c r="AU384" s="151" t="s">
        <v>79</v>
      </c>
      <c r="AV384" s="10" t="s">
        <v>81</v>
      </c>
      <c r="AW384" s="10" t="s">
        <v>34</v>
      </c>
      <c r="AX384" s="10" t="s">
        <v>79</v>
      </c>
      <c r="AY384" s="151" t="s">
        <v>129</v>
      </c>
    </row>
    <row r="385" spans="2:65" s="1" customFormat="1" ht="16.5" customHeight="1">
      <c r="B385" s="30"/>
      <c r="C385" s="130" t="s">
        <v>786</v>
      </c>
      <c r="D385" s="130" t="s">
        <v>130</v>
      </c>
      <c r="E385" s="131" t="s">
        <v>787</v>
      </c>
      <c r="F385" s="132" t="s">
        <v>788</v>
      </c>
      <c r="G385" s="133" t="s">
        <v>254</v>
      </c>
      <c r="H385" s="134">
        <v>18.5</v>
      </c>
      <c r="I385" s="135"/>
      <c r="J385" s="136">
        <f>ROUND(I385*H385,2)</f>
        <v>0</v>
      </c>
      <c r="K385" s="132" t="s">
        <v>134</v>
      </c>
      <c r="L385" s="30"/>
      <c r="M385" s="137" t="s">
        <v>1</v>
      </c>
      <c r="N385" s="138" t="s">
        <v>42</v>
      </c>
      <c r="P385" s="139">
        <f>O385*H385</f>
        <v>0</v>
      </c>
      <c r="Q385" s="139">
        <v>0.0006</v>
      </c>
      <c r="R385" s="139">
        <f>Q385*H385</f>
        <v>0.011099999999999999</v>
      </c>
      <c r="S385" s="139">
        <v>0</v>
      </c>
      <c r="T385" s="140">
        <f>S385*H385</f>
        <v>0</v>
      </c>
      <c r="AR385" s="16" t="s">
        <v>135</v>
      </c>
      <c r="AT385" s="16" t="s">
        <v>130</v>
      </c>
      <c r="AU385" s="16" t="s">
        <v>79</v>
      </c>
      <c r="AY385" s="16" t="s">
        <v>129</v>
      </c>
      <c r="BE385" s="141">
        <f>IF(N385="základní",J385,0)</f>
        <v>0</v>
      </c>
      <c r="BF385" s="141">
        <f>IF(N385="snížená",J385,0)</f>
        <v>0</v>
      </c>
      <c r="BG385" s="141">
        <f>IF(N385="zákl. přenesená",J385,0)</f>
        <v>0</v>
      </c>
      <c r="BH385" s="141">
        <f>IF(N385="sníž. přenesená",J385,0)</f>
        <v>0</v>
      </c>
      <c r="BI385" s="141">
        <f>IF(N385="nulová",J385,0)</f>
        <v>0</v>
      </c>
      <c r="BJ385" s="16" t="s">
        <v>79</v>
      </c>
      <c r="BK385" s="141">
        <f>ROUND(I385*H385,2)</f>
        <v>0</v>
      </c>
      <c r="BL385" s="16" t="s">
        <v>135</v>
      </c>
      <c r="BM385" s="16" t="s">
        <v>789</v>
      </c>
    </row>
    <row r="386" spans="2:47" s="1" customFormat="1" ht="19.5">
      <c r="B386" s="30"/>
      <c r="D386" s="142" t="s">
        <v>137</v>
      </c>
      <c r="F386" s="143" t="s">
        <v>790</v>
      </c>
      <c r="I386" s="83"/>
      <c r="L386" s="30"/>
      <c r="M386" s="144"/>
      <c r="T386" s="49"/>
      <c r="AT386" s="16" t="s">
        <v>137</v>
      </c>
      <c r="AU386" s="16" t="s">
        <v>79</v>
      </c>
    </row>
    <row r="387" spans="2:51" s="10" customFormat="1" ht="12">
      <c r="B387" s="150"/>
      <c r="D387" s="142" t="s">
        <v>250</v>
      </c>
      <c r="E387" s="151" t="s">
        <v>791</v>
      </c>
      <c r="F387" s="152" t="s">
        <v>792</v>
      </c>
      <c r="H387" s="153">
        <v>18.5</v>
      </c>
      <c r="I387" s="154"/>
      <c r="L387" s="150"/>
      <c r="M387" s="155"/>
      <c r="T387" s="156"/>
      <c r="AT387" s="151" t="s">
        <v>250</v>
      </c>
      <c r="AU387" s="151" t="s">
        <v>79</v>
      </c>
      <c r="AV387" s="10" t="s">
        <v>81</v>
      </c>
      <c r="AW387" s="10" t="s">
        <v>34</v>
      </c>
      <c r="AX387" s="10" t="s">
        <v>79</v>
      </c>
      <c r="AY387" s="151" t="s">
        <v>129</v>
      </c>
    </row>
    <row r="388" spans="2:65" s="1" customFormat="1" ht="16.5" customHeight="1">
      <c r="B388" s="30"/>
      <c r="C388" s="130" t="s">
        <v>793</v>
      </c>
      <c r="D388" s="130" t="s">
        <v>130</v>
      </c>
      <c r="E388" s="131" t="s">
        <v>794</v>
      </c>
      <c r="F388" s="132" t="s">
        <v>795</v>
      </c>
      <c r="G388" s="133" t="s">
        <v>488</v>
      </c>
      <c r="H388" s="134">
        <v>2363.667</v>
      </c>
      <c r="I388" s="135"/>
      <c r="J388" s="136">
        <f>ROUND(I388*H388,2)</f>
        <v>0</v>
      </c>
      <c r="K388" s="132" t="s">
        <v>134</v>
      </c>
      <c r="L388" s="30"/>
      <c r="M388" s="137" t="s">
        <v>1</v>
      </c>
      <c r="N388" s="138" t="s">
        <v>42</v>
      </c>
      <c r="P388" s="139">
        <f>O388*H388</f>
        <v>0</v>
      </c>
      <c r="Q388" s="139">
        <v>0.0002</v>
      </c>
      <c r="R388" s="139">
        <f>Q388*H388</f>
        <v>0.4727334</v>
      </c>
      <c r="S388" s="139">
        <v>0</v>
      </c>
      <c r="T388" s="140">
        <f>S388*H388</f>
        <v>0</v>
      </c>
      <c r="AR388" s="16" t="s">
        <v>135</v>
      </c>
      <c r="AT388" s="16" t="s">
        <v>130</v>
      </c>
      <c r="AU388" s="16" t="s">
        <v>79</v>
      </c>
      <c r="AY388" s="16" t="s">
        <v>129</v>
      </c>
      <c r="BE388" s="141">
        <f>IF(N388="základní",J388,0)</f>
        <v>0</v>
      </c>
      <c r="BF388" s="141">
        <f>IF(N388="snížená",J388,0)</f>
        <v>0</v>
      </c>
      <c r="BG388" s="141">
        <f>IF(N388="zákl. přenesená",J388,0)</f>
        <v>0</v>
      </c>
      <c r="BH388" s="141">
        <f>IF(N388="sníž. přenesená",J388,0)</f>
        <v>0</v>
      </c>
      <c r="BI388" s="141">
        <f>IF(N388="nulová",J388,0)</f>
        <v>0</v>
      </c>
      <c r="BJ388" s="16" t="s">
        <v>79</v>
      </c>
      <c r="BK388" s="141">
        <f>ROUND(I388*H388,2)</f>
        <v>0</v>
      </c>
      <c r="BL388" s="16" t="s">
        <v>135</v>
      </c>
      <c r="BM388" s="16" t="s">
        <v>796</v>
      </c>
    </row>
    <row r="389" spans="2:51" s="10" customFormat="1" ht="12">
      <c r="B389" s="150"/>
      <c r="D389" s="142" t="s">
        <v>250</v>
      </c>
      <c r="E389" s="151" t="s">
        <v>797</v>
      </c>
      <c r="F389" s="152" t="s">
        <v>762</v>
      </c>
      <c r="H389" s="153">
        <v>590</v>
      </c>
      <c r="I389" s="154"/>
      <c r="L389" s="150"/>
      <c r="M389" s="155"/>
      <c r="T389" s="156"/>
      <c r="AT389" s="151" t="s">
        <v>250</v>
      </c>
      <c r="AU389" s="151" t="s">
        <v>79</v>
      </c>
      <c r="AV389" s="10" t="s">
        <v>81</v>
      </c>
      <c r="AW389" s="10" t="s">
        <v>34</v>
      </c>
      <c r="AX389" s="10" t="s">
        <v>71</v>
      </c>
      <c r="AY389" s="151" t="s">
        <v>129</v>
      </c>
    </row>
    <row r="390" spans="2:51" s="10" customFormat="1" ht="12">
      <c r="B390" s="150"/>
      <c r="D390" s="142" t="s">
        <v>250</v>
      </c>
      <c r="E390" s="151" t="s">
        <v>798</v>
      </c>
      <c r="F390" s="152" t="s">
        <v>764</v>
      </c>
      <c r="H390" s="153">
        <v>118.667</v>
      </c>
      <c r="I390" s="154"/>
      <c r="L390" s="150"/>
      <c r="M390" s="155"/>
      <c r="T390" s="156"/>
      <c r="AT390" s="151" t="s">
        <v>250</v>
      </c>
      <c r="AU390" s="151" t="s">
        <v>79</v>
      </c>
      <c r="AV390" s="10" t="s">
        <v>81</v>
      </c>
      <c r="AW390" s="10" t="s">
        <v>34</v>
      </c>
      <c r="AX390" s="10" t="s">
        <v>71</v>
      </c>
      <c r="AY390" s="151" t="s">
        <v>129</v>
      </c>
    </row>
    <row r="391" spans="2:51" s="10" customFormat="1" ht="12">
      <c r="B391" s="150"/>
      <c r="D391" s="142" t="s">
        <v>250</v>
      </c>
      <c r="E391" s="151" t="s">
        <v>799</v>
      </c>
      <c r="F391" s="152" t="s">
        <v>766</v>
      </c>
      <c r="H391" s="153">
        <v>1525</v>
      </c>
      <c r="I391" s="154"/>
      <c r="L391" s="150"/>
      <c r="M391" s="155"/>
      <c r="T391" s="156"/>
      <c r="AT391" s="151" t="s">
        <v>250</v>
      </c>
      <c r="AU391" s="151" t="s">
        <v>79</v>
      </c>
      <c r="AV391" s="10" t="s">
        <v>81</v>
      </c>
      <c r="AW391" s="10" t="s">
        <v>34</v>
      </c>
      <c r="AX391" s="10" t="s">
        <v>71</v>
      </c>
      <c r="AY391" s="151" t="s">
        <v>129</v>
      </c>
    </row>
    <row r="392" spans="2:51" s="10" customFormat="1" ht="12">
      <c r="B392" s="150"/>
      <c r="D392" s="142" t="s">
        <v>250</v>
      </c>
      <c r="E392" s="151" t="s">
        <v>800</v>
      </c>
      <c r="F392" s="152" t="s">
        <v>768</v>
      </c>
      <c r="H392" s="153">
        <v>42</v>
      </c>
      <c r="I392" s="154"/>
      <c r="L392" s="150"/>
      <c r="M392" s="155"/>
      <c r="T392" s="156"/>
      <c r="AT392" s="151" t="s">
        <v>250</v>
      </c>
      <c r="AU392" s="151" t="s">
        <v>79</v>
      </c>
      <c r="AV392" s="10" t="s">
        <v>81</v>
      </c>
      <c r="AW392" s="10" t="s">
        <v>34</v>
      </c>
      <c r="AX392" s="10" t="s">
        <v>71</v>
      </c>
      <c r="AY392" s="151" t="s">
        <v>129</v>
      </c>
    </row>
    <row r="393" spans="2:51" s="10" customFormat="1" ht="12">
      <c r="B393" s="150"/>
      <c r="D393" s="142" t="s">
        <v>250</v>
      </c>
      <c r="E393" s="151" t="s">
        <v>801</v>
      </c>
      <c r="F393" s="152" t="s">
        <v>770</v>
      </c>
      <c r="H393" s="153">
        <v>88</v>
      </c>
      <c r="I393" s="154"/>
      <c r="L393" s="150"/>
      <c r="M393" s="155"/>
      <c r="T393" s="156"/>
      <c r="AT393" s="151" t="s">
        <v>250</v>
      </c>
      <c r="AU393" s="151" t="s">
        <v>79</v>
      </c>
      <c r="AV393" s="10" t="s">
        <v>81</v>
      </c>
      <c r="AW393" s="10" t="s">
        <v>34</v>
      </c>
      <c r="AX393" s="10" t="s">
        <v>71</v>
      </c>
      <c r="AY393" s="151" t="s">
        <v>129</v>
      </c>
    </row>
    <row r="394" spans="2:51" s="12" customFormat="1" ht="12">
      <c r="B394" s="163"/>
      <c r="D394" s="142" t="s">
        <v>250</v>
      </c>
      <c r="E394" s="164" t="s">
        <v>1</v>
      </c>
      <c r="F394" s="165" t="s">
        <v>300</v>
      </c>
      <c r="H394" s="166">
        <v>2363.667</v>
      </c>
      <c r="I394" s="167"/>
      <c r="L394" s="163"/>
      <c r="M394" s="168"/>
      <c r="T394" s="169"/>
      <c r="AT394" s="164" t="s">
        <v>250</v>
      </c>
      <c r="AU394" s="164" t="s">
        <v>79</v>
      </c>
      <c r="AV394" s="12" t="s">
        <v>135</v>
      </c>
      <c r="AW394" s="12" t="s">
        <v>34</v>
      </c>
      <c r="AX394" s="12" t="s">
        <v>79</v>
      </c>
      <c r="AY394" s="164" t="s">
        <v>129</v>
      </c>
    </row>
    <row r="395" spans="2:65" s="1" customFormat="1" ht="16.5" customHeight="1">
      <c r="B395" s="30"/>
      <c r="C395" s="130" t="s">
        <v>802</v>
      </c>
      <c r="D395" s="130" t="s">
        <v>130</v>
      </c>
      <c r="E395" s="131" t="s">
        <v>803</v>
      </c>
      <c r="F395" s="132" t="s">
        <v>804</v>
      </c>
      <c r="G395" s="133" t="s">
        <v>488</v>
      </c>
      <c r="H395" s="134">
        <v>25</v>
      </c>
      <c r="I395" s="135"/>
      <c r="J395" s="136">
        <f>ROUND(I395*H395,2)</f>
        <v>0</v>
      </c>
      <c r="K395" s="132" t="s">
        <v>134</v>
      </c>
      <c r="L395" s="30"/>
      <c r="M395" s="137" t="s">
        <v>1</v>
      </c>
      <c r="N395" s="138" t="s">
        <v>42</v>
      </c>
      <c r="P395" s="139">
        <f>O395*H395</f>
        <v>0</v>
      </c>
      <c r="Q395" s="139">
        <v>0.0002</v>
      </c>
      <c r="R395" s="139">
        <f>Q395*H395</f>
        <v>0.005</v>
      </c>
      <c r="S395" s="139">
        <v>0</v>
      </c>
      <c r="T395" s="140">
        <f>S395*H395</f>
        <v>0</v>
      </c>
      <c r="AR395" s="16" t="s">
        <v>135</v>
      </c>
      <c r="AT395" s="16" t="s">
        <v>130</v>
      </c>
      <c r="AU395" s="16" t="s">
        <v>79</v>
      </c>
      <c r="AY395" s="16" t="s">
        <v>129</v>
      </c>
      <c r="BE395" s="141">
        <f>IF(N395="základní",J395,0)</f>
        <v>0</v>
      </c>
      <c r="BF395" s="141">
        <f>IF(N395="snížená",J395,0)</f>
        <v>0</v>
      </c>
      <c r="BG395" s="141">
        <f>IF(N395="zákl. přenesená",J395,0)</f>
        <v>0</v>
      </c>
      <c r="BH395" s="141">
        <f>IF(N395="sníž. přenesená",J395,0)</f>
        <v>0</v>
      </c>
      <c r="BI395" s="141">
        <f>IF(N395="nulová",J395,0)</f>
        <v>0</v>
      </c>
      <c r="BJ395" s="16" t="s">
        <v>79</v>
      </c>
      <c r="BK395" s="141">
        <f>ROUND(I395*H395,2)</f>
        <v>0</v>
      </c>
      <c r="BL395" s="16" t="s">
        <v>135</v>
      </c>
      <c r="BM395" s="16" t="s">
        <v>805</v>
      </c>
    </row>
    <row r="396" spans="2:51" s="10" customFormat="1" ht="12">
      <c r="B396" s="150"/>
      <c r="D396" s="142" t="s">
        <v>250</v>
      </c>
      <c r="E396" s="151" t="s">
        <v>806</v>
      </c>
      <c r="F396" s="152" t="s">
        <v>776</v>
      </c>
      <c r="H396" s="153">
        <v>25</v>
      </c>
      <c r="I396" s="154"/>
      <c r="L396" s="150"/>
      <c r="M396" s="155"/>
      <c r="T396" s="156"/>
      <c r="AT396" s="151" t="s">
        <v>250</v>
      </c>
      <c r="AU396" s="151" t="s">
        <v>79</v>
      </c>
      <c r="AV396" s="10" t="s">
        <v>81</v>
      </c>
      <c r="AW396" s="10" t="s">
        <v>34</v>
      </c>
      <c r="AX396" s="10" t="s">
        <v>79</v>
      </c>
      <c r="AY396" s="151" t="s">
        <v>129</v>
      </c>
    </row>
    <row r="397" spans="2:65" s="1" customFormat="1" ht="16.5" customHeight="1">
      <c r="B397" s="30"/>
      <c r="C397" s="130" t="s">
        <v>807</v>
      </c>
      <c r="D397" s="130" t="s">
        <v>130</v>
      </c>
      <c r="E397" s="131" t="s">
        <v>808</v>
      </c>
      <c r="F397" s="132" t="s">
        <v>809</v>
      </c>
      <c r="G397" s="133" t="s">
        <v>488</v>
      </c>
      <c r="H397" s="134">
        <v>102</v>
      </c>
      <c r="I397" s="135"/>
      <c r="J397" s="136">
        <f>ROUND(I397*H397,2)</f>
        <v>0</v>
      </c>
      <c r="K397" s="132" t="s">
        <v>134</v>
      </c>
      <c r="L397" s="30"/>
      <c r="M397" s="137" t="s">
        <v>1</v>
      </c>
      <c r="N397" s="138" t="s">
        <v>42</v>
      </c>
      <c r="P397" s="139">
        <f>O397*H397</f>
        <v>0</v>
      </c>
      <c r="Q397" s="139">
        <v>0.0004</v>
      </c>
      <c r="R397" s="139">
        <f>Q397*H397</f>
        <v>0.0408</v>
      </c>
      <c r="S397" s="139">
        <v>0</v>
      </c>
      <c r="T397" s="140">
        <f>S397*H397</f>
        <v>0</v>
      </c>
      <c r="AR397" s="16" t="s">
        <v>135</v>
      </c>
      <c r="AT397" s="16" t="s">
        <v>130</v>
      </c>
      <c r="AU397" s="16" t="s">
        <v>79</v>
      </c>
      <c r="AY397" s="16" t="s">
        <v>129</v>
      </c>
      <c r="BE397" s="141">
        <f>IF(N397="základní",J397,0)</f>
        <v>0</v>
      </c>
      <c r="BF397" s="141">
        <f>IF(N397="snížená",J397,0)</f>
        <v>0</v>
      </c>
      <c r="BG397" s="141">
        <f>IF(N397="zákl. přenesená",J397,0)</f>
        <v>0</v>
      </c>
      <c r="BH397" s="141">
        <f>IF(N397="sníž. přenesená",J397,0)</f>
        <v>0</v>
      </c>
      <c r="BI397" s="141">
        <f>IF(N397="nulová",J397,0)</f>
        <v>0</v>
      </c>
      <c r="BJ397" s="16" t="s">
        <v>79</v>
      </c>
      <c r="BK397" s="141">
        <f>ROUND(I397*H397,2)</f>
        <v>0</v>
      </c>
      <c r="BL397" s="16" t="s">
        <v>135</v>
      </c>
      <c r="BM397" s="16" t="s">
        <v>810</v>
      </c>
    </row>
    <row r="398" spans="2:51" s="10" customFormat="1" ht="12">
      <c r="B398" s="150"/>
      <c r="D398" s="142" t="s">
        <v>250</v>
      </c>
      <c r="E398" s="151" t="s">
        <v>811</v>
      </c>
      <c r="F398" s="152" t="s">
        <v>782</v>
      </c>
      <c r="H398" s="153">
        <v>81.5</v>
      </c>
      <c r="I398" s="154"/>
      <c r="L398" s="150"/>
      <c r="M398" s="155"/>
      <c r="T398" s="156"/>
      <c r="AT398" s="151" t="s">
        <v>250</v>
      </c>
      <c r="AU398" s="151" t="s">
        <v>79</v>
      </c>
      <c r="AV398" s="10" t="s">
        <v>81</v>
      </c>
      <c r="AW398" s="10" t="s">
        <v>34</v>
      </c>
      <c r="AX398" s="10" t="s">
        <v>71</v>
      </c>
      <c r="AY398" s="151" t="s">
        <v>129</v>
      </c>
    </row>
    <row r="399" spans="2:51" s="10" customFormat="1" ht="12">
      <c r="B399" s="150"/>
      <c r="D399" s="142" t="s">
        <v>250</v>
      </c>
      <c r="E399" s="151" t="s">
        <v>198</v>
      </c>
      <c r="F399" s="152" t="s">
        <v>783</v>
      </c>
      <c r="H399" s="153">
        <v>20.5</v>
      </c>
      <c r="I399" s="154"/>
      <c r="L399" s="150"/>
      <c r="M399" s="155"/>
      <c r="T399" s="156"/>
      <c r="AT399" s="151" t="s">
        <v>250</v>
      </c>
      <c r="AU399" s="151" t="s">
        <v>79</v>
      </c>
      <c r="AV399" s="10" t="s">
        <v>81</v>
      </c>
      <c r="AW399" s="10" t="s">
        <v>34</v>
      </c>
      <c r="AX399" s="10" t="s">
        <v>71</v>
      </c>
      <c r="AY399" s="151" t="s">
        <v>129</v>
      </c>
    </row>
    <row r="400" spans="2:51" s="10" customFormat="1" ht="12">
      <c r="B400" s="150"/>
      <c r="D400" s="142" t="s">
        <v>250</v>
      </c>
      <c r="E400" s="151" t="s">
        <v>812</v>
      </c>
      <c r="F400" s="152" t="s">
        <v>813</v>
      </c>
      <c r="H400" s="153">
        <v>102</v>
      </c>
      <c r="I400" s="154"/>
      <c r="L400" s="150"/>
      <c r="M400" s="155"/>
      <c r="T400" s="156"/>
      <c r="AT400" s="151" t="s">
        <v>250</v>
      </c>
      <c r="AU400" s="151" t="s">
        <v>79</v>
      </c>
      <c r="AV400" s="10" t="s">
        <v>81</v>
      </c>
      <c r="AW400" s="10" t="s">
        <v>34</v>
      </c>
      <c r="AX400" s="10" t="s">
        <v>79</v>
      </c>
      <c r="AY400" s="151" t="s">
        <v>129</v>
      </c>
    </row>
    <row r="401" spans="2:65" s="1" customFormat="1" ht="16.5" customHeight="1">
      <c r="B401" s="30"/>
      <c r="C401" s="130" t="s">
        <v>814</v>
      </c>
      <c r="D401" s="130" t="s">
        <v>130</v>
      </c>
      <c r="E401" s="131" t="s">
        <v>815</v>
      </c>
      <c r="F401" s="132" t="s">
        <v>816</v>
      </c>
      <c r="G401" s="133" t="s">
        <v>254</v>
      </c>
      <c r="H401" s="134">
        <v>18.5</v>
      </c>
      <c r="I401" s="135"/>
      <c r="J401" s="136">
        <f>ROUND(I401*H401,2)</f>
        <v>0</v>
      </c>
      <c r="K401" s="132" t="s">
        <v>134</v>
      </c>
      <c r="L401" s="30"/>
      <c r="M401" s="137" t="s">
        <v>1</v>
      </c>
      <c r="N401" s="138" t="s">
        <v>42</v>
      </c>
      <c r="P401" s="139">
        <f>O401*H401</f>
        <v>0</v>
      </c>
      <c r="Q401" s="139">
        <v>0.0016</v>
      </c>
      <c r="R401" s="139">
        <f>Q401*H401</f>
        <v>0.0296</v>
      </c>
      <c r="S401" s="139">
        <v>0</v>
      </c>
      <c r="T401" s="140">
        <f>S401*H401</f>
        <v>0</v>
      </c>
      <c r="AR401" s="16" t="s">
        <v>135</v>
      </c>
      <c r="AT401" s="16" t="s">
        <v>130</v>
      </c>
      <c r="AU401" s="16" t="s">
        <v>79</v>
      </c>
      <c r="AY401" s="16" t="s">
        <v>129</v>
      </c>
      <c r="BE401" s="141">
        <f>IF(N401="základní",J401,0)</f>
        <v>0</v>
      </c>
      <c r="BF401" s="141">
        <f>IF(N401="snížená",J401,0)</f>
        <v>0</v>
      </c>
      <c r="BG401" s="141">
        <f>IF(N401="zákl. přenesená",J401,0)</f>
        <v>0</v>
      </c>
      <c r="BH401" s="141">
        <f>IF(N401="sníž. přenesená",J401,0)</f>
        <v>0</v>
      </c>
      <c r="BI401" s="141">
        <f>IF(N401="nulová",J401,0)</f>
        <v>0</v>
      </c>
      <c r="BJ401" s="16" t="s">
        <v>79</v>
      </c>
      <c r="BK401" s="141">
        <f>ROUND(I401*H401,2)</f>
        <v>0</v>
      </c>
      <c r="BL401" s="16" t="s">
        <v>135</v>
      </c>
      <c r="BM401" s="16" t="s">
        <v>817</v>
      </c>
    </row>
    <row r="402" spans="2:47" s="1" customFormat="1" ht="19.5">
      <c r="B402" s="30"/>
      <c r="D402" s="142" t="s">
        <v>137</v>
      </c>
      <c r="F402" s="143" t="s">
        <v>790</v>
      </c>
      <c r="I402" s="83"/>
      <c r="L402" s="30"/>
      <c r="M402" s="144"/>
      <c r="T402" s="49"/>
      <c r="AT402" s="16" t="s">
        <v>137</v>
      </c>
      <c r="AU402" s="16" t="s">
        <v>79</v>
      </c>
    </row>
    <row r="403" spans="2:51" s="10" customFormat="1" ht="12">
      <c r="B403" s="150"/>
      <c r="D403" s="142" t="s">
        <v>250</v>
      </c>
      <c r="E403" s="151" t="s">
        <v>818</v>
      </c>
      <c r="F403" s="152" t="s">
        <v>792</v>
      </c>
      <c r="H403" s="153">
        <v>18.5</v>
      </c>
      <c r="I403" s="154"/>
      <c r="L403" s="150"/>
      <c r="M403" s="155"/>
      <c r="T403" s="156"/>
      <c r="AT403" s="151" t="s">
        <v>250</v>
      </c>
      <c r="AU403" s="151" t="s">
        <v>79</v>
      </c>
      <c r="AV403" s="10" t="s">
        <v>81</v>
      </c>
      <c r="AW403" s="10" t="s">
        <v>34</v>
      </c>
      <c r="AX403" s="10" t="s">
        <v>79</v>
      </c>
      <c r="AY403" s="151" t="s">
        <v>129</v>
      </c>
    </row>
    <row r="404" spans="2:65" s="1" customFormat="1" ht="16.5" customHeight="1">
      <c r="B404" s="30"/>
      <c r="C404" s="130" t="s">
        <v>819</v>
      </c>
      <c r="D404" s="130" t="s">
        <v>130</v>
      </c>
      <c r="E404" s="131" t="s">
        <v>820</v>
      </c>
      <c r="F404" s="132" t="s">
        <v>821</v>
      </c>
      <c r="G404" s="133" t="s">
        <v>506</v>
      </c>
      <c r="H404" s="134">
        <v>12</v>
      </c>
      <c r="I404" s="135"/>
      <c r="J404" s="136">
        <f>ROUND(I404*H404,2)</f>
        <v>0</v>
      </c>
      <c r="K404" s="132" t="s">
        <v>134</v>
      </c>
      <c r="L404" s="30"/>
      <c r="M404" s="137" t="s">
        <v>1</v>
      </c>
      <c r="N404" s="138" t="s">
        <v>42</v>
      </c>
      <c r="P404" s="139">
        <f>O404*H404</f>
        <v>0</v>
      </c>
      <c r="Q404" s="139">
        <v>0.00053</v>
      </c>
      <c r="R404" s="139">
        <f>Q404*H404</f>
        <v>0.006359999999999999</v>
      </c>
      <c r="S404" s="139">
        <v>0</v>
      </c>
      <c r="T404" s="140">
        <f>S404*H404</f>
        <v>0</v>
      </c>
      <c r="AR404" s="16" t="s">
        <v>135</v>
      </c>
      <c r="AT404" s="16" t="s">
        <v>130</v>
      </c>
      <c r="AU404" s="16" t="s">
        <v>79</v>
      </c>
      <c r="AY404" s="16" t="s">
        <v>129</v>
      </c>
      <c r="BE404" s="141">
        <f>IF(N404="základní",J404,0)</f>
        <v>0</v>
      </c>
      <c r="BF404" s="141">
        <f>IF(N404="snížená",J404,0)</f>
        <v>0</v>
      </c>
      <c r="BG404" s="141">
        <f>IF(N404="zákl. přenesená",J404,0)</f>
        <v>0</v>
      </c>
      <c r="BH404" s="141">
        <f>IF(N404="sníž. přenesená",J404,0)</f>
        <v>0</v>
      </c>
      <c r="BI404" s="141">
        <f>IF(N404="nulová",J404,0)</f>
        <v>0</v>
      </c>
      <c r="BJ404" s="16" t="s">
        <v>79</v>
      </c>
      <c r="BK404" s="141">
        <f>ROUND(I404*H404,2)</f>
        <v>0</v>
      </c>
      <c r="BL404" s="16" t="s">
        <v>135</v>
      </c>
      <c r="BM404" s="16" t="s">
        <v>822</v>
      </c>
    </row>
    <row r="405" spans="2:51" s="10" customFormat="1" ht="12">
      <c r="B405" s="150"/>
      <c r="D405" s="142" t="s">
        <v>250</v>
      </c>
      <c r="E405" s="151" t="s">
        <v>823</v>
      </c>
      <c r="F405" s="152" t="s">
        <v>824</v>
      </c>
      <c r="H405" s="153">
        <v>12</v>
      </c>
      <c r="I405" s="154"/>
      <c r="L405" s="150"/>
      <c r="M405" s="155"/>
      <c r="T405" s="156"/>
      <c r="AT405" s="151" t="s">
        <v>250</v>
      </c>
      <c r="AU405" s="151" t="s">
        <v>79</v>
      </c>
      <c r="AV405" s="10" t="s">
        <v>81</v>
      </c>
      <c r="AW405" s="10" t="s">
        <v>34</v>
      </c>
      <c r="AX405" s="10" t="s">
        <v>79</v>
      </c>
      <c r="AY405" s="151" t="s">
        <v>129</v>
      </c>
    </row>
    <row r="406" spans="2:65" s="1" customFormat="1" ht="16.5" customHeight="1">
      <c r="B406" s="30"/>
      <c r="C406" s="130" t="s">
        <v>825</v>
      </c>
      <c r="D406" s="130" t="s">
        <v>130</v>
      </c>
      <c r="E406" s="131" t="s">
        <v>826</v>
      </c>
      <c r="F406" s="132" t="s">
        <v>827</v>
      </c>
      <c r="G406" s="133" t="s">
        <v>488</v>
      </c>
      <c r="H406" s="134">
        <v>118</v>
      </c>
      <c r="I406" s="135"/>
      <c r="J406" s="136">
        <f>ROUND(I406*H406,2)</f>
        <v>0</v>
      </c>
      <c r="K406" s="132" t="s">
        <v>134</v>
      </c>
      <c r="L406" s="30"/>
      <c r="M406" s="137" t="s">
        <v>1</v>
      </c>
      <c r="N406" s="138" t="s">
        <v>42</v>
      </c>
      <c r="P406" s="139">
        <f>O406*H406</f>
        <v>0</v>
      </c>
      <c r="Q406" s="139">
        <v>4E-06</v>
      </c>
      <c r="R406" s="139">
        <f>Q406*H406</f>
        <v>0.000472</v>
      </c>
      <c r="S406" s="139">
        <v>0</v>
      </c>
      <c r="T406" s="140">
        <f>S406*H406</f>
        <v>0</v>
      </c>
      <c r="AR406" s="16" t="s">
        <v>135</v>
      </c>
      <c r="AT406" s="16" t="s">
        <v>130</v>
      </c>
      <c r="AU406" s="16" t="s">
        <v>79</v>
      </c>
      <c r="AY406" s="16" t="s">
        <v>129</v>
      </c>
      <c r="BE406" s="141">
        <f>IF(N406="základní",J406,0)</f>
        <v>0</v>
      </c>
      <c r="BF406" s="141">
        <f>IF(N406="snížená",J406,0)</f>
        <v>0</v>
      </c>
      <c r="BG406" s="141">
        <f>IF(N406="zákl. přenesená",J406,0)</f>
        <v>0</v>
      </c>
      <c r="BH406" s="141">
        <f>IF(N406="sníž. přenesená",J406,0)</f>
        <v>0</v>
      </c>
      <c r="BI406" s="141">
        <f>IF(N406="nulová",J406,0)</f>
        <v>0</v>
      </c>
      <c r="BJ406" s="16" t="s">
        <v>79</v>
      </c>
      <c r="BK406" s="141">
        <f>ROUND(I406*H406,2)</f>
        <v>0</v>
      </c>
      <c r="BL406" s="16" t="s">
        <v>135</v>
      </c>
      <c r="BM406" s="16" t="s">
        <v>828</v>
      </c>
    </row>
    <row r="407" spans="2:51" s="11" customFormat="1" ht="12">
      <c r="B407" s="157"/>
      <c r="D407" s="142" t="s">
        <v>250</v>
      </c>
      <c r="E407" s="158" t="s">
        <v>1</v>
      </c>
      <c r="F407" s="159" t="s">
        <v>829</v>
      </c>
      <c r="H407" s="158" t="s">
        <v>1</v>
      </c>
      <c r="I407" s="160"/>
      <c r="L407" s="157"/>
      <c r="M407" s="161"/>
      <c r="T407" s="162"/>
      <c r="AT407" s="158" t="s">
        <v>250</v>
      </c>
      <c r="AU407" s="158" t="s">
        <v>79</v>
      </c>
      <c r="AV407" s="11" t="s">
        <v>79</v>
      </c>
      <c r="AW407" s="11" t="s">
        <v>34</v>
      </c>
      <c r="AX407" s="11" t="s">
        <v>71</v>
      </c>
      <c r="AY407" s="158" t="s">
        <v>129</v>
      </c>
    </row>
    <row r="408" spans="2:51" s="10" customFormat="1" ht="12">
      <c r="B408" s="150"/>
      <c r="D408" s="142" t="s">
        <v>250</v>
      </c>
      <c r="E408" s="151" t="s">
        <v>830</v>
      </c>
      <c r="F408" s="152" t="s">
        <v>831</v>
      </c>
      <c r="H408" s="153">
        <v>118</v>
      </c>
      <c r="I408" s="154"/>
      <c r="L408" s="150"/>
      <c r="M408" s="155"/>
      <c r="T408" s="156"/>
      <c r="AT408" s="151" t="s">
        <v>250</v>
      </c>
      <c r="AU408" s="151" t="s">
        <v>79</v>
      </c>
      <c r="AV408" s="10" t="s">
        <v>81</v>
      </c>
      <c r="AW408" s="10" t="s">
        <v>34</v>
      </c>
      <c r="AX408" s="10" t="s">
        <v>79</v>
      </c>
      <c r="AY408" s="151" t="s">
        <v>129</v>
      </c>
    </row>
    <row r="409" spans="2:65" s="1" customFormat="1" ht="16.5" customHeight="1">
      <c r="B409" s="30"/>
      <c r="C409" s="130" t="s">
        <v>832</v>
      </c>
      <c r="D409" s="130" t="s">
        <v>130</v>
      </c>
      <c r="E409" s="131" t="s">
        <v>833</v>
      </c>
      <c r="F409" s="132" t="s">
        <v>834</v>
      </c>
      <c r="G409" s="133" t="s">
        <v>835</v>
      </c>
      <c r="H409" s="134">
        <v>118</v>
      </c>
      <c r="I409" s="135"/>
      <c r="J409" s="136">
        <f>ROUND(I409*H409,2)</f>
        <v>0</v>
      </c>
      <c r="K409" s="132" t="s">
        <v>248</v>
      </c>
      <c r="L409" s="30"/>
      <c r="M409" s="137" t="s">
        <v>1</v>
      </c>
      <c r="N409" s="138" t="s">
        <v>42</v>
      </c>
      <c r="P409" s="139">
        <f>O409*H409</f>
        <v>0</v>
      </c>
      <c r="Q409" s="139">
        <v>0.00034</v>
      </c>
      <c r="R409" s="139">
        <f>Q409*H409</f>
        <v>0.04012</v>
      </c>
      <c r="S409" s="139">
        <v>0</v>
      </c>
      <c r="T409" s="140">
        <f>S409*H409</f>
        <v>0</v>
      </c>
      <c r="AR409" s="16" t="s">
        <v>135</v>
      </c>
      <c r="AT409" s="16" t="s">
        <v>130</v>
      </c>
      <c r="AU409" s="16" t="s">
        <v>79</v>
      </c>
      <c r="AY409" s="16" t="s">
        <v>129</v>
      </c>
      <c r="BE409" s="141">
        <f>IF(N409="základní",J409,0)</f>
        <v>0</v>
      </c>
      <c r="BF409" s="141">
        <f>IF(N409="snížená",J409,0)</f>
        <v>0</v>
      </c>
      <c r="BG409" s="141">
        <f>IF(N409="zákl. přenesená",J409,0)</f>
        <v>0</v>
      </c>
      <c r="BH409" s="141">
        <f>IF(N409="sníž. přenesená",J409,0)</f>
        <v>0</v>
      </c>
      <c r="BI409" s="141">
        <f>IF(N409="nulová",J409,0)</f>
        <v>0</v>
      </c>
      <c r="BJ409" s="16" t="s">
        <v>79</v>
      </c>
      <c r="BK409" s="141">
        <f>ROUND(I409*H409,2)</f>
        <v>0</v>
      </c>
      <c r="BL409" s="16" t="s">
        <v>135</v>
      </c>
      <c r="BM409" s="16" t="s">
        <v>836</v>
      </c>
    </row>
    <row r="410" spans="2:51" s="11" customFormat="1" ht="12">
      <c r="B410" s="157"/>
      <c r="D410" s="142" t="s">
        <v>250</v>
      </c>
      <c r="E410" s="158" t="s">
        <v>1</v>
      </c>
      <c r="F410" s="159" t="s">
        <v>829</v>
      </c>
      <c r="H410" s="158" t="s">
        <v>1</v>
      </c>
      <c r="I410" s="160"/>
      <c r="L410" s="157"/>
      <c r="M410" s="161"/>
      <c r="T410" s="162"/>
      <c r="AT410" s="158" t="s">
        <v>250</v>
      </c>
      <c r="AU410" s="158" t="s">
        <v>79</v>
      </c>
      <c r="AV410" s="11" t="s">
        <v>79</v>
      </c>
      <c r="AW410" s="11" t="s">
        <v>34</v>
      </c>
      <c r="AX410" s="11" t="s">
        <v>71</v>
      </c>
      <c r="AY410" s="158" t="s">
        <v>129</v>
      </c>
    </row>
    <row r="411" spans="2:51" s="10" customFormat="1" ht="12">
      <c r="B411" s="150"/>
      <c r="D411" s="142" t="s">
        <v>250</v>
      </c>
      <c r="E411" s="151" t="s">
        <v>1</v>
      </c>
      <c r="F411" s="152" t="s">
        <v>831</v>
      </c>
      <c r="H411" s="153">
        <v>118</v>
      </c>
      <c r="I411" s="154"/>
      <c r="L411" s="150"/>
      <c r="M411" s="155"/>
      <c r="T411" s="156"/>
      <c r="AT411" s="151" t="s">
        <v>250</v>
      </c>
      <c r="AU411" s="151" t="s">
        <v>79</v>
      </c>
      <c r="AV411" s="10" t="s">
        <v>81</v>
      </c>
      <c r="AW411" s="10" t="s">
        <v>34</v>
      </c>
      <c r="AX411" s="10" t="s">
        <v>79</v>
      </c>
      <c r="AY411" s="151" t="s">
        <v>129</v>
      </c>
    </row>
    <row r="412" spans="2:65" s="1" customFormat="1" ht="16.5" customHeight="1">
      <c r="B412" s="30"/>
      <c r="C412" s="130" t="s">
        <v>837</v>
      </c>
      <c r="D412" s="130" t="s">
        <v>130</v>
      </c>
      <c r="E412" s="131" t="s">
        <v>838</v>
      </c>
      <c r="F412" s="132" t="s">
        <v>839</v>
      </c>
      <c r="G412" s="133" t="s">
        <v>488</v>
      </c>
      <c r="H412" s="134">
        <v>89</v>
      </c>
      <c r="I412" s="135"/>
      <c r="J412" s="136">
        <f>ROUND(I412*H412,2)</f>
        <v>0</v>
      </c>
      <c r="K412" s="132" t="s">
        <v>134</v>
      </c>
      <c r="L412" s="30"/>
      <c r="M412" s="137" t="s">
        <v>1</v>
      </c>
      <c r="N412" s="138" t="s">
        <v>42</v>
      </c>
      <c r="P412" s="139">
        <f>O412*H412</f>
        <v>0</v>
      </c>
      <c r="Q412" s="139">
        <v>0.43205</v>
      </c>
      <c r="R412" s="139">
        <f>Q412*H412</f>
        <v>38.45245</v>
      </c>
      <c r="S412" s="139">
        <v>0</v>
      </c>
      <c r="T412" s="140">
        <f>S412*H412</f>
        <v>0</v>
      </c>
      <c r="AR412" s="16" t="s">
        <v>135</v>
      </c>
      <c r="AT412" s="16" t="s">
        <v>130</v>
      </c>
      <c r="AU412" s="16" t="s">
        <v>79</v>
      </c>
      <c r="AY412" s="16" t="s">
        <v>129</v>
      </c>
      <c r="BE412" s="141">
        <f>IF(N412="základní",J412,0)</f>
        <v>0</v>
      </c>
      <c r="BF412" s="141">
        <f>IF(N412="snížená",J412,0)</f>
        <v>0</v>
      </c>
      <c r="BG412" s="141">
        <f>IF(N412="zákl. přenesená",J412,0)</f>
        <v>0</v>
      </c>
      <c r="BH412" s="141">
        <f>IF(N412="sníž. přenesená",J412,0)</f>
        <v>0</v>
      </c>
      <c r="BI412" s="141">
        <f>IF(N412="nulová",J412,0)</f>
        <v>0</v>
      </c>
      <c r="BJ412" s="16" t="s">
        <v>79</v>
      </c>
      <c r="BK412" s="141">
        <f>ROUND(I412*H412,2)</f>
        <v>0</v>
      </c>
      <c r="BL412" s="16" t="s">
        <v>135</v>
      </c>
      <c r="BM412" s="16" t="s">
        <v>840</v>
      </c>
    </row>
    <row r="413" spans="2:47" s="1" customFormat="1" ht="19.5">
      <c r="B413" s="30"/>
      <c r="D413" s="142" t="s">
        <v>137</v>
      </c>
      <c r="F413" s="143" t="s">
        <v>841</v>
      </c>
      <c r="I413" s="83"/>
      <c r="L413" s="30"/>
      <c r="M413" s="144"/>
      <c r="T413" s="49"/>
      <c r="AT413" s="16" t="s">
        <v>137</v>
      </c>
      <c r="AU413" s="16" t="s">
        <v>79</v>
      </c>
    </row>
    <row r="414" spans="2:51" s="10" customFormat="1" ht="12">
      <c r="B414" s="150"/>
      <c r="D414" s="142" t="s">
        <v>250</v>
      </c>
      <c r="E414" s="151" t="s">
        <v>842</v>
      </c>
      <c r="F414" s="152" t="s">
        <v>843</v>
      </c>
      <c r="H414" s="153">
        <v>44.5</v>
      </c>
      <c r="I414" s="154"/>
      <c r="L414" s="150"/>
      <c r="M414" s="155"/>
      <c r="T414" s="156"/>
      <c r="AT414" s="151" t="s">
        <v>250</v>
      </c>
      <c r="AU414" s="151" t="s">
        <v>79</v>
      </c>
      <c r="AV414" s="10" t="s">
        <v>81</v>
      </c>
      <c r="AW414" s="10" t="s">
        <v>34</v>
      </c>
      <c r="AX414" s="10" t="s">
        <v>71</v>
      </c>
      <c r="AY414" s="151" t="s">
        <v>129</v>
      </c>
    </row>
    <row r="415" spans="2:51" s="10" customFormat="1" ht="12">
      <c r="B415" s="150"/>
      <c r="D415" s="142" t="s">
        <v>250</v>
      </c>
      <c r="E415" s="151" t="s">
        <v>199</v>
      </c>
      <c r="F415" s="152" t="s">
        <v>844</v>
      </c>
      <c r="H415" s="153">
        <v>44.5</v>
      </c>
      <c r="I415" s="154"/>
      <c r="L415" s="150"/>
      <c r="M415" s="155"/>
      <c r="T415" s="156"/>
      <c r="AT415" s="151" t="s">
        <v>250</v>
      </c>
      <c r="AU415" s="151" t="s">
        <v>79</v>
      </c>
      <c r="AV415" s="10" t="s">
        <v>81</v>
      </c>
      <c r="AW415" s="10" t="s">
        <v>34</v>
      </c>
      <c r="AX415" s="10" t="s">
        <v>71</v>
      </c>
      <c r="AY415" s="151" t="s">
        <v>129</v>
      </c>
    </row>
    <row r="416" spans="2:51" s="10" customFormat="1" ht="12">
      <c r="B416" s="150"/>
      <c r="D416" s="142" t="s">
        <v>250</v>
      </c>
      <c r="E416" s="151" t="s">
        <v>845</v>
      </c>
      <c r="F416" s="152" t="s">
        <v>846</v>
      </c>
      <c r="H416" s="153">
        <v>89</v>
      </c>
      <c r="I416" s="154"/>
      <c r="L416" s="150"/>
      <c r="M416" s="155"/>
      <c r="T416" s="156"/>
      <c r="AT416" s="151" t="s">
        <v>250</v>
      </c>
      <c r="AU416" s="151" t="s">
        <v>79</v>
      </c>
      <c r="AV416" s="10" t="s">
        <v>81</v>
      </c>
      <c r="AW416" s="10" t="s">
        <v>34</v>
      </c>
      <c r="AX416" s="10" t="s">
        <v>79</v>
      </c>
      <c r="AY416" s="151" t="s">
        <v>129</v>
      </c>
    </row>
    <row r="417" spans="2:65" s="1" customFormat="1" ht="16.5" customHeight="1">
      <c r="B417" s="30"/>
      <c r="C417" s="130" t="s">
        <v>847</v>
      </c>
      <c r="D417" s="130" t="s">
        <v>130</v>
      </c>
      <c r="E417" s="131" t="s">
        <v>848</v>
      </c>
      <c r="F417" s="132" t="s">
        <v>849</v>
      </c>
      <c r="G417" s="133" t="s">
        <v>170</v>
      </c>
      <c r="H417" s="134">
        <v>10</v>
      </c>
      <c r="I417" s="135"/>
      <c r="J417" s="136">
        <f>ROUND(I417*H417,2)</f>
        <v>0</v>
      </c>
      <c r="K417" s="132" t="s">
        <v>134</v>
      </c>
      <c r="L417" s="30"/>
      <c r="M417" s="137" t="s">
        <v>1</v>
      </c>
      <c r="N417" s="138" t="s">
        <v>42</v>
      </c>
      <c r="P417" s="139">
        <f>O417*H417</f>
        <v>0</v>
      </c>
      <c r="Q417" s="139">
        <v>0.00133</v>
      </c>
      <c r="R417" s="139">
        <f>Q417*H417</f>
        <v>0.0133</v>
      </c>
      <c r="S417" s="139">
        <v>0</v>
      </c>
      <c r="T417" s="140">
        <f>S417*H417</f>
        <v>0</v>
      </c>
      <c r="AR417" s="16" t="s">
        <v>135</v>
      </c>
      <c r="AT417" s="16" t="s">
        <v>130</v>
      </c>
      <c r="AU417" s="16" t="s">
        <v>79</v>
      </c>
      <c r="AY417" s="16" t="s">
        <v>129</v>
      </c>
      <c r="BE417" s="141">
        <f>IF(N417="základní",J417,0)</f>
        <v>0</v>
      </c>
      <c r="BF417" s="141">
        <f>IF(N417="snížená",J417,0)</f>
        <v>0</v>
      </c>
      <c r="BG417" s="141">
        <f>IF(N417="zákl. přenesená",J417,0)</f>
        <v>0</v>
      </c>
      <c r="BH417" s="141">
        <f>IF(N417="sníž. přenesená",J417,0)</f>
        <v>0</v>
      </c>
      <c r="BI417" s="141">
        <f>IF(N417="nulová",J417,0)</f>
        <v>0</v>
      </c>
      <c r="BJ417" s="16" t="s">
        <v>79</v>
      </c>
      <c r="BK417" s="141">
        <f>ROUND(I417*H417,2)</f>
        <v>0</v>
      </c>
      <c r="BL417" s="16" t="s">
        <v>135</v>
      </c>
      <c r="BM417" s="16" t="s">
        <v>850</v>
      </c>
    </row>
    <row r="418" spans="2:51" s="10" customFormat="1" ht="12">
      <c r="B418" s="150"/>
      <c r="D418" s="142" t="s">
        <v>250</v>
      </c>
      <c r="E418" s="151" t="s">
        <v>851</v>
      </c>
      <c r="F418" s="152" t="s">
        <v>178</v>
      </c>
      <c r="H418" s="153">
        <v>10</v>
      </c>
      <c r="I418" s="154"/>
      <c r="L418" s="150"/>
      <c r="M418" s="155"/>
      <c r="T418" s="156"/>
      <c r="AT418" s="151" t="s">
        <v>250</v>
      </c>
      <c r="AU418" s="151" t="s">
        <v>79</v>
      </c>
      <c r="AV418" s="10" t="s">
        <v>81</v>
      </c>
      <c r="AW418" s="10" t="s">
        <v>34</v>
      </c>
      <c r="AX418" s="10" t="s">
        <v>79</v>
      </c>
      <c r="AY418" s="151" t="s">
        <v>129</v>
      </c>
    </row>
    <row r="419" spans="2:65" s="1" customFormat="1" ht="16.5" customHeight="1">
      <c r="B419" s="30"/>
      <c r="C419" s="130" t="s">
        <v>852</v>
      </c>
      <c r="D419" s="130" t="s">
        <v>130</v>
      </c>
      <c r="E419" s="131" t="s">
        <v>853</v>
      </c>
      <c r="F419" s="132" t="s">
        <v>854</v>
      </c>
      <c r="G419" s="133" t="s">
        <v>170</v>
      </c>
      <c r="H419" s="134">
        <v>10</v>
      </c>
      <c r="I419" s="135"/>
      <c r="J419" s="136">
        <f>ROUND(I419*H419,2)</f>
        <v>0</v>
      </c>
      <c r="K419" s="132" t="s">
        <v>134</v>
      </c>
      <c r="L419" s="30"/>
      <c r="M419" s="137" t="s">
        <v>1</v>
      </c>
      <c r="N419" s="138" t="s">
        <v>42</v>
      </c>
      <c r="P419" s="139">
        <f>O419*H419</f>
        <v>0</v>
      </c>
      <c r="Q419" s="139">
        <v>0</v>
      </c>
      <c r="R419" s="139">
        <f>Q419*H419</f>
        <v>0</v>
      </c>
      <c r="S419" s="139">
        <v>0</v>
      </c>
      <c r="T419" s="140">
        <f>S419*H419</f>
        <v>0</v>
      </c>
      <c r="AR419" s="16" t="s">
        <v>135</v>
      </c>
      <c r="AT419" s="16" t="s">
        <v>130</v>
      </c>
      <c r="AU419" s="16" t="s">
        <v>79</v>
      </c>
      <c r="AY419" s="16" t="s">
        <v>129</v>
      </c>
      <c r="BE419" s="141">
        <f>IF(N419="základní",J419,0)</f>
        <v>0</v>
      </c>
      <c r="BF419" s="141">
        <f>IF(N419="snížená",J419,0)</f>
        <v>0</v>
      </c>
      <c r="BG419" s="141">
        <f>IF(N419="zákl. přenesená",J419,0)</f>
        <v>0</v>
      </c>
      <c r="BH419" s="141">
        <f>IF(N419="sníž. přenesená",J419,0)</f>
        <v>0</v>
      </c>
      <c r="BI419" s="141">
        <f>IF(N419="nulová",J419,0)</f>
        <v>0</v>
      </c>
      <c r="BJ419" s="16" t="s">
        <v>79</v>
      </c>
      <c r="BK419" s="141">
        <f>ROUND(I419*H419,2)</f>
        <v>0</v>
      </c>
      <c r="BL419" s="16" t="s">
        <v>135</v>
      </c>
      <c r="BM419" s="16" t="s">
        <v>855</v>
      </c>
    </row>
    <row r="420" spans="2:51" s="10" customFormat="1" ht="12">
      <c r="B420" s="150"/>
      <c r="D420" s="142" t="s">
        <v>250</v>
      </c>
      <c r="E420" s="151" t="s">
        <v>856</v>
      </c>
      <c r="F420" s="152" t="s">
        <v>178</v>
      </c>
      <c r="H420" s="153">
        <v>10</v>
      </c>
      <c r="I420" s="154"/>
      <c r="L420" s="150"/>
      <c r="M420" s="155"/>
      <c r="T420" s="156"/>
      <c r="AT420" s="151" t="s">
        <v>250</v>
      </c>
      <c r="AU420" s="151" t="s">
        <v>79</v>
      </c>
      <c r="AV420" s="10" t="s">
        <v>81</v>
      </c>
      <c r="AW420" s="10" t="s">
        <v>34</v>
      </c>
      <c r="AX420" s="10" t="s">
        <v>79</v>
      </c>
      <c r="AY420" s="151" t="s">
        <v>129</v>
      </c>
    </row>
    <row r="421" spans="2:65" s="1" customFormat="1" ht="16.5" customHeight="1">
      <c r="B421" s="30"/>
      <c r="C421" s="130" t="s">
        <v>857</v>
      </c>
      <c r="D421" s="130" t="s">
        <v>130</v>
      </c>
      <c r="E421" s="131" t="s">
        <v>858</v>
      </c>
      <c r="F421" s="132" t="s">
        <v>859</v>
      </c>
      <c r="G421" s="133" t="s">
        <v>506</v>
      </c>
      <c r="H421" s="134">
        <v>16</v>
      </c>
      <c r="I421" s="135"/>
      <c r="J421" s="136">
        <f>ROUND(I421*H421,2)</f>
        <v>0</v>
      </c>
      <c r="K421" s="132" t="s">
        <v>134</v>
      </c>
      <c r="L421" s="30"/>
      <c r="M421" s="137" t="s">
        <v>1</v>
      </c>
      <c r="N421" s="138" t="s">
        <v>42</v>
      </c>
      <c r="P421" s="139">
        <f>O421*H421</f>
        <v>0</v>
      </c>
      <c r="Q421" s="139">
        <v>0</v>
      </c>
      <c r="R421" s="139">
        <f>Q421*H421</f>
        <v>0</v>
      </c>
      <c r="S421" s="139">
        <v>0</v>
      </c>
      <c r="T421" s="140">
        <f>S421*H421</f>
        <v>0</v>
      </c>
      <c r="AR421" s="16" t="s">
        <v>135</v>
      </c>
      <c r="AT421" s="16" t="s">
        <v>130</v>
      </c>
      <c r="AU421" s="16" t="s">
        <v>79</v>
      </c>
      <c r="AY421" s="16" t="s">
        <v>129</v>
      </c>
      <c r="BE421" s="141">
        <f>IF(N421="základní",J421,0)</f>
        <v>0</v>
      </c>
      <c r="BF421" s="141">
        <f>IF(N421="snížená",J421,0)</f>
        <v>0</v>
      </c>
      <c r="BG421" s="141">
        <f>IF(N421="zákl. přenesená",J421,0)</f>
        <v>0</v>
      </c>
      <c r="BH421" s="141">
        <f>IF(N421="sníž. přenesená",J421,0)</f>
        <v>0</v>
      </c>
      <c r="BI421" s="141">
        <f>IF(N421="nulová",J421,0)</f>
        <v>0</v>
      </c>
      <c r="BJ421" s="16" t="s">
        <v>79</v>
      </c>
      <c r="BK421" s="141">
        <f>ROUND(I421*H421,2)</f>
        <v>0</v>
      </c>
      <c r="BL421" s="16" t="s">
        <v>135</v>
      </c>
      <c r="BM421" s="16" t="s">
        <v>860</v>
      </c>
    </row>
    <row r="422" spans="2:47" s="1" customFormat="1" ht="19.5">
      <c r="B422" s="30"/>
      <c r="D422" s="142" t="s">
        <v>137</v>
      </c>
      <c r="F422" s="143" t="s">
        <v>861</v>
      </c>
      <c r="I422" s="83"/>
      <c r="L422" s="30"/>
      <c r="M422" s="144"/>
      <c r="T422" s="49"/>
      <c r="AT422" s="16" t="s">
        <v>137</v>
      </c>
      <c r="AU422" s="16" t="s">
        <v>79</v>
      </c>
    </row>
    <row r="423" spans="2:51" s="10" customFormat="1" ht="12">
      <c r="B423" s="150"/>
      <c r="D423" s="142" t="s">
        <v>250</v>
      </c>
      <c r="E423" s="151" t="s">
        <v>862</v>
      </c>
      <c r="F423" s="152" t="s">
        <v>338</v>
      </c>
      <c r="H423" s="153">
        <v>16</v>
      </c>
      <c r="I423" s="154"/>
      <c r="L423" s="150"/>
      <c r="M423" s="155"/>
      <c r="T423" s="156"/>
      <c r="AT423" s="151" t="s">
        <v>250</v>
      </c>
      <c r="AU423" s="151" t="s">
        <v>79</v>
      </c>
      <c r="AV423" s="10" t="s">
        <v>81</v>
      </c>
      <c r="AW423" s="10" t="s">
        <v>34</v>
      </c>
      <c r="AX423" s="10" t="s">
        <v>79</v>
      </c>
      <c r="AY423" s="151" t="s">
        <v>129</v>
      </c>
    </row>
    <row r="424" spans="2:65" s="1" customFormat="1" ht="16.5" customHeight="1">
      <c r="B424" s="30"/>
      <c r="C424" s="130" t="s">
        <v>863</v>
      </c>
      <c r="D424" s="130" t="s">
        <v>130</v>
      </c>
      <c r="E424" s="131" t="s">
        <v>864</v>
      </c>
      <c r="F424" s="132" t="s">
        <v>859</v>
      </c>
      <c r="G424" s="133" t="s">
        <v>506</v>
      </c>
      <c r="H424" s="134">
        <v>4</v>
      </c>
      <c r="I424" s="135"/>
      <c r="J424" s="136">
        <f>ROUND(I424*H424,2)</f>
        <v>0</v>
      </c>
      <c r="K424" s="132" t="s">
        <v>134</v>
      </c>
      <c r="L424" s="30"/>
      <c r="M424" s="137" t="s">
        <v>1</v>
      </c>
      <c r="N424" s="138" t="s">
        <v>42</v>
      </c>
      <c r="P424" s="139">
        <f>O424*H424</f>
        <v>0</v>
      </c>
      <c r="Q424" s="139">
        <v>0</v>
      </c>
      <c r="R424" s="139">
        <f>Q424*H424</f>
        <v>0</v>
      </c>
      <c r="S424" s="139">
        <v>0</v>
      </c>
      <c r="T424" s="140">
        <f>S424*H424</f>
        <v>0</v>
      </c>
      <c r="AR424" s="16" t="s">
        <v>135</v>
      </c>
      <c r="AT424" s="16" t="s">
        <v>130</v>
      </c>
      <c r="AU424" s="16" t="s">
        <v>79</v>
      </c>
      <c r="AY424" s="16" t="s">
        <v>129</v>
      </c>
      <c r="BE424" s="141">
        <f>IF(N424="základní",J424,0)</f>
        <v>0</v>
      </c>
      <c r="BF424" s="141">
        <f>IF(N424="snížená",J424,0)</f>
        <v>0</v>
      </c>
      <c r="BG424" s="141">
        <f>IF(N424="zákl. přenesená",J424,0)</f>
        <v>0</v>
      </c>
      <c r="BH424" s="141">
        <f>IF(N424="sníž. přenesená",J424,0)</f>
        <v>0</v>
      </c>
      <c r="BI424" s="141">
        <f>IF(N424="nulová",J424,0)</f>
        <v>0</v>
      </c>
      <c r="BJ424" s="16" t="s">
        <v>79</v>
      </c>
      <c r="BK424" s="141">
        <f>ROUND(I424*H424,2)</f>
        <v>0</v>
      </c>
      <c r="BL424" s="16" t="s">
        <v>135</v>
      </c>
      <c r="BM424" s="16" t="s">
        <v>865</v>
      </c>
    </row>
    <row r="425" spans="2:47" s="1" customFormat="1" ht="29.25">
      <c r="B425" s="30"/>
      <c r="D425" s="142" t="s">
        <v>137</v>
      </c>
      <c r="F425" s="143" t="s">
        <v>866</v>
      </c>
      <c r="I425" s="83"/>
      <c r="L425" s="30"/>
      <c r="M425" s="144"/>
      <c r="T425" s="49"/>
      <c r="AT425" s="16" t="s">
        <v>137</v>
      </c>
      <c r="AU425" s="16" t="s">
        <v>79</v>
      </c>
    </row>
    <row r="426" spans="2:51" s="10" customFormat="1" ht="12">
      <c r="B426" s="150"/>
      <c r="D426" s="142" t="s">
        <v>250</v>
      </c>
      <c r="E426" s="151" t="s">
        <v>867</v>
      </c>
      <c r="F426" s="152" t="s">
        <v>135</v>
      </c>
      <c r="H426" s="153">
        <v>4</v>
      </c>
      <c r="I426" s="154"/>
      <c r="L426" s="150"/>
      <c r="M426" s="155"/>
      <c r="T426" s="156"/>
      <c r="AT426" s="151" t="s">
        <v>250</v>
      </c>
      <c r="AU426" s="151" t="s">
        <v>79</v>
      </c>
      <c r="AV426" s="10" t="s">
        <v>81</v>
      </c>
      <c r="AW426" s="10" t="s">
        <v>34</v>
      </c>
      <c r="AX426" s="10" t="s">
        <v>79</v>
      </c>
      <c r="AY426" s="151" t="s">
        <v>129</v>
      </c>
    </row>
    <row r="427" spans="2:65" s="1" customFormat="1" ht="16.5" customHeight="1">
      <c r="B427" s="30"/>
      <c r="C427" s="130" t="s">
        <v>868</v>
      </c>
      <c r="D427" s="130" t="s">
        <v>130</v>
      </c>
      <c r="E427" s="131" t="s">
        <v>869</v>
      </c>
      <c r="F427" s="132" t="s">
        <v>870</v>
      </c>
      <c r="G427" s="133" t="s">
        <v>254</v>
      </c>
      <c r="H427" s="134">
        <v>190</v>
      </c>
      <c r="I427" s="135"/>
      <c r="J427" s="136">
        <f>ROUND(I427*H427,2)</f>
        <v>0</v>
      </c>
      <c r="K427" s="132" t="s">
        <v>134</v>
      </c>
      <c r="L427" s="30"/>
      <c r="M427" s="137" t="s">
        <v>1</v>
      </c>
      <c r="N427" s="138" t="s">
        <v>42</v>
      </c>
      <c r="P427" s="139">
        <f>O427*H427</f>
        <v>0</v>
      </c>
      <c r="Q427" s="139">
        <v>0</v>
      </c>
      <c r="R427" s="139">
        <f>Q427*H427</f>
        <v>0</v>
      </c>
      <c r="S427" s="139">
        <v>0</v>
      </c>
      <c r="T427" s="140">
        <f>S427*H427</f>
        <v>0</v>
      </c>
      <c r="AR427" s="16" t="s">
        <v>135</v>
      </c>
      <c r="AT427" s="16" t="s">
        <v>130</v>
      </c>
      <c r="AU427" s="16" t="s">
        <v>79</v>
      </c>
      <c r="AY427" s="16" t="s">
        <v>129</v>
      </c>
      <c r="BE427" s="141">
        <f>IF(N427="základní",J427,0)</f>
        <v>0</v>
      </c>
      <c r="BF427" s="141">
        <f>IF(N427="snížená",J427,0)</f>
        <v>0</v>
      </c>
      <c r="BG427" s="141">
        <f>IF(N427="zákl. přenesená",J427,0)</f>
        <v>0</v>
      </c>
      <c r="BH427" s="141">
        <f>IF(N427="sníž. přenesená",J427,0)</f>
        <v>0</v>
      </c>
      <c r="BI427" s="141">
        <f>IF(N427="nulová",J427,0)</f>
        <v>0</v>
      </c>
      <c r="BJ427" s="16" t="s">
        <v>79</v>
      </c>
      <c r="BK427" s="141">
        <f>ROUND(I427*H427,2)</f>
        <v>0</v>
      </c>
      <c r="BL427" s="16" t="s">
        <v>135</v>
      </c>
      <c r="BM427" s="16" t="s">
        <v>871</v>
      </c>
    </row>
    <row r="428" spans="2:51" s="10" customFormat="1" ht="12">
      <c r="B428" s="150"/>
      <c r="D428" s="142" t="s">
        <v>250</v>
      </c>
      <c r="E428" s="151" t="s">
        <v>872</v>
      </c>
      <c r="F428" s="152" t="s">
        <v>873</v>
      </c>
      <c r="H428" s="153">
        <v>190</v>
      </c>
      <c r="I428" s="154"/>
      <c r="L428" s="150"/>
      <c r="M428" s="155"/>
      <c r="T428" s="156"/>
      <c r="AT428" s="151" t="s">
        <v>250</v>
      </c>
      <c r="AU428" s="151" t="s">
        <v>79</v>
      </c>
      <c r="AV428" s="10" t="s">
        <v>81</v>
      </c>
      <c r="AW428" s="10" t="s">
        <v>34</v>
      </c>
      <c r="AX428" s="10" t="s">
        <v>79</v>
      </c>
      <c r="AY428" s="151" t="s">
        <v>129</v>
      </c>
    </row>
    <row r="429" spans="2:65" s="1" customFormat="1" ht="16.5" customHeight="1">
      <c r="B429" s="30"/>
      <c r="C429" s="130" t="s">
        <v>874</v>
      </c>
      <c r="D429" s="130" t="s">
        <v>130</v>
      </c>
      <c r="E429" s="131" t="s">
        <v>875</v>
      </c>
      <c r="F429" s="132" t="s">
        <v>876</v>
      </c>
      <c r="G429" s="133" t="s">
        <v>407</v>
      </c>
      <c r="H429" s="134">
        <v>2460.4</v>
      </c>
      <c r="I429" s="135"/>
      <c r="J429" s="136">
        <f>ROUND(I429*H429,2)</f>
        <v>0</v>
      </c>
      <c r="K429" s="132" t="s">
        <v>134</v>
      </c>
      <c r="L429" s="30"/>
      <c r="M429" s="137" t="s">
        <v>1</v>
      </c>
      <c r="N429" s="138" t="s">
        <v>42</v>
      </c>
      <c r="P429" s="139">
        <f>O429*H429</f>
        <v>0</v>
      </c>
      <c r="Q429" s="139">
        <v>0</v>
      </c>
      <c r="R429" s="139">
        <f>Q429*H429</f>
        <v>0</v>
      </c>
      <c r="S429" s="139">
        <v>0</v>
      </c>
      <c r="T429" s="140">
        <f>S429*H429</f>
        <v>0</v>
      </c>
      <c r="AR429" s="16" t="s">
        <v>135</v>
      </c>
      <c r="AT429" s="16" t="s">
        <v>130</v>
      </c>
      <c r="AU429" s="16" t="s">
        <v>79</v>
      </c>
      <c r="AY429" s="16" t="s">
        <v>129</v>
      </c>
      <c r="BE429" s="141">
        <f>IF(N429="základní",J429,0)</f>
        <v>0</v>
      </c>
      <c r="BF429" s="141">
        <f>IF(N429="snížená",J429,0)</f>
        <v>0</v>
      </c>
      <c r="BG429" s="141">
        <f>IF(N429="zákl. přenesená",J429,0)</f>
        <v>0</v>
      </c>
      <c r="BH429" s="141">
        <f>IF(N429="sníž. přenesená",J429,0)</f>
        <v>0</v>
      </c>
      <c r="BI429" s="141">
        <f>IF(N429="nulová",J429,0)</f>
        <v>0</v>
      </c>
      <c r="BJ429" s="16" t="s">
        <v>79</v>
      </c>
      <c r="BK429" s="141">
        <f>ROUND(I429*H429,2)</f>
        <v>0</v>
      </c>
      <c r="BL429" s="16" t="s">
        <v>135</v>
      </c>
      <c r="BM429" s="16" t="s">
        <v>877</v>
      </c>
    </row>
    <row r="430" spans="2:51" s="10" customFormat="1" ht="12">
      <c r="B430" s="150"/>
      <c r="D430" s="142" t="s">
        <v>250</v>
      </c>
      <c r="E430" s="151" t="s">
        <v>878</v>
      </c>
      <c r="F430" s="152" t="s">
        <v>879</v>
      </c>
      <c r="H430" s="153">
        <v>2460.4</v>
      </c>
      <c r="I430" s="154"/>
      <c r="L430" s="150"/>
      <c r="M430" s="155"/>
      <c r="T430" s="156"/>
      <c r="AT430" s="151" t="s">
        <v>250</v>
      </c>
      <c r="AU430" s="151" t="s">
        <v>79</v>
      </c>
      <c r="AV430" s="10" t="s">
        <v>81</v>
      </c>
      <c r="AW430" s="10" t="s">
        <v>34</v>
      </c>
      <c r="AX430" s="10" t="s">
        <v>79</v>
      </c>
      <c r="AY430" s="151" t="s">
        <v>129</v>
      </c>
    </row>
    <row r="431" spans="2:65" s="1" customFormat="1" ht="16.5" customHeight="1">
      <c r="B431" s="30"/>
      <c r="C431" s="130" t="s">
        <v>880</v>
      </c>
      <c r="D431" s="130" t="s">
        <v>130</v>
      </c>
      <c r="E431" s="131" t="s">
        <v>881</v>
      </c>
      <c r="F431" s="132" t="s">
        <v>882</v>
      </c>
      <c r="G431" s="133" t="s">
        <v>407</v>
      </c>
      <c r="H431" s="134">
        <v>2460.4</v>
      </c>
      <c r="I431" s="135"/>
      <c r="J431" s="136">
        <f>ROUND(I431*H431,2)</f>
        <v>0</v>
      </c>
      <c r="K431" s="132" t="s">
        <v>134</v>
      </c>
      <c r="L431" s="30"/>
      <c r="M431" s="137" t="s">
        <v>1</v>
      </c>
      <c r="N431" s="138" t="s">
        <v>42</v>
      </c>
      <c r="P431" s="139">
        <f>O431*H431</f>
        <v>0</v>
      </c>
      <c r="Q431" s="139">
        <v>0</v>
      </c>
      <c r="R431" s="139">
        <f>Q431*H431</f>
        <v>0</v>
      </c>
      <c r="S431" s="139">
        <v>0</v>
      </c>
      <c r="T431" s="140">
        <f>S431*H431</f>
        <v>0</v>
      </c>
      <c r="AR431" s="16" t="s">
        <v>135</v>
      </c>
      <c r="AT431" s="16" t="s">
        <v>130</v>
      </c>
      <c r="AU431" s="16" t="s">
        <v>79</v>
      </c>
      <c r="AY431" s="16" t="s">
        <v>129</v>
      </c>
      <c r="BE431" s="141">
        <f>IF(N431="základní",J431,0)</f>
        <v>0</v>
      </c>
      <c r="BF431" s="141">
        <f>IF(N431="snížená",J431,0)</f>
        <v>0</v>
      </c>
      <c r="BG431" s="141">
        <f>IF(N431="zákl. přenesená",J431,0)</f>
        <v>0</v>
      </c>
      <c r="BH431" s="141">
        <f>IF(N431="sníž. přenesená",J431,0)</f>
        <v>0</v>
      </c>
      <c r="BI431" s="141">
        <f>IF(N431="nulová",J431,0)</f>
        <v>0</v>
      </c>
      <c r="BJ431" s="16" t="s">
        <v>79</v>
      </c>
      <c r="BK431" s="141">
        <f>ROUND(I431*H431,2)</f>
        <v>0</v>
      </c>
      <c r="BL431" s="16" t="s">
        <v>135</v>
      </c>
      <c r="BM431" s="16" t="s">
        <v>883</v>
      </c>
    </row>
    <row r="432" spans="2:51" s="11" customFormat="1" ht="12">
      <c r="B432" s="157"/>
      <c r="D432" s="142" t="s">
        <v>250</v>
      </c>
      <c r="E432" s="158" t="s">
        <v>1</v>
      </c>
      <c r="F432" s="159" t="s">
        <v>381</v>
      </c>
      <c r="H432" s="158" t="s">
        <v>1</v>
      </c>
      <c r="I432" s="160"/>
      <c r="L432" s="157"/>
      <c r="M432" s="161"/>
      <c r="T432" s="162"/>
      <c r="AT432" s="158" t="s">
        <v>250</v>
      </c>
      <c r="AU432" s="158" t="s">
        <v>79</v>
      </c>
      <c r="AV432" s="11" t="s">
        <v>79</v>
      </c>
      <c r="AW432" s="11" t="s">
        <v>34</v>
      </c>
      <c r="AX432" s="11" t="s">
        <v>71</v>
      </c>
      <c r="AY432" s="158" t="s">
        <v>129</v>
      </c>
    </row>
    <row r="433" spans="2:51" s="10" customFormat="1" ht="12">
      <c r="B433" s="150"/>
      <c r="D433" s="142" t="s">
        <v>250</v>
      </c>
      <c r="E433" s="151" t="s">
        <v>884</v>
      </c>
      <c r="F433" s="152" t="s">
        <v>885</v>
      </c>
      <c r="H433" s="153">
        <v>2460.4</v>
      </c>
      <c r="I433" s="154"/>
      <c r="L433" s="150"/>
      <c r="M433" s="155"/>
      <c r="T433" s="156"/>
      <c r="AT433" s="151" t="s">
        <v>250</v>
      </c>
      <c r="AU433" s="151" t="s">
        <v>79</v>
      </c>
      <c r="AV433" s="10" t="s">
        <v>81</v>
      </c>
      <c r="AW433" s="10" t="s">
        <v>34</v>
      </c>
      <c r="AX433" s="10" t="s">
        <v>79</v>
      </c>
      <c r="AY433" s="151" t="s">
        <v>129</v>
      </c>
    </row>
    <row r="434" spans="2:65" s="1" customFormat="1" ht="16.5" customHeight="1">
      <c r="B434" s="30"/>
      <c r="C434" s="130" t="s">
        <v>886</v>
      </c>
      <c r="D434" s="130" t="s">
        <v>130</v>
      </c>
      <c r="E434" s="131" t="s">
        <v>887</v>
      </c>
      <c r="F434" s="132" t="s">
        <v>888</v>
      </c>
      <c r="G434" s="133" t="s">
        <v>407</v>
      </c>
      <c r="H434" s="134">
        <v>2463.27</v>
      </c>
      <c r="I434" s="135"/>
      <c r="J434" s="136">
        <f>ROUND(I434*H434,2)</f>
        <v>0</v>
      </c>
      <c r="K434" s="132" t="s">
        <v>134</v>
      </c>
      <c r="L434" s="30"/>
      <c r="M434" s="137" t="s">
        <v>1</v>
      </c>
      <c r="N434" s="138" t="s">
        <v>42</v>
      </c>
      <c r="P434" s="139">
        <f>O434*H434</f>
        <v>0</v>
      </c>
      <c r="Q434" s="139">
        <v>0</v>
      </c>
      <c r="R434" s="139">
        <f>Q434*H434</f>
        <v>0</v>
      </c>
      <c r="S434" s="139">
        <v>0</v>
      </c>
      <c r="T434" s="140">
        <f>S434*H434</f>
        <v>0</v>
      </c>
      <c r="AR434" s="16" t="s">
        <v>135</v>
      </c>
      <c r="AT434" s="16" t="s">
        <v>130</v>
      </c>
      <c r="AU434" s="16" t="s">
        <v>79</v>
      </c>
      <c r="AY434" s="16" t="s">
        <v>129</v>
      </c>
      <c r="BE434" s="141">
        <f>IF(N434="základní",J434,0)</f>
        <v>0</v>
      </c>
      <c r="BF434" s="141">
        <f>IF(N434="snížená",J434,0)</f>
        <v>0</v>
      </c>
      <c r="BG434" s="141">
        <f>IF(N434="zákl. přenesená",J434,0)</f>
        <v>0</v>
      </c>
      <c r="BH434" s="141">
        <f>IF(N434="sníž. přenesená",J434,0)</f>
        <v>0</v>
      </c>
      <c r="BI434" s="141">
        <f>IF(N434="nulová",J434,0)</f>
        <v>0</v>
      </c>
      <c r="BJ434" s="16" t="s">
        <v>79</v>
      </c>
      <c r="BK434" s="141">
        <f>ROUND(I434*H434,2)</f>
        <v>0</v>
      </c>
      <c r="BL434" s="16" t="s">
        <v>135</v>
      </c>
      <c r="BM434" s="16" t="s">
        <v>889</v>
      </c>
    </row>
    <row r="435" spans="2:51" s="10" customFormat="1" ht="12">
      <c r="B435" s="150"/>
      <c r="D435" s="142" t="s">
        <v>250</v>
      </c>
      <c r="E435" s="151" t="s">
        <v>890</v>
      </c>
      <c r="F435" s="152" t="s">
        <v>879</v>
      </c>
      <c r="H435" s="153">
        <v>2460.4</v>
      </c>
      <c r="I435" s="154"/>
      <c r="L435" s="150"/>
      <c r="M435" s="155"/>
      <c r="T435" s="156"/>
      <c r="AT435" s="151" t="s">
        <v>250</v>
      </c>
      <c r="AU435" s="151" t="s">
        <v>79</v>
      </c>
      <c r="AV435" s="10" t="s">
        <v>81</v>
      </c>
      <c r="AW435" s="10" t="s">
        <v>34</v>
      </c>
      <c r="AX435" s="10" t="s">
        <v>71</v>
      </c>
      <c r="AY435" s="151" t="s">
        <v>129</v>
      </c>
    </row>
    <row r="436" spans="2:51" s="10" customFormat="1" ht="12">
      <c r="B436" s="150"/>
      <c r="D436" s="142" t="s">
        <v>250</v>
      </c>
      <c r="E436" s="151" t="s">
        <v>891</v>
      </c>
      <c r="F436" s="152" t="s">
        <v>892</v>
      </c>
      <c r="H436" s="153">
        <v>0.12</v>
      </c>
      <c r="I436" s="154"/>
      <c r="L436" s="150"/>
      <c r="M436" s="155"/>
      <c r="T436" s="156"/>
      <c r="AT436" s="151" t="s">
        <v>250</v>
      </c>
      <c r="AU436" s="151" t="s">
        <v>79</v>
      </c>
      <c r="AV436" s="10" t="s">
        <v>81</v>
      </c>
      <c r="AW436" s="10" t="s">
        <v>34</v>
      </c>
      <c r="AX436" s="10" t="s">
        <v>71</v>
      </c>
      <c r="AY436" s="151" t="s">
        <v>129</v>
      </c>
    </row>
    <row r="437" spans="2:51" s="10" customFormat="1" ht="12">
      <c r="B437" s="150"/>
      <c r="D437" s="142" t="s">
        <v>250</v>
      </c>
      <c r="E437" s="151" t="s">
        <v>893</v>
      </c>
      <c r="F437" s="152" t="s">
        <v>894</v>
      </c>
      <c r="H437" s="153">
        <v>2.75</v>
      </c>
      <c r="I437" s="154"/>
      <c r="L437" s="150"/>
      <c r="M437" s="155"/>
      <c r="T437" s="156"/>
      <c r="AT437" s="151" t="s">
        <v>250</v>
      </c>
      <c r="AU437" s="151" t="s">
        <v>79</v>
      </c>
      <c r="AV437" s="10" t="s">
        <v>81</v>
      </c>
      <c r="AW437" s="10" t="s">
        <v>34</v>
      </c>
      <c r="AX437" s="10" t="s">
        <v>71</v>
      </c>
      <c r="AY437" s="151" t="s">
        <v>129</v>
      </c>
    </row>
    <row r="438" spans="2:51" s="12" customFormat="1" ht="12">
      <c r="B438" s="163"/>
      <c r="D438" s="142" t="s">
        <v>250</v>
      </c>
      <c r="E438" s="164" t="s">
        <v>895</v>
      </c>
      <c r="F438" s="165" t="s">
        <v>300</v>
      </c>
      <c r="H438" s="166">
        <v>2463.27</v>
      </c>
      <c r="I438" s="167"/>
      <c r="L438" s="163"/>
      <c r="M438" s="168"/>
      <c r="T438" s="169"/>
      <c r="AT438" s="164" t="s">
        <v>250</v>
      </c>
      <c r="AU438" s="164" t="s">
        <v>79</v>
      </c>
      <c r="AV438" s="12" t="s">
        <v>135</v>
      </c>
      <c r="AW438" s="12" t="s">
        <v>34</v>
      </c>
      <c r="AX438" s="12" t="s">
        <v>79</v>
      </c>
      <c r="AY438" s="164" t="s">
        <v>129</v>
      </c>
    </row>
    <row r="439" spans="2:65" s="1" customFormat="1" ht="16.5" customHeight="1">
      <c r="B439" s="30"/>
      <c r="C439" s="130" t="s">
        <v>896</v>
      </c>
      <c r="D439" s="130" t="s">
        <v>130</v>
      </c>
      <c r="E439" s="131" t="s">
        <v>897</v>
      </c>
      <c r="F439" s="132" t="s">
        <v>898</v>
      </c>
      <c r="G439" s="133" t="s">
        <v>407</v>
      </c>
      <c r="H439" s="134">
        <v>2.87</v>
      </c>
      <c r="I439" s="135"/>
      <c r="J439" s="136">
        <f>ROUND(I439*H439,2)</f>
        <v>0</v>
      </c>
      <c r="K439" s="132" t="s">
        <v>134</v>
      </c>
      <c r="L439" s="30"/>
      <c r="M439" s="137" t="s">
        <v>1</v>
      </c>
      <c r="N439" s="138" t="s">
        <v>42</v>
      </c>
      <c r="P439" s="139">
        <f>O439*H439</f>
        <v>0</v>
      </c>
      <c r="Q439" s="139">
        <v>0</v>
      </c>
      <c r="R439" s="139">
        <f>Q439*H439</f>
        <v>0</v>
      </c>
      <c r="S439" s="139">
        <v>0</v>
      </c>
      <c r="T439" s="140">
        <f>S439*H439</f>
        <v>0</v>
      </c>
      <c r="AR439" s="16" t="s">
        <v>135</v>
      </c>
      <c r="AT439" s="16" t="s">
        <v>130</v>
      </c>
      <c r="AU439" s="16" t="s">
        <v>79</v>
      </c>
      <c r="AY439" s="16" t="s">
        <v>129</v>
      </c>
      <c r="BE439" s="141">
        <f>IF(N439="základní",J439,0)</f>
        <v>0</v>
      </c>
      <c r="BF439" s="141">
        <f>IF(N439="snížená",J439,0)</f>
        <v>0</v>
      </c>
      <c r="BG439" s="141">
        <f>IF(N439="zákl. přenesená",J439,0)</f>
        <v>0</v>
      </c>
      <c r="BH439" s="141">
        <f>IF(N439="sníž. přenesená",J439,0)</f>
        <v>0</v>
      </c>
      <c r="BI439" s="141">
        <f>IF(N439="nulová",J439,0)</f>
        <v>0</v>
      </c>
      <c r="BJ439" s="16" t="s">
        <v>79</v>
      </c>
      <c r="BK439" s="141">
        <f>ROUND(I439*H439,2)</f>
        <v>0</v>
      </c>
      <c r="BL439" s="16" t="s">
        <v>135</v>
      </c>
      <c r="BM439" s="16" t="s">
        <v>899</v>
      </c>
    </row>
    <row r="440" spans="2:51" s="10" customFormat="1" ht="12">
      <c r="B440" s="150"/>
      <c r="D440" s="142" t="s">
        <v>250</v>
      </c>
      <c r="E440" s="151" t="s">
        <v>900</v>
      </c>
      <c r="F440" s="152" t="s">
        <v>892</v>
      </c>
      <c r="H440" s="153">
        <v>0.12</v>
      </c>
      <c r="I440" s="154"/>
      <c r="L440" s="150"/>
      <c r="M440" s="155"/>
      <c r="T440" s="156"/>
      <c r="AT440" s="151" t="s">
        <v>250</v>
      </c>
      <c r="AU440" s="151" t="s">
        <v>79</v>
      </c>
      <c r="AV440" s="10" t="s">
        <v>81</v>
      </c>
      <c r="AW440" s="10" t="s">
        <v>34</v>
      </c>
      <c r="AX440" s="10" t="s">
        <v>71</v>
      </c>
      <c r="AY440" s="151" t="s">
        <v>129</v>
      </c>
    </row>
    <row r="441" spans="2:51" s="10" customFormat="1" ht="12">
      <c r="B441" s="150"/>
      <c r="D441" s="142" t="s">
        <v>250</v>
      </c>
      <c r="E441" s="151" t="s">
        <v>901</v>
      </c>
      <c r="F441" s="152" t="s">
        <v>894</v>
      </c>
      <c r="H441" s="153">
        <v>2.75</v>
      </c>
      <c r="I441" s="154"/>
      <c r="L441" s="150"/>
      <c r="M441" s="155"/>
      <c r="T441" s="156"/>
      <c r="AT441" s="151" t="s">
        <v>250</v>
      </c>
      <c r="AU441" s="151" t="s">
        <v>79</v>
      </c>
      <c r="AV441" s="10" t="s">
        <v>81</v>
      </c>
      <c r="AW441" s="10" t="s">
        <v>34</v>
      </c>
      <c r="AX441" s="10" t="s">
        <v>71</v>
      </c>
      <c r="AY441" s="151" t="s">
        <v>129</v>
      </c>
    </row>
    <row r="442" spans="2:51" s="12" customFormat="1" ht="12">
      <c r="B442" s="163"/>
      <c r="D442" s="142" t="s">
        <v>250</v>
      </c>
      <c r="E442" s="164" t="s">
        <v>902</v>
      </c>
      <c r="F442" s="165" t="s">
        <v>300</v>
      </c>
      <c r="H442" s="166">
        <v>2.87</v>
      </c>
      <c r="I442" s="167"/>
      <c r="L442" s="163"/>
      <c r="M442" s="168"/>
      <c r="T442" s="169"/>
      <c r="AT442" s="164" t="s">
        <v>250</v>
      </c>
      <c r="AU442" s="164" t="s">
        <v>79</v>
      </c>
      <c r="AV442" s="12" t="s">
        <v>135</v>
      </c>
      <c r="AW442" s="12" t="s">
        <v>34</v>
      </c>
      <c r="AX442" s="12" t="s">
        <v>79</v>
      </c>
      <c r="AY442" s="164" t="s">
        <v>129</v>
      </c>
    </row>
    <row r="443" spans="2:65" s="1" customFormat="1" ht="16.5" customHeight="1">
      <c r="B443" s="30"/>
      <c r="C443" s="130" t="s">
        <v>903</v>
      </c>
      <c r="D443" s="130" t="s">
        <v>130</v>
      </c>
      <c r="E443" s="131" t="s">
        <v>904</v>
      </c>
      <c r="F443" s="132" t="s">
        <v>905</v>
      </c>
      <c r="G443" s="133" t="s">
        <v>407</v>
      </c>
      <c r="H443" s="134">
        <v>2.04</v>
      </c>
      <c r="I443" s="135"/>
      <c r="J443" s="136">
        <f>ROUND(I443*H443,2)</f>
        <v>0</v>
      </c>
      <c r="K443" s="132" t="s">
        <v>134</v>
      </c>
      <c r="L443" s="30"/>
      <c r="M443" s="137" t="s">
        <v>1</v>
      </c>
      <c r="N443" s="138" t="s">
        <v>42</v>
      </c>
      <c r="P443" s="139">
        <f>O443*H443</f>
        <v>0</v>
      </c>
      <c r="Q443" s="139">
        <v>0</v>
      </c>
      <c r="R443" s="139">
        <f>Q443*H443</f>
        <v>0</v>
      </c>
      <c r="S443" s="139">
        <v>0</v>
      </c>
      <c r="T443" s="140">
        <f>S443*H443</f>
        <v>0</v>
      </c>
      <c r="AR443" s="16" t="s">
        <v>135</v>
      </c>
      <c r="AT443" s="16" t="s">
        <v>130</v>
      </c>
      <c r="AU443" s="16" t="s">
        <v>79</v>
      </c>
      <c r="AY443" s="16" t="s">
        <v>129</v>
      </c>
      <c r="BE443" s="141">
        <f>IF(N443="základní",J443,0)</f>
        <v>0</v>
      </c>
      <c r="BF443" s="141">
        <f>IF(N443="snížená",J443,0)</f>
        <v>0</v>
      </c>
      <c r="BG443" s="141">
        <f>IF(N443="zákl. přenesená",J443,0)</f>
        <v>0</v>
      </c>
      <c r="BH443" s="141">
        <f>IF(N443="sníž. přenesená",J443,0)</f>
        <v>0</v>
      </c>
      <c r="BI443" s="141">
        <f>IF(N443="nulová",J443,0)</f>
        <v>0</v>
      </c>
      <c r="BJ443" s="16" t="s">
        <v>79</v>
      </c>
      <c r="BK443" s="141">
        <f>ROUND(I443*H443,2)</f>
        <v>0</v>
      </c>
      <c r="BL443" s="16" t="s">
        <v>135</v>
      </c>
      <c r="BM443" s="16" t="s">
        <v>906</v>
      </c>
    </row>
    <row r="444" spans="2:51" s="11" customFormat="1" ht="12">
      <c r="B444" s="157"/>
      <c r="D444" s="142" t="s">
        <v>250</v>
      </c>
      <c r="E444" s="158" t="s">
        <v>1</v>
      </c>
      <c r="F444" s="159" t="s">
        <v>907</v>
      </c>
      <c r="H444" s="158" t="s">
        <v>1</v>
      </c>
      <c r="I444" s="160"/>
      <c r="L444" s="157"/>
      <c r="M444" s="161"/>
      <c r="T444" s="162"/>
      <c r="AT444" s="158" t="s">
        <v>250</v>
      </c>
      <c r="AU444" s="158" t="s">
        <v>79</v>
      </c>
      <c r="AV444" s="11" t="s">
        <v>79</v>
      </c>
      <c r="AW444" s="11" t="s">
        <v>34</v>
      </c>
      <c r="AX444" s="11" t="s">
        <v>71</v>
      </c>
      <c r="AY444" s="158" t="s">
        <v>129</v>
      </c>
    </row>
    <row r="445" spans="2:51" s="10" customFormat="1" ht="12">
      <c r="B445" s="150"/>
      <c r="D445" s="142" t="s">
        <v>250</v>
      </c>
      <c r="E445" s="151" t="s">
        <v>908</v>
      </c>
      <c r="F445" s="152" t="s">
        <v>909</v>
      </c>
      <c r="H445" s="153">
        <v>2.04</v>
      </c>
      <c r="I445" s="154"/>
      <c r="L445" s="150"/>
      <c r="M445" s="155"/>
      <c r="T445" s="156"/>
      <c r="AT445" s="151" t="s">
        <v>250</v>
      </c>
      <c r="AU445" s="151" t="s">
        <v>79</v>
      </c>
      <c r="AV445" s="10" t="s">
        <v>81</v>
      </c>
      <c r="AW445" s="10" t="s">
        <v>34</v>
      </c>
      <c r="AX445" s="10" t="s">
        <v>79</v>
      </c>
      <c r="AY445" s="151" t="s">
        <v>129</v>
      </c>
    </row>
    <row r="446" spans="2:65" s="1" customFormat="1" ht="16.5" customHeight="1">
      <c r="B446" s="30"/>
      <c r="C446" s="130" t="s">
        <v>85</v>
      </c>
      <c r="D446" s="130" t="s">
        <v>130</v>
      </c>
      <c r="E446" s="131" t="s">
        <v>910</v>
      </c>
      <c r="F446" s="132" t="s">
        <v>905</v>
      </c>
      <c r="G446" s="133" t="s">
        <v>407</v>
      </c>
      <c r="H446" s="134">
        <v>3.15</v>
      </c>
      <c r="I446" s="135"/>
      <c r="J446" s="136">
        <f>ROUND(I446*H446,2)</f>
        <v>0</v>
      </c>
      <c r="K446" s="132" t="s">
        <v>134</v>
      </c>
      <c r="L446" s="30"/>
      <c r="M446" s="137" t="s">
        <v>1</v>
      </c>
      <c r="N446" s="138" t="s">
        <v>42</v>
      </c>
      <c r="P446" s="139">
        <f>O446*H446</f>
        <v>0</v>
      </c>
      <c r="Q446" s="139">
        <v>0</v>
      </c>
      <c r="R446" s="139">
        <f>Q446*H446</f>
        <v>0</v>
      </c>
      <c r="S446" s="139">
        <v>0</v>
      </c>
      <c r="T446" s="140">
        <f>S446*H446</f>
        <v>0</v>
      </c>
      <c r="AR446" s="16" t="s">
        <v>135</v>
      </c>
      <c r="AT446" s="16" t="s">
        <v>130</v>
      </c>
      <c r="AU446" s="16" t="s">
        <v>79</v>
      </c>
      <c r="AY446" s="16" t="s">
        <v>129</v>
      </c>
      <c r="BE446" s="141">
        <f>IF(N446="základní",J446,0)</f>
        <v>0</v>
      </c>
      <c r="BF446" s="141">
        <f>IF(N446="snížená",J446,0)</f>
        <v>0</v>
      </c>
      <c r="BG446" s="141">
        <f>IF(N446="zákl. přenesená",J446,0)</f>
        <v>0</v>
      </c>
      <c r="BH446" s="141">
        <f>IF(N446="sníž. přenesená",J446,0)</f>
        <v>0</v>
      </c>
      <c r="BI446" s="141">
        <f>IF(N446="nulová",J446,0)</f>
        <v>0</v>
      </c>
      <c r="BJ446" s="16" t="s">
        <v>79</v>
      </c>
      <c r="BK446" s="141">
        <f>ROUND(I446*H446,2)</f>
        <v>0</v>
      </c>
      <c r="BL446" s="16" t="s">
        <v>135</v>
      </c>
      <c r="BM446" s="16" t="s">
        <v>911</v>
      </c>
    </row>
    <row r="447" spans="2:47" s="1" customFormat="1" ht="19.5">
      <c r="B447" s="30"/>
      <c r="D447" s="142" t="s">
        <v>137</v>
      </c>
      <c r="F447" s="143" t="s">
        <v>416</v>
      </c>
      <c r="I447" s="83"/>
      <c r="L447" s="30"/>
      <c r="M447" s="144"/>
      <c r="T447" s="49"/>
      <c r="AT447" s="16" t="s">
        <v>137</v>
      </c>
      <c r="AU447" s="16" t="s">
        <v>79</v>
      </c>
    </row>
    <row r="448" spans="2:51" s="11" customFormat="1" ht="12">
      <c r="B448" s="157"/>
      <c r="D448" s="142" t="s">
        <v>250</v>
      </c>
      <c r="E448" s="158" t="s">
        <v>1</v>
      </c>
      <c r="F448" s="159" t="s">
        <v>912</v>
      </c>
      <c r="H448" s="158" t="s">
        <v>1</v>
      </c>
      <c r="I448" s="160"/>
      <c r="L448" s="157"/>
      <c r="M448" s="161"/>
      <c r="T448" s="162"/>
      <c r="AT448" s="158" t="s">
        <v>250</v>
      </c>
      <c r="AU448" s="158" t="s">
        <v>79</v>
      </c>
      <c r="AV448" s="11" t="s">
        <v>79</v>
      </c>
      <c r="AW448" s="11" t="s">
        <v>34</v>
      </c>
      <c r="AX448" s="11" t="s">
        <v>71</v>
      </c>
      <c r="AY448" s="158" t="s">
        <v>129</v>
      </c>
    </row>
    <row r="449" spans="2:51" s="10" customFormat="1" ht="12">
      <c r="B449" s="150"/>
      <c r="D449" s="142" t="s">
        <v>250</v>
      </c>
      <c r="E449" s="151" t="s">
        <v>913</v>
      </c>
      <c r="F449" s="152" t="s">
        <v>914</v>
      </c>
      <c r="H449" s="153">
        <v>0.4</v>
      </c>
      <c r="I449" s="154"/>
      <c r="L449" s="150"/>
      <c r="M449" s="155"/>
      <c r="T449" s="156"/>
      <c r="AT449" s="151" t="s">
        <v>250</v>
      </c>
      <c r="AU449" s="151" t="s">
        <v>79</v>
      </c>
      <c r="AV449" s="10" t="s">
        <v>81</v>
      </c>
      <c r="AW449" s="10" t="s">
        <v>34</v>
      </c>
      <c r="AX449" s="10" t="s">
        <v>71</v>
      </c>
      <c r="AY449" s="151" t="s">
        <v>129</v>
      </c>
    </row>
    <row r="450" spans="2:51" s="10" customFormat="1" ht="12">
      <c r="B450" s="150"/>
      <c r="D450" s="142" t="s">
        <v>250</v>
      </c>
      <c r="E450" s="151" t="s">
        <v>236</v>
      </c>
      <c r="F450" s="152" t="s">
        <v>894</v>
      </c>
      <c r="H450" s="153">
        <v>2.75</v>
      </c>
      <c r="I450" s="154"/>
      <c r="L450" s="150"/>
      <c r="M450" s="155"/>
      <c r="T450" s="156"/>
      <c r="AT450" s="151" t="s">
        <v>250</v>
      </c>
      <c r="AU450" s="151" t="s">
        <v>79</v>
      </c>
      <c r="AV450" s="10" t="s">
        <v>81</v>
      </c>
      <c r="AW450" s="10" t="s">
        <v>34</v>
      </c>
      <c r="AX450" s="10" t="s">
        <v>71</v>
      </c>
      <c r="AY450" s="151" t="s">
        <v>129</v>
      </c>
    </row>
    <row r="451" spans="2:51" s="10" customFormat="1" ht="12">
      <c r="B451" s="150"/>
      <c r="D451" s="142" t="s">
        <v>250</v>
      </c>
      <c r="E451" s="151" t="s">
        <v>915</v>
      </c>
      <c r="F451" s="152" t="s">
        <v>916</v>
      </c>
      <c r="H451" s="153">
        <v>3.15</v>
      </c>
      <c r="I451" s="154"/>
      <c r="L451" s="150"/>
      <c r="M451" s="155"/>
      <c r="T451" s="156"/>
      <c r="AT451" s="151" t="s">
        <v>250</v>
      </c>
      <c r="AU451" s="151" t="s">
        <v>79</v>
      </c>
      <c r="AV451" s="10" t="s">
        <v>81</v>
      </c>
      <c r="AW451" s="10" t="s">
        <v>34</v>
      </c>
      <c r="AX451" s="10" t="s">
        <v>79</v>
      </c>
      <c r="AY451" s="151" t="s">
        <v>129</v>
      </c>
    </row>
    <row r="452" spans="2:65" s="1" customFormat="1" ht="16.5" customHeight="1">
      <c r="B452" s="30"/>
      <c r="C452" s="130" t="s">
        <v>917</v>
      </c>
      <c r="D452" s="130" t="s">
        <v>130</v>
      </c>
      <c r="E452" s="131" t="s">
        <v>918</v>
      </c>
      <c r="F452" s="132" t="s">
        <v>919</v>
      </c>
      <c r="G452" s="133" t="s">
        <v>407</v>
      </c>
      <c r="H452" s="134">
        <v>2.75</v>
      </c>
      <c r="I452" s="135"/>
      <c r="J452" s="136">
        <f>ROUND(I452*H452,2)</f>
        <v>0</v>
      </c>
      <c r="K452" s="132" t="s">
        <v>134</v>
      </c>
      <c r="L452" s="30"/>
      <c r="M452" s="137" t="s">
        <v>1</v>
      </c>
      <c r="N452" s="138" t="s">
        <v>42</v>
      </c>
      <c r="P452" s="139">
        <f>O452*H452</f>
        <v>0</v>
      </c>
      <c r="Q452" s="139">
        <v>0</v>
      </c>
      <c r="R452" s="139">
        <f>Q452*H452</f>
        <v>0</v>
      </c>
      <c r="S452" s="139">
        <v>0</v>
      </c>
      <c r="T452" s="140">
        <f>S452*H452</f>
        <v>0</v>
      </c>
      <c r="AR452" s="16" t="s">
        <v>135</v>
      </c>
      <c r="AT452" s="16" t="s">
        <v>130</v>
      </c>
      <c r="AU452" s="16" t="s">
        <v>79</v>
      </c>
      <c r="AY452" s="16" t="s">
        <v>129</v>
      </c>
      <c r="BE452" s="141">
        <f>IF(N452="základní",J452,0)</f>
        <v>0</v>
      </c>
      <c r="BF452" s="141">
        <f>IF(N452="snížená",J452,0)</f>
        <v>0</v>
      </c>
      <c r="BG452" s="141">
        <f>IF(N452="zákl. přenesená",J452,0)</f>
        <v>0</v>
      </c>
      <c r="BH452" s="141">
        <f>IF(N452="sníž. přenesená",J452,0)</f>
        <v>0</v>
      </c>
      <c r="BI452" s="141">
        <f>IF(N452="nulová",J452,0)</f>
        <v>0</v>
      </c>
      <c r="BJ452" s="16" t="s">
        <v>79</v>
      </c>
      <c r="BK452" s="141">
        <f>ROUND(I452*H452,2)</f>
        <v>0</v>
      </c>
      <c r="BL452" s="16" t="s">
        <v>135</v>
      </c>
      <c r="BM452" s="16" t="s">
        <v>920</v>
      </c>
    </row>
    <row r="453" spans="2:51" s="10" customFormat="1" ht="12">
      <c r="B453" s="150"/>
      <c r="D453" s="142" t="s">
        <v>250</v>
      </c>
      <c r="E453" s="151" t="s">
        <v>921</v>
      </c>
      <c r="F453" s="152" t="s">
        <v>894</v>
      </c>
      <c r="H453" s="153">
        <v>2.75</v>
      </c>
      <c r="I453" s="154"/>
      <c r="L453" s="150"/>
      <c r="M453" s="155"/>
      <c r="T453" s="156"/>
      <c r="AT453" s="151" t="s">
        <v>250</v>
      </c>
      <c r="AU453" s="151" t="s">
        <v>79</v>
      </c>
      <c r="AV453" s="10" t="s">
        <v>81</v>
      </c>
      <c r="AW453" s="10" t="s">
        <v>34</v>
      </c>
      <c r="AX453" s="10" t="s">
        <v>79</v>
      </c>
      <c r="AY453" s="151" t="s">
        <v>129</v>
      </c>
    </row>
    <row r="454" spans="2:65" s="1" customFormat="1" ht="16.5" customHeight="1">
      <c r="B454" s="30"/>
      <c r="C454" s="130" t="s">
        <v>922</v>
      </c>
      <c r="D454" s="130" t="s">
        <v>130</v>
      </c>
      <c r="E454" s="131" t="s">
        <v>923</v>
      </c>
      <c r="F454" s="132" t="s">
        <v>924</v>
      </c>
      <c r="G454" s="133" t="s">
        <v>407</v>
      </c>
      <c r="H454" s="134">
        <v>2460.4</v>
      </c>
      <c r="I454" s="135"/>
      <c r="J454" s="136">
        <f>ROUND(I454*H454,2)</f>
        <v>0</v>
      </c>
      <c r="K454" s="132" t="s">
        <v>134</v>
      </c>
      <c r="L454" s="30"/>
      <c r="M454" s="137" t="s">
        <v>1</v>
      </c>
      <c r="N454" s="138" t="s">
        <v>42</v>
      </c>
      <c r="P454" s="139">
        <f>O454*H454</f>
        <v>0</v>
      </c>
      <c r="Q454" s="139">
        <v>0</v>
      </c>
      <c r="R454" s="139">
        <f>Q454*H454</f>
        <v>0</v>
      </c>
      <c r="S454" s="139">
        <v>0</v>
      </c>
      <c r="T454" s="140">
        <f>S454*H454</f>
        <v>0</v>
      </c>
      <c r="AR454" s="16" t="s">
        <v>135</v>
      </c>
      <c r="AT454" s="16" t="s">
        <v>130</v>
      </c>
      <c r="AU454" s="16" t="s">
        <v>79</v>
      </c>
      <c r="AY454" s="16" t="s">
        <v>129</v>
      </c>
      <c r="BE454" s="141">
        <f>IF(N454="základní",J454,0)</f>
        <v>0</v>
      </c>
      <c r="BF454" s="141">
        <f>IF(N454="snížená",J454,0)</f>
        <v>0</v>
      </c>
      <c r="BG454" s="141">
        <f>IF(N454="zákl. přenesená",J454,0)</f>
        <v>0</v>
      </c>
      <c r="BH454" s="141">
        <f>IF(N454="sníž. přenesená",J454,0)</f>
        <v>0</v>
      </c>
      <c r="BI454" s="141">
        <f>IF(N454="nulová",J454,0)</f>
        <v>0</v>
      </c>
      <c r="BJ454" s="16" t="s">
        <v>79</v>
      </c>
      <c r="BK454" s="141">
        <f>ROUND(I454*H454,2)</f>
        <v>0</v>
      </c>
      <c r="BL454" s="16" t="s">
        <v>135</v>
      </c>
      <c r="BM454" s="16" t="s">
        <v>925</v>
      </c>
    </row>
    <row r="455" spans="2:47" s="1" customFormat="1" ht="19.5">
      <c r="B455" s="30"/>
      <c r="D455" s="142" t="s">
        <v>137</v>
      </c>
      <c r="F455" s="143" t="s">
        <v>416</v>
      </c>
      <c r="I455" s="83"/>
      <c r="L455" s="30"/>
      <c r="M455" s="144"/>
      <c r="T455" s="49"/>
      <c r="AT455" s="16" t="s">
        <v>137</v>
      </c>
      <c r="AU455" s="16" t="s">
        <v>79</v>
      </c>
    </row>
    <row r="456" spans="2:51" s="10" customFormat="1" ht="12">
      <c r="B456" s="150"/>
      <c r="D456" s="142" t="s">
        <v>250</v>
      </c>
      <c r="E456" s="151" t="s">
        <v>926</v>
      </c>
      <c r="F456" s="152" t="s">
        <v>879</v>
      </c>
      <c r="H456" s="153">
        <v>2460.4</v>
      </c>
      <c r="I456" s="154"/>
      <c r="L456" s="150"/>
      <c r="M456" s="155"/>
      <c r="T456" s="156"/>
      <c r="AT456" s="151" t="s">
        <v>250</v>
      </c>
      <c r="AU456" s="151" t="s">
        <v>79</v>
      </c>
      <c r="AV456" s="10" t="s">
        <v>81</v>
      </c>
      <c r="AW456" s="10" t="s">
        <v>34</v>
      </c>
      <c r="AX456" s="10" t="s">
        <v>79</v>
      </c>
      <c r="AY456" s="151" t="s">
        <v>129</v>
      </c>
    </row>
    <row r="457" spans="2:65" s="1" customFormat="1" ht="16.5" customHeight="1">
      <c r="B457" s="30"/>
      <c r="C457" s="130" t="s">
        <v>927</v>
      </c>
      <c r="D457" s="130" t="s">
        <v>130</v>
      </c>
      <c r="E457" s="131" t="s">
        <v>928</v>
      </c>
      <c r="F457" s="132" t="s">
        <v>929</v>
      </c>
      <c r="G457" s="133" t="s">
        <v>407</v>
      </c>
      <c r="H457" s="134">
        <v>13559.93</v>
      </c>
      <c r="I457" s="135"/>
      <c r="J457" s="136">
        <f>ROUND(I457*H457,2)</f>
        <v>0</v>
      </c>
      <c r="K457" s="132" t="s">
        <v>134</v>
      </c>
      <c r="L457" s="30"/>
      <c r="M457" s="180" t="s">
        <v>1</v>
      </c>
      <c r="N457" s="181" t="s">
        <v>42</v>
      </c>
      <c r="O457" s="146"/>
      <c r="P457" s="182">
        <f>O457*H457</f>
        <v>0</v>
      </c>
      <c r="Q457" s="182">
        <v>0</v>
      </c>
      <c r="R457" s="182">
        <f>Q457*H457</f>
        <v>0</v>
      </c>
      <c r="S457" s="182">
        <v>0</v>
      </c>
      <c r="T457" s="183">
        <f>S457*H457</f>
        <v>0</v>
      </c>
      <c r="AR457" s="16" t="s">
        <v>135</v>
      </c>
      <c r="AT457" s="16" t="s">
        <v>130</v>
      </c>
      <c r="AU457" s="16" t="s">
        <v>79</v>
      </c>
      <c r="AY457" s="16" t="s">
        <v>129</v>
      </c>
      <c r="BE457" s="141">
        <f>IF(N457="základní",J457,0)</f>
        <v>0</v>
      </c>
      <c r="BF457" s="141">
        <f>IF(N457="snížená",J457,0)</f>
        <v>0</v>
      </c>
      <c r="BG457" s="141">
        <f>IF(N457="zákl. přenesená",J457,0)</f>
        <v>0</v>
      </c>
      <c r="BH457" s="141">
        <f>IF(N457="sníž. přenesená",J457,0)</f>
        <v>0</v>
      </c>
      <c r="BI457" s="141">
        <f>IF(N457="nulová",J457,0)</f>
        <v>0</v>
      </c>
      <c r="BJ457" s="16" t="s">
        <v>79</v>
      </c>
      <c r="BK457" s="141">
        <f>ROUND(I457*H457,2)</f>
        <v>0</v>
      </c>
      <c r="BL457" s="16" t="s">
        <v>135</v>
      </c>
      <c r="BM457" s="16" t="s">
        <v>930</v>
      </c>
    </row>
    <row r="458" spans="2:12" s="1" customFormat="1" ht="6.95" customHeight="1">
      <c r="B458" s="39"/>
      <c r="C458" s="40"/>
      <c r="D458" s="40"/>
      <c r="E458" s="40"/>
      <c r="F458" s="40"/>
      <c r="G458" s="40"/>
      <c r="H458" s="40"/>
      <c r="I458" s="99"/>
      <c r="J458" s="40"/>
      <c r="K458" s="40"/>
      <c r="L458" s="30"/>
    </row>
  </sheetData>
  <sheetProtection algorithmName="SHA-512" hashValue="Aacn/t0OMiYF3w2Kellcfy8TuCDocKJIBdWjjVfYegQ1z44Ylp8jStN+pReQMfizfQ3+2wCmhReJTAdLk39akA==" saltValue="OKPYsBUio62n2imUW4EQ7GMfJ0zlDempTPGuBvgIyTaYQ/3seiIMzFv5rsR9BaBCSwqJJ2VYQr9bzmjAx5BK8g==" spinCount="100000" sheet="1" objects="1" scenarios="1" formatColumns="0" formatRows="0" autoFilter="0"/>
  <autoFilter ref="C85:K45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90</v>
      </c>
      <c r="AZ2" s="148" t="s">
        <v>931</v>
      </c>
      <c r="BA2" s="148" t="s">
        <v>931</v>
      </c>
      <c r="BB2" s="148" t="s">
        <v>1</v>
      </c>
      <c r="BC2" s="148" t="s">
        <v>741</v>
      </c>
      <c r="BD2" s="148" t="s">
        <v>81</v>
      </c>
    </row>
    <row r="3" spans="2:5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  <c r="AZ3" s="148" t="s">
        <v>932</v>
      </c>
      <c r="BA3" s="148" t="s">
        <v>932</v>
      </c>
      <c r="BB3" s="148" t="s">
        <v>1</v>
      </c>
      <c r="BC3" s="148" t="s">
        <v>359</v>
      </c>
      <c r="BD3" s="148" t="s">
        <v>81</v>
      </c>
    </row>
    <row r="4" spans="2:56" ht="24.95" customHeight="1">
      <c r="B4" s="19"/>
      <c r="D4" s="20" t="s">
        <v>106</v>
      </c>
      <c r="L4" s="19"/>
      <c r="M4" s="21" t="s">
        <v>10</v>
      </c>
      <c r="AT4" s="16" t="s">
        <v>4</v>
      </c>
      <c r="AZ4" s="148" t="s">
        <v>933</v>
      </c>
      <c r="BA4" s="148" t="s">
        <v>933</v>
      </c>
      <c r="BB4" s="148" t="s">
        <v>1</v>
      </c>
      <c r="BC4" s="148" t="s">
        <v>391</v>
      </c>
      <c r="BD4" s="148" t="s">
        <v>81</v>
      </c>
    </row>
    <row r="5" spans="2:56" ht="6.95" customHeight="1">
      <c r="B5" s="19"/>
      <c r="L5" s="19"/>
      <c r="AZ5" s="148" t="s">
        <v>934</v>
      </c>
      <c r="BA5" s="148" t="s">
        <v>934</v>
      </c>
      <c r="BB5" s="148" t="s">
        <v>1</v>
      </c>
      <c r="BC5" s="148" t="s">
        <v>819</v>
      </c>
      <c r="BD5" s="148" t="s">
        <v>81</v>
      </c>
    </row>
    <row r="6" spans="2:56" ht="12" customHeight="1">
      <c r="B6" s="19"/>
      <c r="D6" s="25" t="s">
        <v>16</v>
      </c>
      <c r="L6" s="19"/>
      <c r="AZ6" s="148" t="s">
        <v>935</v>
      </c>
      <c r="BA6" s="148" t="s">
        <v>935</v>
      </c>
      <c r="BB6" s="148" t="s">
        <v>1</v>
      </c>
      <c r="BC6" s="148" t="s">
        <v>936</v>
      </c>
      <c r="BD6" s="148" t="s">
        <v>81</v>
      </c>
    </row>
    <row r="7" spans="2:56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  <c r="AZ7" s="148" t="s">
        <v>937</v>
      </c>
      <c r="BA7" s="148" t="s">
        <v>937</v>
      </c>
      <c r="BB7" s="148" t="s">
        <v>1</v>
      </c>
      <c r="BC7" s="148" t="s">
        <v>938</v>
      </c>
      <c r="BD7" s="148" t="s">
        <v>81</v>
      </c>
    </row>
    <row r="8" spans="2:56" s="1" customFormat="1" ht="12" customHeight="1">
      <c r="B8" s="30"/>
      <c r="D8" s="25" t="s">
        <v>107</v>
      </c>
      <c r="I8" s="83"/>
      <c r="L8" s="30"/>
      <c r="AZ8" s="148" t="s">
        <v>939</v>
      </c>
      <c r="BA8" s="148" t="s">
        <v>939</v>
      </c>
      <c r="BB8" s="148" t="s">
        <v>1</v>
      </c>
      <c r="BC8" s="148" t="s">
        <v>940</v>
      </c>
      <c r="BD8" s="148" t="s">
        <v>81</v>
      </c>
    </row>
    <row r="9" spans="2:56" s="1" customFormat="1" ht="36.95" customHeight="1">
      <c r="B9" s="30"/>
      <c r="E9" s="224" t="s">
        <v>941</v>
      </c>
      <c r="F9" s="223"/>
      <c r="G9" s="223"/>
      <c r="H9" s="223"/>
      <c r="I9" s="83"/>
      <c r="L9" s="30"/>
      <c r="AZ9" s="148" t="s">
        <v>942</v>
      </c>
      <c r="BA9" s="148" t="s">
        <v>942</v>
      </c>
      <c r="BB9" s="148" t="s">
        <v>1</v>
      </c>
      <c r="BC9" s="148" t="s">
        <v>943</v>
      </c>
      <c r="BD9" s="148" t="s">
        <v>81</v>
      </c>
    </row>
    <row r="10" spans="2:56" s="1" customFormat="1" ht="12">
      <c r="B10" s="30"/>
      <c r="I10" s="83"/>
      <c r="L10" s="30"/>
      <c r="AZ10" s="148" t="s">
        <v>944</v>
      </c>
      <c r="BA10" s="148" t="s">
        <v>944</v>
      </c>
      <c r="BB10" s="148" t="s">
        <v>1</v>
      </c>
      <c r="BC10" s="148" t="s">
        <v>523</v>
      </c>
      <c r="BD10" s="148" t="s">
        <v>81</v>
      </c>
    </row>
    <row r="11" spans="2:56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945</v>
      </c>
      <c r="L11" s="30"/>
      <c r="AZ11" s="148" t="s">
        <v>946</v>
      </c>
      <c r="BA11" s="148" t="s">
        <v>946</v>
      </c>
      <c r="BB11" s="148" t="s">
        <v>1</v>
      </c>
      <c r="BC11" s="148" t="s">
        <v>947</v>
      </c>
      <c r="BD11" s="148" t="s">
        <v>81</v>
      </c>
    </row>
    <row r="12" spans="2:56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  <c r="AZ12" s="148" t="s">
        <v>325</v>
      </c>
      <c r="BA12" s="148" t="s">
        <v>325</v>
      </c>
      <c r="BB12" s="148" t="s">
        <v>1</v>
      </c>
      <c r="BC12" s="148" t="s">
        <v>583</v>
      </c>
      <c r="BD12" s="148" t="s">
        <v>81</v>
      </c>
    </row>
    <row r="13" spans="2:56" s="1" customFormat="1" ht="10.9" customHeight="1">
      <c r="B13" s="30"/>
      <c r="I13" s="83"/>
      <c r="L13" s="30"/>
      <c r="AZ13" s="148" t="s">
        <v>209</v>
      </c>
      <c r="BA13" s="148" t="s">
        <v>209</v>
      </c>
      <c r="BB13" s="148" t="s">
        <v>1</v>
      </c>
      <c r="BC13" s="148" t="s">
        <v>948</v>
      </c>
      <c r="BD13" s="148" t="s">
        <v>81</v>
      </c>
    </row>
    <row r="14" spans="2:56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  <c r="AZ14" s="148" t="s">
        <v>211</v>
      </c>
      <c r="BA14" s="148" t="s">
        <v>211</v>
      </c>
      <c r="BB14" s="148" t="s">
        <v>1</v>
      </c>
      <c r="BC14" s="148" t="s">
        <v>948</v>
      </c>
      <c r="BD14" s="148" t="s">
        <v>81</v>
      </c>
    </row>
    <row r="15" spans="2:56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  <c r="AZ15" s="148" t="s">
        <v>949</v>
      </c>
      <c r="BA15" s="148" t="s">
        <v>949</v>
      </c>
      <c r="BB15" s="148" t="s">
        <v>1</v>
      </c>
      <c r="BC15" s="148" t="s">
        <v>950</v>
      </c>
      <c r="BD15" s="148" t="s">
        <v>81</v>
      </c>
    </row>
    <row r="16" spans="2:56" s="1" customFormat="1" ht="6.95" customHeight="1">
      <c r="B16" s="30"/>
      <c r="I16" s="83"/>
      <c r="L16" s="30"/>
      <c r="AZ16" s="148" t="s">
        <v>951</v>
      </c>
      <c r="BA16" s="148" t="s">
        <v>951</v>
      </c>
      <c r="BB16" s="148" t="s">
        <v>1</v>
      </c>
      <c r="BC16" s="148" t="s">
        <v>952</v>
      </c>
      <c r="BD16" s="148" t="s">
        <v>81</v>
      </c>
    </row>
    <row r="17" spans="2:56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  <c r="AZ17" s="148" t="s">
        <v>953</v>
      </c>
      <c r="BA17" s="148" t="s">
        <v>953</v>
      </c>
      <c r="BB17" s="148" t="s">
        <v>1</v>
      </c>
      <c r="BC17" s="148" t="s">
        <v>954</v>
      </c>
      <c r="BD17" s="148" t="s">
        <v>81</v>
      </c>
    </row>
    <row r="18" spans="2:56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  <c r="AZ18" s="148" t="s">
        <v>955</v>
      </c>
      <c r="BA18" s="148" t="s">
        <v>955</v>
      </c>
      <c r="BB18" s="148" t="s">
        <v>1</v>
      </c>
      <c r="BC18" s="148" t="s">
        <v>956</v>
      </c>
      <c r="BD18" s="148" t="s">
        <v>81</v>
      </c>
    </row>
    <row r="19" spans="2:56" s="1" customFormat="1" ht="6.95" customHeight="1">
      <c r="B19" s="30"/>
      <c r="I19" s="83"/>
      <c r="L19" s="30"/>
      <c r="AZ19" s="148" t="s">
        <v>884</v>
      </c>
      <c r="BA19" s="148" t="s">
        <v>884</v>
      </c>
      <c r="BB19" s="148" t="s">
        <v>1</v>
      </c>
      <c r="BC19" s="148" t="s">
        <v>79</v>
      </c>
      <c r="BD19" s="148" t="s">
        <v>81</v>
      </c>
    </row>
    <row r="20" spans="2:56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  <c r="AZ20" s="148" t="s">
        <v>957</v>
      </c>
      <c r="BA20" s="148" t="s">
        <v>957</v>
      </c>
      <c r="BB20" s="148" t="s">
        <v>1</v>
      </c>
      <c r="BC20" s="148" t="s">
        <v>950</v>
      </c>
      <c r="BD20" s="148" t="s">
        <v>81</v>
      </c>
    </row>
    <row r="21" spans="2:56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  <c r="AZ21" s="148" t="s">
        <v>213</v>
      </c>
      <c r="BA21" s="148" t="s">
        <v>213</v>
      </c>
      <c r="BB21" s="148" t="s">
        <v>1</v>
      </c>
      <c r="BC21" s="148" t="s">
        <v>950</v>
      </c>
      <c r="BD21" s="148" t="s">
        <v>81</v>
      </c>
    </row>
    <row r="22" spans="2:56" s="1" customFormat="1" ht="6.95" customHeight="1">
      <c r="B22" s="30"/>
      <c r="I22" s="83"/>
      <c r="L22" s="30"/>
      <c r="AZ22" s="148" t="s">
        <v>958</v>
      </c>
      <c r="BA22" s="148" t="s">
        <v>958</v>
      </c>
      <c r="BB22" s="148" t="s">
        <v>1</v>
      </c>
      <c r="BC22" s="148" t="s">
        <v>959</v>
      </c>
      <c r="BD22" s="148" t="s">
        <v>81</v>
      </c>
    </row>
    <row r="23" spans="2:56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  <c r="AZ23" s="148" t="s">
        <v>960</v>
      </c>
      <c r="BA23" s="148" t="s">
        <v>960</v>
      </c>
      <c r="BB23" s="148" t="s">
        <v>1</v>
      </c>
      <c r="BC23" s="148" t="s">
        <v>961</v>
      </c>
      <c r="BD23" s="148" t="s">
        <v>81</v>
      </c>
    </row>
    <row r="24" spans="2:56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  <c r="AZ24" s="148" t="s">
        <v>962</v>
      </c>
      <c r="BA24" s="148" t="s">
        <v>962</v>
      </c>
      <c r="BB24" s="148" t="s">
        <v>1</v>
      </c>
      <c r="BC24" s="148" t="s">
        <v>511</v>
      </c>
      <c r="BD24" s="148" t="s">
        <v>81</v>
      </c>
    </row>
    <row r="25" spans="2:56" s="1" customFormat="1" ht="6.95" customHeight="1">
      <c r="B25" s="30"/>
      <c r="I25" s="83"/>
      <c r="L25" s="30"/>
      <c r="AZ25" s="148" t="s">
        <v>963</v>
      </c>
      <c r="BA25" s="148" t="s">
        <v>963</v>
      </c>
      <c r="BB25" s="148" t="s">
        <v>1</v>
      </c>
      <c r="BC25" s="148" t="s">
        <v>458</v>
      </c>
      <c r="BD25" s="148" t="s">
        <v>81</v>
      </c>
    </row>
    <row r="26" spans="2:56" s="1" customFormat="1" ht="12" customHeight="1">
      <c r="B26" s="30"/>
      <c r="D26" s="25" t="s">
        <v>36</v>
      </c>
      <c r="I26" s="83"/>
      <c r="L26" s="30"/>
      <c r="AZ26" s="148" t="s">
        <v>964</v>
      </c>
      <c r="BA26" s="148" t="s">
        <v>964</v>
      </c>
      <c r="BB26" s="148" t="s">
        <v>1</v>
      </c>
      <c r="BC26" s="148" t="s">
        <v>965</v>
      </c>
      <c r="BD26" s="148" t="s">
        <v>81</v>
      </c>
    </row>
    <row r="27" spans="2:56" s="6" customFormat="1" ht="16.5" customHeight="1">
      <c r="B27" s="85"/>
      <c r="E27" s="231" t="s">
        <v>1</v>
      </c>
      <c r="F27" s="231"/>
      <c r="G27" s="231"/>
      <c r="H27" s="231"/>
      <c r="I27" s="86"/>
      <c r="L27" s="85"/>
      <c r="AZ27" s="149" t="s">
        <v>966</v>
      </c>
      <c r="BA27" s="149" t="s">
        <v>966</v>
      </c>
      <c r="BB27" s="149" t="s">
        <v>1</v>
      </c>
      <c r="BC27" s="149" t="s">
        <v>967</v>
      </c>
      <c r="BD27" s="149" t="s">
        <v>81</v>
      </c>
    </row>
    <row r="28" spans="2:56" s="1" customFormat="1" ht="6.95" customHeight="1">
      <c r="B28" s="30"/>
      <c r="I28" s="83"/>
      <c r="L28" s="30"/>
      <c r="AZ28" s="148" t="s">
        <v>968</v>
      </c>
      <c r="BA28" s="148" t="s">
        <v>968</v>
      </c>
      <c r="BB28" s="148" t="s">
        <v>1</v>
      </c>
      <c r="BC28" s="148" t="s">
        <v>338</v>
      </c>
      <c r="BD28" s="148" t="s">
        <v>81</v>
      </c>
    </row>
    <row r="29" spans="2:56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  <c r="AZ29" s="148" t="s">
        <v>218</v>
      </c>
      <c r="BA29" s="148" t="s">
        <v>218</v>
      </c>
      <c r="BB29" s="148" t="s">
        <v>1</v>
      </c>
      <c r="BC29" s="148" t="s">
        <v>969</v>
      </c>
      <c r="BD29" s="148" t="s">
        <v>81</v>
      </c>
    </row>
    <row r="30" spans="2:56" s="1" customFormat="1" ht="25.35" customHeight="1">
      <c r="B30" s="30"/>
      <c r="D30" s="88" t="s">
        <v>37</v>
      </c>
      <c r="I30" s="83"/>
      <c r="J30" s="59">
        <f>ROUND(J90,2)</f>
        <v>0</v>
      </c>
      <c r="L30" s="30"/>
      <c r="AZ30" s="148" t="s">
        <v>220</v>
      </c>
      <c r="BA30" s="148" t="s">
        <v>220</v>
      </c>
      <c r="BB30" s="148" t="s">
        <v>1</v>
      </c>
      <c r="BC30" s="148" t="s">
        <v>969</v>
      </c>
      <c r="BD30" s="148" t="s">
        <v>81</v>
      </c>
    </row>
    <row r="31" spans="2:56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  <c r="AZ31" s="148" t="s">
        <v>970</v>
      </c>
      <c r="BA31" s="148" t="s">
        <v>970</v>
      </c>
      <c r="BB31" s="148" t="s">
        <v>1</v>
      </c>
      <c r="BC31" s="148" t="s">
        <v>971</v>
      </c>
      <c r="BD31" s="148" t="s">
        <v>81</v>
      </c>
    </row>
    <row r="32" spans="2:56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  <c r="AZ32" s="148" t="s">
        <v>972</v>
      </c>
      <c r="BA32" s="148" t="s">
        <v>972</v>
      </c>
      <c r="BB32" s="148" t="s">
        <v>1</v>
      </c>
      <c r="BC32" s="148" t="s">
        <v>973</v>
      </c>
      <c r="BD32" s="148" t="s">
        <v>81</v>
      </c>
    </row>
    <row r="33" spans="2:56" s="1" customFormat="1" ht="14.45" customHeight="1">
      <c r="B33" s="30"/>
      <c r="D33" s="25" t="s">
        <v>41</v>
      </c>
      <c r="E33" s="25" t="s">
        <v>42</v>
      </c>
      <c r="F33" s="90">
        <f>ROUND((SUM(BE90:BE831)),2)</f>
        <v>0</v>
      </c>
      <c r="I33" s="91">
        <v>0.21</v>
      </c>
      <c r="J33" s="90">
        <f>ROUND(((SUM(BE90:BE831))*I33),2)</f>
        <v>0</v>
      </c>
      <c r="L33" s="30"/>
      <c r="AZ33" s="148" t="s">
        <v>974</v>
      </c>
      <c r="BA33" s="148" t="s">
        <v>974</v>
      </c>
      <c r="BB33" s="148" t="s">
        <v>1</v>
      </c>
      <c r="BC33" s="148" t="s">
        <v>975</v>
      </c>
      <c r="BD33" s="148" t="s">
        <v>81</v>
      </c>
    </row>
    <row r="34" spans="2:56" s="1" customFormat="1" ht="14.45" customHeight="1">
      <c r="B34" s="30"/>
      <c r="E34" s="25" t="s">
        <v>43</v>
      </c>
      <c r="F34" s="90">
        <f>ROUND((SUM(BF90:BF831)),2)</f>
        <v>0</v>
      </c>
      <c r="I34" s="91">
        <v>0.15</v>
      </c>
      <c r="J34" s="90">
        <f>ROUND(((SUM(BF90:BF831))*I34),2)</f>
        <v>0</v>
      </c>
      <c r="L34" s="30"/>
      <c r="AZ34" s="148" t="s">
        <v>976</v>
      </c>
      <c r="BA34" s="148" t="s">
        <v>976</v>
      </c>
      <c r="BB34" s="148" t="s">
        <v>1</v>
      </c>
      <c r="BC34" s="148" t="s">
        <v>977</v>
      </c>
      <c r="BD34" s="148" t="s">
        <v>81</v>
      </c>
    </row>
    <row r="35" spans="2:56" s="1" customFormat="1" ht="14.45" customHeight="1" hidden="1">
      <c r="B35" s="30"/>
      <c r="E35" s="25" t="s">
        <v>44</v>
      </c>
      <c r="F35" s="90">
        <f>ROUND((SUM(BG90:BG831)),2)</f>
        <v>0</v>
      </c>
      <c r="I35" s="91">
        <v>0.21</v>
      </c>
      <c r="J35" s="90">
        <f>0</f>
        <v>0</v>
      </c>
      <c r="L35" s="30"/>
      <c r="AZ35" s="148" t="s">
        <v>978</v>
      </c>
      <c r="BA35" s="148" t="s">
        <v>978</v>
      </c>
      <c r="BB35" s="148" t="s">
        <v>1</v>
      </c>
      <c r="BC35" s="148" t="s">
        <v>162</v>
      </c>
      <c r="BD35" s="148" t="s">
        <v>81</v>
      </c>
    </row>
    <row r="36" spans="2:56" s="1" customFormat="1" ht="14.45" customHeight="1" hidden="1">
      <c r="B36" s="30"/>
      <c r="E36" s="25" t="s">
        <v>45</v>
      </c>
      <c r="F36" s="90">
        <f>ROUND((SUM(BH90:BH831)),2)</f>
        <v>0</v>
      </c>
      <c r="I36" s="91">
        <v>0.15</v>
      </c>
      <c r="J36" s="90">
        <f>0</f>
        <v>0</v>
      </c>
      <c r="L36" s="30"/>
      <c r="AZ36" s="148" t="s">
        <v>979</v>
      </c>
      <c r="BA36" s="148" t="s">
        <v>979</v>
      </c>
      <c r="BB36" s="148" t="s">
        <v>1</v>
      </c>
      <c r="BC36" s="148" t="s">
        <v>980</v>
      </c>
      <c r="BD36" s="148" t="s">
        <v>81</v>
      </c>
    </row>
    <row r="37" spans="2:56" s="1" customFormat="1" ht="14.45" customHeight="1" hidden="1">
      <c r="B37" s="30"/>
      <c r="E37" s="25" t="s">
        <v>46</v>
      </c>
      <c r="F37" s="90">
        <f>ROUND((SUM(BI90:BI831)),2)</f>
        <v>0</v>
      </c>
      <c r="I37" s="91">
        <v>0</v>
      </c>
      <c r="J37" s="90">
        <f>0</f>
        <v>0</v>
      </c>
      <c r="L37" s="30"/>
      <c r="AZ37" s="148" t="s">
        <v>981</v>
      </c>
      <c r="BA37" s="148" t="s">
        <v>981</v>
      </c>
      <c r="BB37" s="148" t="s">
        <v>1</v>
      </c>
      <c r="BC37" s="148" t="s">
        <v>980</v>
      </c>
      <c r="BD37" s="148" t="s">
        <v>81</v>
      </c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110.a - Chodníky a přidružené plochy - způsobilé výdaje - hlavní aktivita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J90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238</v>
      </c>
      <c r="E60" s="107"/>
      <c r="F60" s="107"/>
      <c r="G60" s="107"/>
      <c r="H60" s="107"/>
      <c r="I60" s="108"/>
      <c r="J60" s="109">
        <f>J91</f>
        <v>0</v>
      </c>
      <c r="L60" s="105"/>
    </row>
    <row r="61" spans="2:12" s="7" customFormat="1" ht="24.95" customHeight="1">
      <c r="B61" s="105"/>
      <c r="D61" s="106" t="s">
        <v>239</v>
      </c>
      <c r="E61" s="107"/>
      <c r="F61" s="107"/>
      <c r="G61" s="107"/>
      <c r="H61" s="107"/>
      <c r="I61" s="108"/>
      <c r="J61" s="109">
        <f>J384</f>
        <v>0</v>
      </c>
      <c r="L61" s="105"/>
    </row>
    <row r="62" spans="2:12" s="7" customFormat="1" ht="24.95" customHeight="1">
      <c r="B62" s="105"/>
      <c r="D62" s="106" t="s">
        <v>982</v>
      </c>
      <c r="E62" s="107"/>
      <c r="F62" s="107"/>
      <c r="G62" s="107"/>
      <c r="H62" s="107"/>
      <c r="I62" s="108"/>
      <c r="J62" s="109">
        <f>J403</f>
        <v>0</v>
      </c>
      <c r="L62" s="105"/>
    </row>
    <row r="63" spans="2:12" s="7" customFormat="1" ht="24.95" customHeight="1">
      <c r="B63" s="105"/>
      <c r="D63" s="106" t="s">
        <v>240</v>
      </c>
      <c r="E63" s="107"/>
      <c r="F63" s="107"/>
      <c r="G63" s="107"/>
      <c r="H63" s="107"/>
      <c r="I63" s="108"/>
      <c r="J63" s="109">
        <f>J427</f>
        <v>0</v>
      </c>
      <c r="L63" s="105"/>
    </row>
    <row r="64" spans="2:12" s="7" customFormat="1" ht="24.95" customHeight="1">
      <c r="B64" s="105"/>
      <c r="D64" s="106" t="s">
        <v>241</v>
      </c>
      <c r="E64" s="107"/>
      <c r="F64" s="107"/>
      <c r="G64" s="107"/>
      <c r="H64" s="107"/>
      <c r="I64" s="108"/>
      <c r="J64" s="109">
        <f>J462</f>
        <v>0</v>
      </c>
      <c r="L64" s="105"/>
    </row>
    <row r="65" spans="2:12" s="7" customFormat="1" ht="24.95" customHeight="1">
      <c r="B65" s="105"/>
      <c r="D65" s="106" t="s">
        <v>983</v>
      </c>
      <c r="E65" s="107"/>
      <c r="F65" s="107"/>
      <c r="G65" s="107"/>
      <c r="H65" s="107"/>
      <c r="I65" s="108"/>
      <c r="J65" s="109">
        <f>J523</f>
        <v>0</v>
      </c>
      <c r="L65" s="105"/>
    </row>
    <row r="66" spans="2:12" s="7" customFormat="1" ht="24.95" customHeight="1">
      <c r="B66" s="105"/>
      <c r="D66" s="106" t="s">
        <v>242</v>
      </c>
      <c r="E66" s="107"/>
      <c r="F66" s="107"/>
      <c r="G66" s="107"/>
      <c r="H66" s="107"/>
      <c r="I66" s="108"/>
      <c r="J66" s="109">
        <f>J531</f>
        <v>0</v>
      </c>
      <c r="L66" s="105"/>
    </row>
    <row r="67" spans="2:12" s="7" customFormat="1" ht="24.95" customHeight="1">
      <c r="B67" s="105"/>
      <c r="D67" s="106" t="s">
        <v>243</v>
      </c>
      <c r="E67" s="107"/>
      <c r="F67" s="107"/>
      <c r="G67" s="107"/>
      <c r="H67" s="107"/>
      <c r="I67" s="108"/>
      <c r="J67" s="109">
        <f>J620</f>
        <v>0</v>
      </c>
      <c r="L67" s="105"/>
    </row>
    <row r="68" spans="2:12" s="7" customFormat="1" ht="24.95" customHeight="1">
      <c r="B68" s="105"/>
      <c r="D68" s="106" t="s">
        <v>984</v>
      </c>
      <c r="E68" s="107"/>
      <c r="F68" s="107"/>
      <c r="G68" s="107"/>
      <c r="H68" s="107"/>
      <c r="I68" s="108"/>
      <c r="J68" s="109">
        <f>J807</f>
        <v>0</v>
      </c>
      <c r="L68" s="105"/>
    </row>
    <row r="69" spans="2:12" s="13" customFormat="1" ht="19.9" customHeight="1">
      <c r="B69" s="184"/>
      <c r="D69" s="185" t="s">
        <v>985</v>
      </c>
      <c r="E69" s="186"/>
      <c r="F69" s="186"/>
      <c r="G69" s="186"/>
      <c r="H69" s="186"/>
      <c r="I69" s="187"/>
      <c r="J69" s="188">
        <f>J808</f>
        <v>0</v>
      </c>
      <c r="L69" s="184"/>
    </row>
    <row r="70" spans="2:12" s="13" customFormat="1" ht="19.9" customHeight="1">
      <c r="B70" s="184"/>
      <c r="D70" s="185" t="s">
        <v>986</v>
      </c>
      <c r="E70" s="186"/>
      <c r="F70" s="186"/>
      <c r="G70" s="186"/>
      <c r="H70" s="186"/>
      <c r="I70" s="187"/>
      <c r="J70" s="188">
        <f>J828</f>
        <v>0</v>
      </c>
      <c r="L70" s="184"/>
    </row>
    <row r="71" spans="2:12" s="1" customFormat="1" ht="21.75" customHeight="1">
      <c r="B71" s="30"/>
      <c r="I71" s="83"/>
      <c r="L71" s="30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99"/>
      <c r="J72" s="40"/>
      <c r="K72" s="40"/>
      <c r="L72" s="30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100"/>
      <c r="J76" s="42"/>
      <c r="K76" s="42"/>
      <c r="L76" s="30"/>
    </row>
    <row r="77" spans="2:12" s="1" customFormat="1" ht="24.95" customHeight="1">
      <c r="B77" s="30"/>
      <c r="C77" s="20" t="s">
        <v>115</v>
      </c>
      <c r="I77" s="83"/>
      <c r="L77" s="30"/>
    </row>
    <row r="78" spans="2:12" s="1" customFormat="1" ht="6.95" customHeight="1">
      <c r="B78" s="30"/>
      <c r="I78" s="83"/>
      <c r="L78" s="30"/>
    </row>
    <row r="79" spans="2:12" s="1" customFormat="1" ht="12" customHeight="1">
      <c r="B79" s="30"/>
      <c r="C79" s="25" t="s">
        <v>16</v>
      </c>
      <c r="I79" s="83"/>
      <c r="L79" s="30"/>
    </row>
    <row r="80" spans="2:12" s="1" customFormat="1" ht="16.5" customHeight="1">
      <c r="B80" s="30"/>
      <c r="E80" s="238" t="str">
        <f>E7</f>
        <v>II/186 Průtah Plánice</v>
      </c>
      <c r="F80" s="221"/>
      <c r="G80" s="221"/>
      <c r="H80" s="221"/>
      <c r="I80" s="83"/>
      <c r="L80" s="30"/>
    </row>
    <row r="81" spans="2:12" s="1" customFormat="1" ht="12" customHeight="1">
      <c r="B81" s="30"/>
      <c r="C81" s="25" t="s">
        <v>107</v>
      </c>
      <c r="I81" s="83"/>
      <c r="L81" s="30"/>
    </row>
    <row r="82" spans="2:12" s="1" customFormat="1" ht="16.5" customHeight="1">
      <c r="B82" s="30"/>
      <c r="E82" s="224" t="str">
        <f>E9</f>
        <v>110.a - Chodníky a přidružené plochy - způsobilé výdaje - hlavní aktivita</v>
      </c>
      <c r="F82" s="223"/>
      <c r="G82" s="223"/>
      <c r="H82" s="223"/>
      <c r="I82" s="83"/>
      <c r="L82" s="30"/>
    </row>
    <row r="83" spans="2:12" s="1" customFormat="1" ht="6.95" customHeight="1">
      <c r="B83" s="30"/>
      <c r="I83" s="83"/>
      <c r="L83" s="30"/>
    </row>
    <row r="84" spans="2:12" s="1" customFormat="1" ht="12" customHeight="1">
      <c r="B84" s="30"/>
      <c r="C84" s="25" t="s">
        <v>20</v>
      </c>
      <c r="F84" s="16" t="str">
        <f>F12</f>
        <v xml:space="preserve"> </v>
      </c>
      <c r="I84" s="84" t="s">
        <v>22</v>
      </c>
      <c r="J84" s="46" t="str">
        <f>IF(J12="","",J12)</f>
        <v>11. 12. 2018</v>
      </c>
      <c r="L84" s="30"/>
    </row>
    <row r="85" spans="2:12" s="1" customFormat="1" ht="6.95" customHeight="1">
      <c r="B85" s="30"/>
      <c r="I85" s="83"/>
      <c r="L85" s="30"/>
    </row>
    <row r="86" spans="2:12" s="1" customFormat="1" ht="24.95" customHeight="1">
      <c r="B86" s="30"/>
      <c r="C86" s="25" t="s">
        <v>24</v>
      </c>
      <c r="F86" s="16" t="str">
        <f>E15</f>
        <v>Správa a údržba Plzeňského kraje p.o.</v>
      </c>
      <c r="I86" s="84" t="s">
        <v>30</v>
      </c>
      <c r="J86" s="28" t="str">
        <f>E21</f>
        <v>Valbek, spol. s r. o., stř.Plzeň</v>
      </c>
      <c r="L86" s="30"/>
    </row>
    <row r="87" spans="2:12" s="1" customFormat="1" ht="13.7" customHeight="1">
      <c r="B87" s="30"/>
      <c r="C87" s="25" t="s">
        <v>28</v>
      </c>
      <c r="F87" s="16" t="str">
        <f>IF(E18="","",E18)</f>
        <v>Vyplň údaj</v>
      </c>
      <c r="I87" s="84" t="s">
        <v>35</v>
      </c>
      <c r="J87" s="28" t="str">
        <f>E24</f>
        <v xml:space="preserve"> </v>
      </c>
      <c r="L87" s="30"/>
    </row>
    <row r="88" spans="2:12" s="1" customFormat="1" ht="10.35" customHeight="1">
      <c r="B88" s="30"/>
      <c r="I88" s="83"/>
      <c r="L88" s="30"/>
    </row>
    <row r="89" spans="2:20" s="8" customFormat="1" ht="29.25" customHeight="1">
      <c r="B89" s="110"/>
      <c r="C89" s="111" t="s">
        <v>116</v>
      </c>
      <c r="D89" s="112" t="s">
        <v>56</v>
      </c>
      <c r="E89" s="112" t="s">
        <v>52</v>
      </c>
      <c r="F89" s="112" t="s">
        <v>53</v>
      </c>
      <c r="G89" s="112" t="s">
        <v>117</v>
      </c>
      <c r="H89" s="112" t="s">
        <v>118</v>
      </c>
      <c r="I89" s="113" t="s">
        <v>119</v>
      </c>
      <c r="J89" s="114" t="s">
        <v>111</v>
      </c>
      <c r="K89" s="115" t="s">
        <v>120</v>
      </c>
      <c r="L89" s="110"/>
      <c r="M89" s="52" t="s">
        <v>1</v>
      </c>
      <c r="N89" s="53" t="s">
        <v>41</v>
      </c>
      <c r="O89" s="53" t="s">
        <v>121</v>
      </c>
      <c r="P89" s="53" t="s">
        <v>122</v>
      </c>
      <c r="Q89" s="53" t="s">
        <v>123</v>
      </c>
      <c r="R89" s="53" t="s">
        <v>124</v>
      </c>
      <c r="S89" s="53" t="s">
        <v>125</v>
      </c>
      <c r="T89" s="54" t="s">
        <v>126</v>
      </c>
    </row>
    <row r="90" spans="2:63" s="1" customFormat="1" ht="22.9" customHeight="1">
      <c r="B90" s="30"/>
      <c r="C90" s="57" t="s">
        <v>127</v>
      </c>
      <c r="I90" s="83"/>
      <c r="J90" s="116">
        <f>BK90</f>
        <v>0</v>
      </c>
      <c r="L90" s="30"/>
      <c r="M90" s="55"/>
      <c r="N90" s="47"/>
      <c r="O90" s="47"/>
      <c r="P90" s="117">
        <f>P91+P384+P403+P427+P462+P523+P531+P620+P807</f>
        <v>0</v>
      </c>
      <c r="Q90" s="47"/>
      <c r="R90" s="117">
        <f>R91+R384+R403+R427+R462+R523+R531+R620+R807</f>
        <v>3257.645805252</v>
      </c>
      <c r="S90" s="47"/>
      <c r="T90" s="118">
        <f>T91+T384+T403+T427+T462+T523+T531+T620+T807</f>
        <v>466.008</v>
      </c>
      <c r="AT90" s="16" t="s">
        <v>70</v>
      </c>
      <c r="AU90" s="16" t="s">
        <v>113</v>
      </c>
      <c r="BK90" s="119">
        <f>BK91+BK384+BK403+BK427+BK462+BK523+BK531+BK620+BK807</f>
        <v>0</v>
      </c>
    </row>
    <row r="91" spans="2:63" s="9" customFormat="1" ht="25.9" customHeight="1">
      <c r="B91" s="120"/>
      <c r="D91" s="121" t="s">
        <v>70</v>
      </c>
      <c r="E91" s="122" t="s">
        <v>79</v>
      </c>
      <c r="F91" s="122" t="s">
        <v>244</v>
      </c>
      <c r="I91" s="123"/>
      <c r="J91" s="124">
        <f>BK91</f>
        <v>0</v>
      </c>
      <c r="L91" s="120"/>
      <c r="M91" s="125"/>
      <c r="P91" s="126">
        <f>SUM(P92:P383)</f>
        <v>0</v>
      </c>
      <c r="R91" s="126">
        <f>SUM(R92:R383)</f>
        <v>502.7166886</v>
      </c>
      <c r="T91" s="127">
        <f>SUM(T92:T383)</f>
        <v>466.008</v>
      </c>
      <c r="AR91" s="121" t="s">
        <v>79</v>
      </c>
      <c r="AT91" s="128" t="s">
        <v>70</v>
      </c>
      <c r="AU91" s="128" t="s">
        <v>71</v>
      </c>
      <c r="AY91" s="121" t="s">
        <v>129</v>
      </c>
      <c r="BK91" s="129">
        <f>SUM(BK92:BK383)</f>
        <v>0</v>
      </c>
    </row>
    <row r="92" spans="2:65" s="1" customFormat="1" ht="16.5" customHeight="1">
      <c r="B92" s="30"/>
      <c r="C92" s="130" t="s">
        <v>79</v>
      </c>
      <c r="D92" s="130" t="s">
        <v>130</v>
      </c>
      <c r="E92" s="131" t="s">
        <v>987</v>
      </c>
      <c r="F92" s="132" t="s">
        <v>988</v>
      </c>
      <c r="G92" s="133" t="s">
        <v>254</v>
      </c>
      <c r="H92" s="134">
        <v>985</v>
      </c>
      <c r="I92" s="135"/>
      <c r="J92" s="136">
        <f>ROUND(I92*H92,2)</f>
        <v>0</v>
      </c>
      <c r="K92" s="132" t="s">
        <v>134</v>
      </c>
      <c r="L92" s="30"/>
      <c r="M92" s="137" t="s">
        <v>1</v>
      </c>
      <c r="N92" s="138" t="s">
        <v>42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6" t="s">
        <v>135</v>
      </c>
      <c r="AT92" s="16" t="s">
        <v>130</v>
      </c>
      <c r="AU92" s="16" t="s">
        <v>79</v>
      </c>
      <c r="AY92" s="16" t="s">
        <v>129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6" t="s">
        <v>79</v>
      </c>
      <c r="BK92" s="141">
        <f>ROUND(I92*H92,2)</f>
        <v>0</v>
      </c>
      <c r="BL92" s="16" t="s">
        <v>135</v>
      </c>
      <c r="BM92" s="16" t="s">
        <v>989</v>
      </c>
    </row>
    <row r="93" spans="2:51" s="10" customFormat="1" ht="12">
      <c r="B93" s="150"/>
      <c r="D93" s="142" t="s">
        <v>250</v>
      </c>
      <c r="E93" s="151" t="s">
        <v>990</v>
      </c>
      <c r="F93" s="152" t="s">
        <v>991</v>
      </c>
      <c r="H93" s="153">
        <v>985</v>
      </c>
      <c r="I93" s="154"/>
      <c r="L93" s="150"/>
      <c r="M93" s="155"/>
      <c r="T93" s="156"/>
      <c r="AT93" s="151" t="s">
        <v>250</v>
      </c>
      <c r="AU93" s="151" t="s">
        <v>79</v>
      </c>
      <c r="AV93" s="10" t="s">
        <v>81</v>
      </c>
      <c r="AW93" s="10" t="s">
        <v>34</v>
      </c>
      <c r="AX93" s="10" t="s">
        <v>79</v>
      </c>
      <c r="AY93" s="151" t="s">
        <v>129</v>
      </c>
    </row>
    <row r="94" spans="2:65" s="1" customFormat="1" ht="16.5" customHeight="1">
      <c r="B94" s="30"/>
      <c r="C94" s="130" t="s">
        <v>81</v>
      </c>
      <c r="D94" s="130" t="s">
        <v>130</v>
      </c>
      <c r="E94" s="131" t="s">
        <v>992</v>
      </c>
      <c r="F94" s="132" t="s">
        <v>993</v>
      </c>
      <c r="G94" s="133" t="s">
        <v>506</v>
      </c>
      <c r="H94" s="134">
        <v>4</v>
      </c>
      <c r="I94" s="135"/>
      <c r="J94" s="136">
        <f>ROUND(I94*H94,2)</f>
        <v>0</v>
      </c>
      <c r="K94" s="132" t="s">
        <v>134</v>
      </c>
      <c r="L94" s="30"/>
      <c r="M94" s="137" t="s">
        <v>1</v>
      </c>
      <c r="N94" s="138" t="s">
        <v>42</v>
      </c>
      <c r="P94" s="139">
        <f>O94*H94</f>
        <v>0</v>
      </c>
      <c r="Q94" s="139">
        <v>8.3E-05</v>
      </c>
      <c r="R94" s="139">
        <f>Q94*H94</f>
        <v>0.000332</v>
      </c>
      <c r="S94" s="139">
        <v>0</v>
      </c>
      <c r="T94" s="140">
        <f>S94*H94</f>
        <v>0</v>
      </c>
      <c r="AR94" s="16" t="s">
        <v>135</v>
      </c>
      <c r="AT94" s="16" t="s">
        <v>130</v>
      </c>
      <c r="AU94" s="16" t="s">
        <v>79</v>
      </c>
      <c r="AY94" s="16" t="s">
        <v>129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6" t="s">
        <v>79</v>
      </c>
      <c r="BK94" s="141">
        <f>ROUND(I94*H94,2)</f>
        <v>0</v>
      </c>
      <c r="BL94" s="16" t="s">
        <v>135</v>
      </c>
      <c r="BM94" s="16" t="s">
        <v>994</v>
      </c>
    </row>
    <row r="95" spans="2:51" s="10" customFormat="1" ht="12">
      <c r="B95" s="150"/>
      <c r="D95" s="142" t="s">
        <v>250</v>
      </c>
      <c r="E95" s="151" t="s">
        <v>995</v>
      </c>
      <c r="F95" s="152" t="s">
        <v>135</v>
      </c>
      <c r="H95" s="153">
        <v>4</v>
      </c>
      <c r="I95" s="154"/>
      <c r="L95" s="150"/>
      <c r="M95" s="155"/>
      <c r="T95" s="156"/>
      <c r="AT95" s="151" t="s">
        <v>250</v>
      </c>
      <c r="AU95" s="151" t="s">
        <v>79</v>
      </c>
      <c r="AV95" s="10" t="s">
        <v>81</v>
      </c>
      <c r="AW95" s="10" t="s">
        <v>34</v>
      </c>
      <c r="AX95" s="10" t="s">
        <v>79</v>
      </c>
      <c r="AY95" s="151" t="s">
        <v>129</v>
      </c>
    </row>
    <row r="96" spans="2:65" s="1" customFormat="1" ht="16.5" customHeight="1">
      <c r="B96" s="30"/>
      <c r="C96" s="130" t="s">
        <v>143</v>
      </c>
      <c r="D96" s="130" t="s">
        <v>130</v>
      </c>
      <c r="E96" s="131" t="s">
        <v>996</v>
      </c>
      <c r="F96" s="132" t="s">
        <v>997</v>
      </c>
      <c r="G96" s="133" t="s">
        <v>254</v>
      </c>
      <c r="H96" s="134">
        <v>97</v>
      </c>
      <c r="I96" s="135"/>
      <c r="J96" s="136">
        <f>ROUND(I96*H96,2)</f>
        <v>0</v>
      </c>
      <c r="K96" s="132" t="s">
        <v>134</v>
      </c>
      <c r="L96" s="30"/>
      <c r="M96" s="137" t="s">
        <v>1</v>
      </c>
      <c r="N96" s="138" t="s">
        <v>42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6" t="s">
        <v>135</v>
      </c>
      <c r="AT96" s="16" t="s">
        <v>130</v>
      </c>
      <c r="AU96" s="16" t="s">
        <v>79</v>
      </c>
      <c r="AY96" s="16" t="s">
        <v>129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6" t="s">
        <v>79</v>
      </c>
      <c r="BK96" s="141">
        <f>ROUND(I96*H96,2)</f>
        <v>0</v>
      </c>
      <c r="BL96" s="16" t="s">
        <v>135</v>
      </c>
      <c r="BM96" s="16" t="s">
        <v>998</v>
      </c>
    </row>
    <row r="97" spans="2:51" s="11" customFormat="1" ht="12">
      <c r="B97" s="157"/>
      <c r="D97" s="142" t="s">
        <v>250</v>
      </c>
      <c r="E97" s="158" t="s">
        <v>1</v>
      </c>
      <c r="F97" s="159" t="s">
        <v>999</v>
      </c>
      <c r="H97" s="158" t="s">
        <v>1</v>
      </c>
      <c r="I97" s="160"/>
      <c r="L97" s="157"/>
      <c r="M97" s="161"/>
      <c r="T97" s="162"/>
      <c r="AT97" s="158" t="s">
        <v>250</v>
      </c>
      <c r="AU97" s="158" t="s">
        <v>79</v>
      </c>
      <c r="AV97" s="11" t="s">
        <v>79</v>
      </c>
      <c r="AW97" s="11" t="s">
        <v>34</v>
      </c>
      <c r="AX97" s="11" t="s">
        <v>71</v>
      </c>
      <c r="AY97" s="158" t="s">
        <v>129</v>
      </c>
    </row>
    <row r="98" spans="2:51" s="10" customFormat="1" ht="12">
      <c r="B98" s="150"/>
      <c r="D98" s="142" t="s">
        <v>250</v>
      </c>
      <c r="E98" s="151" t="s">
        <v>1000</v>
      </c>
      <c r="F98" s="152" t="s">
        <v>880</v>
      </c>
      <c r="H98" s="153">
        <v>97</v>
      </c>
      <c r="I98" s="154"/>
      <c r="L98" s="150"/>
      <c r="M98" s="155"/>
      <c r="T98" s="156"/>
      <c r="AT98" s="151" t="s">
        <v>250</v>
      </c>
      <c r="AU98" s="151" t="s">
        <v>79</v>
      </c>
      <c r="AV98" s="10" t="s">
        <v>81</v>
      </c>
      <c r="AW98" s="10" t="s">
        <v>34</v>
      </c>
      <c r="AX98" s="10" t="s">
        <v>79</v>
      </c>
      <c r="AY98" s="151" t="s">
        <v>129</v>
      </c>
    </row>
    <row r="99" spans="2:65" s="1" customFormat="1" ht="16.5" customHeight="1">
      <c r="B99" s="30"/>
      <c r="C99" s="130" t="s">
        <v>135</v>
      </c>
      <c r="D99" s="130" t="s">
        <v>130</v>
      </c>
      <c r="E99" s="131" t="s">
        <v>1001</v>
      </c>
      <c r="F99" s="132" t="s">
        <v>1002</v>
      </c>
      <c r="G99" s="133" t="s">
        <v>254</v>
      </c>
      <c r="H99" s="134">
        <v>1.2</v>
      </c>
      <c r="I99" s="135"/>
      <c r="J99" s="136">
        <f>ROUND(I99*H99,2)</f>
        <v>0</v>
      </c>
      <c r="K99" s="132" t="s">
        <v>134</v>
      </c>
      <c r="L99" s="30"/>
      <c r="M99" s="137" t="s">
        <v>1</v>
      </c>
      <c r="N99" s="138" t="s">
        <v>42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6" t="s">
        <v>135</v>
      </c>
      <c r="AT99" s="16" t="s">
        <v>130</v>
      </c>
      <c r="AU99" s="16" t="s">
        <v>79</v>
      </c>
      <c r="AY99" s="16" t="s">
        <v>129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6" t="s">
        <v>79</v>
      </c>
      <c r="BK99" s="141">
        <f>ROUND(I99*H99,2)</f>
        <v>0</v>
      </c>
      <c r="BL99" s="16" t="s">
        <v>135</v>
      </c>
      <c r="BM99" s="16" t="s">
        <v>1003</v>
      </c>
    </row>
    <row r="100" spans="2:51" s="10" customFormat="1" ht="12">
      <c r="B100" s="150"/>
      <c r="D100" s="142" t="s">
        <v>250</v>
      </c>
      <c r="E100" s="151" t="s">
        <v>1004</v>
      </c>
      <c r="F100" s="152" t="s">
        <v>1005</v>
      </c>
      <c r="H100" s="153">
        <v>1.2</v>
      </c>
      <c r="I100" s="154"/>
      <c r="L100" s="150"/>
      <c r="M100" s="155"/>
      <c r="T100" s="156"/>
      <c r="AT100" s="151" t="s">
        <v>250</v>
      </c>
      <c r="AU100" s="151" t="s">
        <v>79</v>
      </c>
      <c r="AV100" s="10" t="s">
        <v>81</v>
      </c>
      <c r="AW100" s="10" t="s">
        <v>34</v>
      </c>
      <c r="AX100" s="10" t="s">
        <v>79</v>
      </c>
      <c r="AY100" s="151" t="s">
        <v>129</v>
      </c>
    </row>
    <row r="101" spans="2:65" s="1" customFormat="1" ht="16.5" customHeight="1">
      <c r="B101" s="30"/>
      <c r="C101" s="130" t="s">
        <v>152</v>
      </c>
      <c r="D101" s="130" t="s">
        <v>130</v>
      </c>
      <c r="E101" s="131" t="s">
        <v>1006</v>
      </c>
      <c r="F101" s="132" t="s">
        <v>1007</v>
      </c>
      <c r="G101" s="133" t="s">
        <v>254</v>
      </c>
      <c r="H101" s="134">
        <v>262</v>
      </c>
      <c r="I101" s="135"/>
      <c r="J101" s="136">
        <f>ROUND(I101*H101,2)</f>
        <v>0</v>
      </c>
      <c r="K101" s="132" t="s">
        <v>134</v>
      </c>
      <c r="L101" s="30"/>
      <c r="M101" s="137" t="s">
        <v>1</v>
      </c>
      <c r="N101" s="138" t="s">
        <v>42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6" t="s">
        <v>135</v>
      </c>
      <c r="AT101" s="16" t="s">
        <v>130</v>
      </c>
      <c r="AU101" s="16" t="s">
        <v>79</v>
      </c>
      <c r="AY101" s="16" t="s">
        <v>129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6" t="s">
        <v>79</v>
      </c>
      <c r="BK101" s="141">
        <f>ROUND(I101*H101,2)</f>
        <v>0</v>
      </c>
      <c r="BL101" s="16" t="s">
        <v>135</v>
      </c>
      <c r="BM101" s="16" t="s">
        <v>1008</v>
      </c>
    </row>
    <row r="102" spans="2:47" s="1" customFormat="1" ht="19.5">
      <c r="B102" s="30"/>
      <c r="D102" s="142" t="s">
        <v>137</v>
      </c>
      <c r="F102" s="143" t="s">
        <v>1009</v>
      </c>
      <c r="I102" s="83"/>
      <c r="L102" s="30"/>
      <c r="M102" s="144"/>
      <c r="T102" s="49"/>
      <c r="AT102" s="16" t="s">
        <v>137</v>
      </c>
      <c r="AU102" s="16" t="s">
        <v>79</v>
      </c>
    </row>
    <row r="103" spans="2:51" s="10" customFormat="1" ht="12">
      <c r="B103" s="150"/>
      <c r="D103" s="142" t="s">
        <v>250</v>
      </c>
      <c r="E103" s="151" t="s">
        <v>1</v>
      </c>
      <c r="F103" s="152" t="s">
        <v>1010</v>
      </c>
      <c r="H103" s="153">
        <v>189</v>
      </c>
      <c r="I103" s="154"/>
      <c r="L103" s="150"/>
      <c r="M103" s="155"/>
      <c r="T103" s="156"/>
      <c r="AT103" s="151" t="s">
        <v>250</v>
      </c>
      <c r="AU103" s="151" t="s">
        <v>79</v>
      </c>
      <c r="AV103" s="10" t="s">
        <v>81</v>
      </c>
      <c r="AW103" s="10" t="s">
        <v>34</v>
      </c>
      <c r="AX103" s="10" t="s">
        <v>71</v>
      </c>
      <c r="AY103" s="151" t="s">
        <v>129</v>
      </c>
    </row>
    <row r="104" spans="2:51" s="10" customFormat="1" ht="12">
      <c r="B104" s="150"/>
      <c r="D104" s="142" t="s">
        <v>250</v>
      </c>
      <c r="E104" s="151" t="s">
        <v>1011</v>
      </c>
      <c r="F104" s="152" t="s">
        <v>1012</v>
      </c>
      <c r="H104" s="153">
        <v>73</v>
      </c>
      <c r="I104" s="154"/>
      <c r="L104" s="150"/>
      <c r="M104" s="155"/>
      <c r="T104" s="156"/>
      <c r="AT104" s="151" t="s">
        <v>250</v>
      </c>
      <c r="AU104" s="151" t="s">
        <v>79</v>
      </c>
      <c r="AV104" s="10" t="s">
        <v>81</v>
      </c>
      <c r="AW104" s="10" t="s">
        <v>34</v>
      </c>
      <c r="AX104" s="10" t="s">
        <v>71</v>
      </c>
      <c r="AY104" s="151" t="s">
        <v>129</v>
      </c>
    </row>
    <row r="105" spans="2:51" s="12" customFormat="1" ht="12">
      <c r="B105" s="163"/>
      <c r="D105" s="142" t="s">
        <v>250</v>
      </c>
      <c r="E105" s="164" t="s">
        <v>1</v>
      </c>
      <c r="F105" s="165" t="s">
        <v>300</v>
      </c>
      <c r="H105" s="166">
        <v>262</v>
      </c>
      <c r="I105" s="167"/>
      <c r="L105" s="163"/>
      <c r="M105" s="168"/>
      <c r="T105" s="169"/>
      <c r="AT105" s="164" t="s">
        <v>250</v>
      </c>
      <c r="AU105" s="164" t="s">
        <v>79</v>
      </c>
      <c r="AV105" s="12" t="s">
        <v>135</v>
      </c>
      <c r="AW105" s="12" t="s">
        <v>34</v>
      </c>
      <c r="AX105" s="12" t="s">
        <v>79</v>
      </c>
      <c r="AY105" s="164" t="s">
        <v>129</v>
      </c>
    </row>
    <row r="106" spans="2:65" s="1" customFormat="1" ht="16.5" customHeight="1">
      <c r="B106" s="30"/>
      <c r="C106" s="130" t="s">
        <v>157</v>
      </c>
      <c r="D106" s="130" t="s">
        <v>130</v>
      </c>
      <c r="E106" s="131" t="s">
        <v>1013</v>
      </c>
      <c r="F106" s="132" t="s">
        <v>1014</v>
      </c>
      <c r="G106" s="133" t="s">
        <v>254</v>
      </c>
      <c r="H106" s="134">
        <v>1501</v>
      </c>
      <c r="I106" s="135"/>
      <c r="J106" s="136">
        <f>ROUND(I106*H106,2)</f>
        <v>0</v>
      </c>
      <c r="K106" s="132" t="s">
        <v>134</v>
      </c>
      <c r="L106" s="30"/>
      <c r="M106" s="137" t="s">
        <v>1</v>
      </c>
      <c r="N106" s="138" t="s">
        <v>42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6" t="s">
        <v>135</v>
      </c>
      <c r="AT106" s="16" t="s">
        <v>130</v>
      </c>
      <c r="AU106" s="16" t="s">
        <v>79</v>
      </c>
      <c r="AY106" s="16" t="s">
        <v>129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6" t="s">
        <v>79</v>
      </c>
      <c r="BK106" s="141">
        <f>ROUND(I106*H106,2)</f>
        <v>0</v>
      </c>
      <c r="BL106" s="16" t="s">
        <v>135</v>
      </c>
      <c r="BM106" s="16" t="s">
        <v>1015</v>
      </c>
    </row>
    <row r="107" spans="2:51" s="10" customFormat="1" ht="12">
      <c r="B107" s="150"/>
      <c r="D107" s="142" t="s">
        <v>250</v>
      </c>
      <c r="E107" s="151" t="s">
        <v>1016</v>
      </c>
      <c r="F107" s="152" t="s">
        <v>1017</v>
      </c>
      <c r="H107" s="153">
        <v>1501</v>
      </c>
      <c r="I107" s="154"/>
      <c r="L107" s="150"/>
      <c r="M107" s="155"/>
      <c r="T107" s="156"/>
      <c r="AT107" s="151" t="s">
        <v>250</v>
      </c>
      <c r="AU107" s="151" t="s">
        <v>79</v>
      </c>
      <c r="AV107" s="10" t="s">
        <v>81</v>
      </c>
      <c r="AW107" s="10" t="s">
        <v>34</v>
      </c>
      <c r="AX107" s="10" t="s">
        <v>79</v>
      </c>
      <c r="AY107" s="151" t="s">
        <v>129</v>
      </c>
    </row>
    <row r="108" spans="2:65" s="1" customFormat="1" ht="16.5" customHeight="1">
      <c r="B108" s="30"/>
      <c r="C108" s="130" t="s">
        <v>162</v>
      </c>
      <c r="D108" s="130" t="s">
        <v>130</v>
      </c>
      <c r="E108" s="131" t="s">
        <v>1018</v>
      </c>
      <c r="F108" s="132" t="s">
        <v>1019</v>
      </c>
      <c r="G108" s="133" t="s">
        <v>247</v>
      </c>
      <c r="H108" s="134">
        <v>872</v>
      </c>
      <c r="I108" s="135"/>
      <c r="J108" s="136">
        <f>ROUND(I108*H108,2)</f>
        <v>0</v>
      </c>
      <c r="K108" s="132" t="s">
        <v>248</v>
      </c>
      <c r="L108" s="30"/>
      <c r="M108" s="137" t="s">
        <v>1</v>
      </c>
      <c r="N108" s="138" t="s">
        <v>42</v>
      </c>
      <c r="P108" s="139">
        <f>O108*H108</f>
        <v>0</v>
      </c>
      <c r="Q108" s="139">
        <v>0</v>
      </c>
      <c r="R108" s="139">
        <f>Q108*H108</f>
        <v>0</v>
      </c>
      <c r="S108" s="139">
        <v>0.417</v>
      </c>
      <c r="T108" s="140">
        <f>S108*H108</f>
        <v>363.62399999999997</v>
      </c>
      <c r="AR108" s="16" t="s">
        <v>135</v>
      </c>
      <c r="AT108" s="16" t="s">
        <v>130</v>
      </c>
      <c r="AU108" s="16" t="s">
        <v>79</v>
      </c>
      <c r="AY108" s="16" t="s">
        <v>129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6" t="s">
        <v>79</v>
      </c>
      <c r="BK108" s="141">
        <f>ROUND(I108*H108,2)</f>
        <v>0</v>
      </c>
      <c r="BL108" s="16" t="s">
        <v>135</v>
      </c>
      <c r="BM108" s="16" t="s">
        <v>1020</v>
      </c>
    </row>
    <row r="109" spans="2:51" s="10" customFormat="1" ht="12">
      <c r="B109" s="150"/>
      <c r="D109" s="142" t="s">
        <v>250</v>
      </c>
      <c r="E109" s="151" t="s">
        <v>1</v>
      </c>
      <c r="F109" s="152" t="s">
        <v>1021</v>
      </c>
      <c r="H109" s="153">
        <v>872</v>
      </c>
      <c r="I109" s="154"/>
      <c r="L109" s="150"/>
      <c r="M109" s="155"/>
      <c r="T109" s="156"/>
      <c r="AT109" s="151" t="s">
        <v>250</v>
      </c>
      <c r="AU109" s="151" t="s">
        <v>79</v>
      </c>
      <c r="AV109" s="10" t="s">
        <v>81</v>
      </c>
      <c r="AW109" s="10" t="s">
        <v>34</v>
      </c>
      <c r="AX109" s="10" t="s">
        <v>79</v>
      </c>
      <c r="AY109" s="151" t="s">
        <v>129</v>
      </c>
    </row>
    <row r="110" spans="2:65" s="1" customFormat="1" ht="16.5" customHeight="1">
      <c r="B110" s="30"/>
      <c r="C110" s="130" t="s">
        <v>167</v>
      </c>
      <c r="D110" s="130" t="s">
        <v>130</v>
      </c>
      <c r="E110" s="131" t="s">
        <v>1022</v>
      </c>
      <c r="F110" s="132" t="s">
        <v>1023</v>
      </c>
      <c r="G110" s="133" t="s">
        <v>254</v>
      </c>
      <c r="H110" s="134">
        <v>47</v>
      </c>
      <c r="I110" s="135"/>
      <c r="J110" s="136">
        <f>ROUND(I110*H110,2)</f>
        <v>0</v>
      </c>
      <c r="K110" s="132" t="s">
        <v>134</v>
      </c>
      <c r="L110" s="30"/>
      <c r="M110" s="137" t="s">
        <v>1</v>
      </c>
      <c r="N110" s="138" t="s">
        <v>42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6" t="s">
        <v>135</v>
      </c>
      <c r="AT110" s="16" t="s">
        <v>130</v>
      </c>
      <c r="AU110" s="16" t="s">
        <v>79</v>
      </c>
      <c r="AY110" s="16" t="s">
        <v>129</v>
      </c>
      <c r="BE110" s="141">
        <f>IF(N110="základní",J110,0)</f>
        <v>0</v>
      </c>
      <c r="BF110" s="141">
        <f>IF(N110="snížená",J110,0)</f>
        <v>0</v>
      </c>
      <c r="BG110" s="141">
        <f>IF(N110="zákl. přenesená",J110,0)</f>
        <v>0</v>
      </c>
      <c r="BH110" s="141">
        <f>IF(N110="sníž. přenesená",J110,0)</f>
        <v>0</v>
      </c>
      <c r="BI110" s="141">
        <f>IF(N110="nulová",J110,0)</f>
        <v>0</v>
      </c>
      <c r="BJ110" s="16" t="s">
        <v>79</v>
      </c>
      <c r="BK110" s="141">
        <f>ROUND(I110*H110,2)</f>
        <v>0</v>
      </c>
      <c r="BL110" s="16" t="s">
        <v>135</v>
      </c>
      <c r="BM110" s="16" t="s">
        <v>1024</v>
      </c>
    </row>
    <row r="111" spans="2:51" s="11" customFormat="1" ht="12">
      <c r="B111" s="157"/>
      <c r="D111" s="142" t="s">
        <v>250</v>
      </c>
      <c r="E111" s="158" t="s">
        <v>1</v>
      </c>
      <c r="F111" s="159" t="s">
        <v>1025</v>
      </c>
      <c r="H111" s="158" t="s">
        <v>1</v>
      </c>
      <c r="I111" s="160"/>
      <c r="L111" s="157"/>
      <c r="M111" s="161"/>
      <c r="T111" s="162"/>
      <c r="AT111" s="158" t="s">
        <v>250</v>
      </c>
      <c r="AU111" s="158" t="s">
        <v>79</v>
      </c>
      <c r="AV111" s="11" t="s">
        <v>79</v>
      </c>
      <c r="AW111" s="11" t="s">
        <v>34</v>
      </c>
      <c r="AX111" s="11" t="s">
        <v>71</v>
      </c>
      <c r="AY111" s="158" t="s">
        <v>129</v>
      </c>
    </row>
    <row r="112" spans="2:51" s="10" customFormat="1" ht="12">
      <c r="B112" s="150"/>
      <c r="D112" s="142" t="s">
        <v>250</v>
      </c>
      <c r="E112" s="151" t="s">
        <v>1026</v>
      </c>
      <c r="F112" s="152" t="s">
        <v>576</v>
      </c>
      <c r="H112" s="153">
        <v>47</v>
      </c>
      <c r="I112" s="154"/>
      <c r="L112" s="150"/>
      <c r="M112" s="155"/>
      <c r="T112" s="156"/>
      <c r="AT112" s="151" t="s">
        <v>250</v>
      </c>
      <c r="AU112" s="151" t="s">
        <v>79</v>
      </c>
      <c r="AV112" s="10" t="s">
        <v>81</v>
      </c>
      <c r="AW112" s="10" t="s">
        <v>34</v>
      </c>
      <c r="AX112" s="10" t="s">
        <v>79</v>
      </c>
      <c r="AY112" s="151" t="s">
        <v>129</v>
      </c>
    </row>
    <row r="113" spans="2:65" s="1" customFormat="1" ht="16.5" customHeight="1">
      <c r="B113" s="30"/>
      <c r="C113" s="130" t="s">
        <v>173</v>
      </c>
      <c r="D113" s="130" t="s">
        <v>130</v>
      </c>
      <c r="E113" s="131" t="s">
        <v>1027</v>
      </c>
      <c r="F113" s="132" t="s">
        <v>1028</v>
      </c>
      <c r="G113" s="133" t="s">
        <v>254</v>
      </c>
      <c r="H113" s="134">
        <v>267</v>
      </c>
      <c r="I113" s="135"/>
      <c r="J113" s="136">
        <f>ROUND(I113*H113,2)</f>
        <v>0</v>
      </c>
      <c r="K113" s="132" t="s">
        <v>134</v>
      </c>
      <c r="L113" s="30"/>
      <c r="M113" s="137" t="s">
        <v>1</v>
      </c>
      <c r="N113" s="138" t="s">
        <v>42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6" t="s">
        <v>135</v>
      </c>
      <c r="AT113" s="16" t="s">
        <v>130</v>
      </c>
      <c r="AU113" s="16" t="s">
        <v>79</v>
      </c>
      <c r="AY113" s="16" t="s">
        <v>129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6" t="s">
        <v>79</v>
      </c>
      <c r="BK113" s="141">
        <f>ROUND(I113*H113,2)</f>
        <v>0</v>
      </c>
      <c r="BL113" s="16" t="s">
        <v>135</v>
      </c>
      <c r="BM113" s="16" t="s">
        <v>1029</v>
      </c>
    </row>
    <row r="114" spans="2:51" s="11" customFormat="1" ht="12">
      <c r="B114" s="157"/>
      <c r="D114" s="142" t="s">
        <v>250</v>
      </c>
      <c r="E114" s="158" t="s">
        <v>1</v>
      </c>
      <c r="F114" s="159" t="s">
        <v>1030</v>
      </c>
      <c r="H114" s="158" t="s">
        <v>1</v>
      </c>
      <c r="I114" s="160"/>
      <c r="L114" s="157"/>
      <c r="M114" s="161"/>
      <c r="T114" s="162"/>
      <c r="AT114" s="158" t="s">
        <v>250</v>
      </c>
      <c r="AU114" s="158" t="s">
        <v>79</v>
      </c>
      <c r="AV114" s="11" t="s">
        <v>79</v>
      </c>
      <c r="AW114" s="11" t="s">
        <v>34</v>
      </c>
      <c r="AX114" s="11" t="s">
        <v>71</v>
      </c>
      <c r="AY114" s="158" t="s">
        <v>129</v>
      </c>
    </row>
    <row r="115" spans="2:51" s="10" customFormat="1" ht="12">
      <c r="B115" s="150"/>
      <c r="D115" s="142" t="s">
        <v>250</v>
      </c>
      <c r="E115" s="151" t="s">
        <v>1031</v>
      </c>
      <c r="F115" s="152" t="s">
        <v>1032</v>
      </c>
      <c r="H115" s="153">
        <v>267</v>
      </c>
      <c r="I115" s="154"/>
      <c r="L115" s="150"/>
      <c r="M115" s="155"/>
      <c r="T115" s="156"/>
      <c r="AT115" s="151" t="s">
        <v>250</v>
      </c>
      <c r="AU115" s="151" t="s">
        <v>79</v>
      </c>
      <c r="AV115" s="10" t="s">
        <v>81</v>
      </c>
      <c r="AW115" s="10" t="s">
        <v>34</v>
      </c>
      <c r="AX115" s="10" t="s">
        <v>79</v>
      </c>
      <c r="AY115" s="151" t="s">
        <v>129</v>
      </c>
    </row>
    <row r="116" spans="2:65" s="1" customFormat="1" ht="16.5" customHeight="1">
      <c r="B116" s="30"/>
      <c r="C116" s="130" t="s">
        <v>178</v>
      </c>
      <c r="D116" s="130" t="s">
        <v>130</v>
      </c>
      <c r="E116" s="131" t="s">
        <v>1033</v>
      </c>
      <c r="F116" s="132" t="s">
        <v>1034</v>
      </c>
      <c r="G116" s="133" t="s">
        <v>254</v>
      </c>
      <c r="H116" s="134">
        <v>2762</v>
      </c>
      <c r="I116" s="135"/>
      <c r="J116" s="136">
        <f>ROUND(I116*H116,2)</f>
        <v>0</v>
      </c>
      <c r="K116" s="132" t="s">
        <v>134</v>
      </c>
      <c r="L116" s="30"/>
      <c r="M116" s="137" t="s">
        <v>1</v>
      </c>
      <c r="N116" s="138" t="s">
        <v>42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6" t="s">
        <v>135</v>
      </c>
      <c r="AT116" s="16" t="s">
        <v>130</v>
      </c>
      <c r="AU116" s="16" t="s">
        <v>79</v>
      </c>
      <c r="AY116" s="16" t="s">
        <v>129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6" t="s">
        <v>79</v>
      </c>
      <c r="BK116" s="141">
        <f>ROUND(I116*H116,2)</f>
        <v>0</v>
      </c>
      <c r="BL116" s="16" t="s">
        <v>135</v>
      </c>
      <c r="BM116" s="16" t="s">
        <v>1035</v>
      </c>
    </row>
    <row r="117" spans="2:51" s="10" customFormat="1" ht="12">
      <c r="B117" s="150"/>
      <c r="D117" s="142" t="s">
        <v>250</v>
      </c>
      <c r="E117" s="151" t="s">
        <v>1036</v>
      </c>
      <c r="F117" s="152" t="s">
        <v>1037</v>
      </c>
      <c r="H117" s="153">
        <v>2732</v>
      </c>
      <c r="I117" s="154"/>
      <c r="L117" s="150"/>
      <c r="M117" s="155"/>
      <c r="T117" s="156"/>
      <c r="AT117" s="151" t="s">
        <v>250</v>
      </c>
      <c r="AU117" s="151" t="s">
        <v>79</v>
      </c>
      <c r="AV117" s="10" t="s">
        <v>81</v>
      </c>
      <c r="AW117" s="10" t="s">
        <v>34</v>
      </c>
      <c r="AX117" s="10" t="s">
        <v>71</v>
      </c>
      <c r="AY117" s="151" t="s">
        <v>129</v>
      </c>
    </row>
    <row r="118" spans="2:51" s="11" customFormat="1" ht="12">
      <c r="B118" s="157"/>
      <c r="D118" s="142" t="s">
        <v>250</v>
      </c>
      <c r="E118" s="158" t="s">
        <v>1</v>
      </c>
      <c r="F118" s="159" t="s">
        <v>1038</v>
      </c>
      <c r="H118" s="158" t="s">
        <v>1</v>
      </c>
      <c r="I118" s="160"/>
      <c r="L118" s="157"/>
      <c r="M118" s="161"/>
      <c r="T118" s="162"/>
      <c r="AT118" s="158" t="s">
        <v>250</v>
      </c>
      <c r="AU118" s="158" t="s">
        <v>79</v>
      </c>
      <c r="AV118" s="11" t="s">
        <v>79</v>
      </c>
      <c r="AW118" s="11" t="s">
        <v>34</v>
      </c>
      <c r="AX118" s="11" t="s">
        <v>71</v>
      </c>
      <c r="AY118" s="158" t="s">
        <v>129</v>
      </c>
    </row>
    <row r="119" spans="2:51" s="10" customFormat="1" ht="12">
      <c r="B119" s="150"/>
      <c r="D119" s="142" t="s">
        <v>250</v>
      </c>
      <c r="E119" s="151" t="s">
        <v>963</v>
      </c>
      <c r="F119" s="152" t="s">
        <v>458</v>
      </c>
      <c r="H119" s="153">
        <v>30</v>
      </c>
      <c r="I119" s="154"/>
      <c r="L119" s="150"/>
      <c r="M119" s="155"/>
      <c r="T119" s="156"/>
      <c r="AT119" s="151" t="s">
        <v>250</v>
      </c>
      <c r="AU119" s="151" t="s">
        <v>79</v>
      </c>
      <c r="AV119" s="10" t="s">
        <v>81</v>
      </c>
      <c r="AW119" s="10" t="s">
        <v>34</v>
      </c>
      <c r="AX119" s="10" t="s">
        <v>71</v>
      </c>
      <c r="AY119" s="151" t="s">
        <v>129</v>
      </c>
    </row>
    <row r="120" spans="2:51" s="10" customFormat="1" ht="12">
      <c r="B120" s="150"/>
      <c r="D120" s="142" t="s">
        <v>250</v>
      </c>
      <c r="E120" s="151" t="s">
        <v>1039</v>
      </c>
      <c r="F120" s="152" t="s">
        <v>1040</v>
      </c>
      <c r="H120" s="153">
        <v>2762</v>
      </c>
      <c r="I120" s="154"/>
      <c r="L120" s="150"/>
      <c r="M120" s="155"/>
      <c r="T120" s="156"/>
      <c r="AT120" s="151" t="s">
        <v>250</v>
      </c>
      <c r="AU120" s="151" t="s">
        <v>79</v>
      </c>
      <c r="AV120" s="10" t="s">
        <v>81</v>
      </c>
      <c r="AW120" s="10" t="s">
        <v>34</v>
      </c>
      <c r="AX120" s="10" t="s">
        <v>79</v>
      </c>
      <c r="AY120" s="151" t="s">
        <v>129</v>
      </c>
    </row>
    <row r="121" spans="2:65" s="1" customFormat="1" ht="16.5" customHeight="1">
      <c r="B121" s="30"/>
      <c r="C121" s="130" t="s">
        <v>184</v>
      </c>
      <c r="D121" s="130" t="s">
        <v>130</v>
      </c>
      <c r="E121" s="131" t="s">
        <v>1041</v>
      </c>
      <c r="F121" s="132" t="s">
        <v>1042</v>
      </c>
      <c r="G121" s="133" t="s">
        <v>254</v>
      </c>
      <c r="H121" s="134">
        <v>620.1</v>
      </c>
      <c r="I121" s="135"/>
      <c r="J121" s="136">
        <f>ROUND(I121*H121,2)</f>
        <v>0</v>
      </c>
      <c r="K121" s="132" t="s">
        <v>134</v>
      </c>
      <c r="L121" s="30"/>
      <c r="M121" s="137" t="s">
        <v>1</v>
      </c>
      <c r="N121" s="138" t="s">
        <v>42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AR121" s="16" t="s">
        <v>135</v>
      </c>
      <c r="AT121" s="16" t="s">
        <v>130</v>
      </c>
      <c r="AU121" s="16" t="s">
        <v>79</v>
      </c>
      <c r="AY121" s="16" t="s">
        <v>129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6" t="s">
        <v>79</v>
      </c>
      <c r="BK121" s="141">
        <f>ROUND(I121*H121,2)</f>
        <v>0</v>
      </c>
      <c r="BL121" s="16" t="s">
        <v>135</v>
      </c>
      <c r="BM121" s="16" t="s">
        <v>1043</v>
      </c>
    </row>
    <row r="122" spans="2:51" s="11" customFormat="1" ht="12">
      <c r="B122" s="157"/>
      <c r="D122" s="142" t="s">
        <v>250</v>
      </c>
      <c r="E122" s="158" t="s">
        <v>1</v>
      </c>
      <c r="F122" s="159" t="s">
        <v>1044</v>
      </c>
      <c r="H122" s="158" t="s">
        <v>1</v>
      </c>
      <c r="I122" s="160"/>
      <c r="L122" s="157"/>
      <c r="M122" s="161"/>
      <c r="T122" s="162"/>
      <c r="AT122" s="158" t="s">
        <v>250</v>
      </c>
      <c r="AU122" s="158" t="s">
        <v>79</v>
      </c>
      <c r="AV122" s="11" t="s">
        <v>79</v>
      </c>
      <c r="AW122" s="11" t="s">
        <v>34</v>
      </c>
      <c r="AX122" s="11" t="s">
        <v>71</v>
      </c>
      <c r="AY122" s="158" t="s">
        <v>129</v>
      </c>
    </row>
    <row r="123" spans="2:51" s="10" customFormat="1" ht="12">
      <c r="B123" s="150"/>
      <c r="D123" s="142" t="s">
        <v>250</v>
      </c>
      <c r="E123" s="151" t="s">
        <v>1045</v>
      </c>
      <c r="F123" s="152" t="s">
        <v>1046</v>
      </c>
      <c r="H123" s="153">
        <v>620.1</v>
      </c>
      <c r="I123" s="154"/>
      <c r="L123" s="150"/>
      <c r="M123" s="155"/>
      <c r="T123" s="156"/>
      <c r="AT123" s="151" t="s">
        <v>250</v>
      </c>
      <c r="AU123" s="151" t="s">
        <v>79</v>
      </c>
      <c r="AV123" s="10" t="s">
        <v>81</v>
      </c>
      <c r="AW123" s="10" t="s">
        <v>34</v>
      </c>
      <c r="AX123" s="10" t="s">
        <v>79</v>
      </c>
      <c r="AY123" s="151" t="s">
        <v>129</v>
      </c>
    </row>
    <row r="124" spans="2:65" s="1" customFormat="1" ht="16.5" customHeight="1">
      <c r="B124" s="30"/>
      <c r="C124" s="130" t="s">
        <v>312</v>
      </c>
      <c r="D124" s="130" t="s">
        <v>130</v>
      </c>
      <c r="E124" s="131" t="s">
        <v>258</v>
      </c>
      <c r="F124" s="132" t="s">
        <v>259</v>
      </c>
      <c r="G124" s="133" t="s">
        <v>247</v>
      </c>
      <c r="H124" s="134">
        <v>324</v>
      </c>
      <c r="I124" s="135"/>
      <c r="J124" s="136">
        <f>ROUND(I124*H124,2)</f>
        <v>0</v>
      </c>
      <c r="K124" s="132" t="s">
        <v>248</v>
      </c>
      <c r="L124" s="30"/>
      <c r="M124" s="137" t="s">
        <v>1</v>
      </c>
      <c r="N124" s="138" t="s">
        <v>42</v>
      </c>
      <c r="P124" s="139">
        <f>O124*H124</f>
        <v>0</v>
      </c>
      <c r="Q124" s="139">
        <v>0</v>
      </c>
      <c r="R124" s="139">
        <f>Q124*H124</f>
        <v>0</v>
      </c>
      <c r="S124" s="139">
        <v>0.316</v>
      </c>
      <c r="T124" s="140">
        <f>S124*H124</f>
        <v>102.384</v>
      </c>
      <c r="AR124" s="16" t="s">
        <v>135</v>
      </c>
      <c r="AT124" s="16" t="s">
        <v>130</v>
      </c>
      <c r="AU124" s="16" t="s">
        <v>79</v>
      </c>
      <c r="AY124" s="16" t="s">
        <v>129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6" t="s">
        <v>79</v>
      </c>
      <c r="BK124" s="141">
        <f>ROUND(I124*H124,2)</f>
        <v>0</v>
      </c>
      <c r="BL124" s="16" t="s">
        <v>135</v>
      </c>
      <c r="BM124" s="16" t="s">
        <v>1047</v>
      </c>
    </row>
    <row r="125" spans="2:51" s="10" customFormat="1" ht="12">
      <c r="B125" s="150"/>
      <c r="D125" s="142" t="s">
        <v>250</v>
      </c>
      <c r="E125" s="151" t="s">
        <v>1</v>
      </c>
      <c r="F125" s="152" t="s">
        <v>1048</v>
      </c>
      <c r="H125" s="153">
        <v>324</v>
      </c>
      <c r="I125" s="154"/>
      <c r="L125" s="150"/>
      <c r="M125" s="155"/>
      <c r="T125" s="156"/>
      <c r="AT125" s="151" t="s">
        <v>250</v>
      </c>
      <c r="AU125" s="151" t="s">
        <v>79</v>
      </c>
      <c r="AV125" s="10" t="s">
        <v>81</v>
      </c>
      <c r="AW125" s="10" t="s">
        <v>34</v>
      </c>
      <c r="AX125" s="10" t="s">
        <v>79</v>
      </c>
      <c r="AY125" s="151" t="s">
        <v>129</v>
      </c>
    </row>
    <row r="126" spans="2:65" s="1" customFormat="1" ht="16.5" customHeight="1">
      <c r="B126" s="30"/>
      <c r="C126" s="130" t="s">
        <v>317</v>
      </c>
      <c r="D126" s="130" t="s">
        <v>130</v>
      </c>
      <c r="E126" s="131" t="s">
        <v>1049</v>
      </c>
      <c r="F126" s="132" t="s">
        <v>1050</v>
      </c>
      <c r="G126" s="133" t="s">
        <v>254</v>
      </c>
      <c r="H126" s="134">
        <v>837</v>
      </c>
      <c r="I126" s="135"/>
      <c r="J126" s="136">
        <f>ROUND(I126*H126,2)</f>
        <v>0</v>
      </c>
      <c r="K126" s="132" t="s">
        <v>134</v>
      </c>
      <c r="L126" s="30"/>
      <c r="M126" s="137" t="s">
        <v>1</v>
      </c>
      <c r="N126" s="138" t="s">
        <v>42</v>
      </c>
      <c r="P126" s="139">
        <f>O126*H126</f>
        <v>0</v>
      </c>
      <c r="Q126" s="139">
        <v>6E-05</v>
      </c>
      <c r="R126" s="139">
        <f>Q126*H126</f>
        <v>0.05022</v>
      </c>
      <c r="S126" s="139">
        <v>0</v>
      </c>
      <c r="T126" s="140">
        <f>S126*H126</f>
        <v>0</v>
      </c>
      <c r="AR126" s="16" t="s">
        <v>135</v>
      </c>
      <c r="AT126" s="16" t="s">
        <v>130</v>
      </c>
      <c r="AU126" s="16" t="s">
        <v>79</v>
      </c>
      <c r="AY126" s="16" t="s">
        <v>129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6" t="s">
        <v>79</v>
      </c>
      <c r="BK126" s="141">
        <f>ROUND(I126*H126,2)</f>
        <v>0</v>
      </c>
      <c r="BL126" s="16" t="s">
        <v>135</v>
      </c>
      <c r="BM126" s="16" t="s">
        <v>1051</v>
      </c>
    </row>
    <row r="127" spans="2:47" s="1" customFormat="1" ht="19.5">
      <c r="B127" s="30"/>
      <c r="D127" s="142" t="s">
        <v>137</v>
      </c>
      <c r="F127" s="143" t="s">
        <v>265</v>
      </c>
      <c r="I127" s="83"/>
      <c r="L127" s="30"/>
      <c r="M127" s="144"/>
      <c r="T127" s="49"/>
      <c r="AT127" s="16" t="s">
        <v>137</v>
      </c>
      <c r="AU127" s="16" t="s">
        <v>79</v>
      </c>
    </row>
    <row r="128" spans="2:51" s="11" customFormat="1" ht="12">
      <c r="B128" s="157"/>
      <c r="D128" s="142" t="s">
        <v>250</v>
      </c>
      <c r="E128" s="158" t="s">
        <v>1</v>
      </c>
      <c r="F128" s="159" t="s">
        <v>1052</v>
      </c>
      <c r="H128" s="158" t="s">
        <v>1</v>
      </c>
      <c r="I128" s="160"/>
      <c r="L128" s="157"/>
      <c r="M128" s="161"/>
      <c r="T128" s="162"/>
      <c r="AT128" s="158" t="s">
        <v>250</v>
      </c>
      <c r="AU128" s="158" t="s">
        <v>79</v>
      </c>
      <c r="AV128" s="11" t="s">
        <v>79</v>
      </c>
      <c r="AW128" s="11" t="s">
        <v>34</v>
      </c>
      <c r="AX128" s="11" t="s">
        <v>71</v>
      </c>
      <c r="AY128" s="158" t="s">
        <v>129</v>
      </c>
    </row>
    <row r="129" spans="2:51" s="10" customFormat="1" ht="12">
      <c r="B129" s="150"/>
      <c r="D129" s="142" t="s">
        <v>250</v>
      </c>
      <c r="E129" s="151" t="s">
        <v>1053</v>
      </c>
      <c r="F129" s="152" t="s">
        <v>1054</v>
      </c>
      <c r="H129" s="153">
        <v>837</v>
      </c>
      <c r="I129" s="154"/>
      <c r="L129" s="150"/>
      <c r="M129" s="155"/>
      <c r="T129" s="156"/>
      <c r="AT129" s="151" t="s">
        <v>250</v>
      </c>
      <c r="AU129" s="151" t="s">
        <v>79</v>
      </c>
      <c r="AV129" s="10" t="s">
        <v>81</v>
      </c>
      <c r="AW129" s="10" t="s">
        <v>34</v>
      </c>
      <c r="AX129" s="10" t="s">
        <v>79</v>
      </c>
      <c r="AY129" s="151" t="s">
        <v>129</v>
      </c>
    </row>
    <row r="130" spans="2:65" s="1" customFormat="1" ht="16.5" customHeight="1">
      <c r="B130" s="30"/>
      <c r="C130" s="130" t="s">
        <v>327</v>
      </c>
      <c r="D130" s="130" t="s">
        <v>130</v>
      </c>
      <c r="E130" s="131" t="s">
        <v>1055</v>
      </c>
      <c r="F130" s="132" t="s">
        <v>1056</v>
      </c>
      <c r="G130" s="133" t="s">
        <v>254</v>
      </c>
      <c r="H130" s="134">
        <v>267</v>
      </c>
      <c r="I130" s="135"/>
      <c r="J130" s="136">
        <f>ROUND(I130*H130,2)</f>
        <v>0</v>
      </c>
      <c r="K130" s="132" t="s">
        <v>134</v>
      </c>
      <c r="L130" s="30"/>
      <c r="M130" s="137" t="s">
        <v>1</v>
      </c>
      <c r="N130" s="138" t="s">
        <v>42</v>
      </c>
      <c r="P130" s="139">
        <f>O130*H130</f>
        <v>0</v>
      </c>
      <c r="Q130" s="139">
        <v>0.00022</v>
      </c>
      <c r="R130" s="139">
        <f>Q130*H130</f>
        <v>0.05874</v>
      </c>
      <c r="S130" s="139">
        <v>0</v>
      </c>
      <c r="T130" s="140">
        <f>S130*H130</f>
        <v>0</v>
      </c>
      <c r="AR130" s="16" t="s">
        <v>135</v>
      </c>
      <c r="AT130" s="16" t="s">
        <v>130</v>
      </c>
      <c r="AU130" s="16" t="s">
        <v>79</v>
      </c>
      <c r="AY130" s="16" t="s">
        <v>129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6" t="s">
        <v>79</v>
      </c>
      <c r="BK130" s="141">
        <f>ROUND(I130*H130,2)</f>
        <v>0</v>
      </c>
      <c r="BL130" s="16" t="s">
        <v>135</v>
      </c>
      <c r="BM130" s="16" t="s">
        <v>1057</v>
      </c>
    </row>
    <row r="131" spans="2:47" s="1" customFormat="1" ht="19.5">
      <c r="B131" s="30"/>
      <c r="D131" s="142" t="s">
        <v>137</v>
      </c>
      <c r="F131" s="143" t="s">
        <v>265</v>
      </c>
      <c r="I131" s="83"/>
      <c r="L131" s="30"/>
      <c r="M131" s="144"/>
      <c r="T131" s="49"/>
      <c r="AT131" s="16" t="s">
        <v>137</v>
      </c>
      <c r="AU131" s="16" t="s">
        <v>79</v>
      </c>
    </row>
    <row r="132" spans="2:51" s="11" customFormat="1" ht="12">
      <c r="B132" s="157"/>
      <c r="D132" s="142" t="s">
        <v>250</v>
      </c>
      <c r="E132" s="158" t="s">
        <v>1</v>
      </c>
      <c r="F132" s="159" t="s">
        <v>1058</v>
      </c>
      <c r="H132" s="158" t="s">
        <v>1</v>
      </c>
      <c r="I132" s="160"/>
      <c r="L132" s="157"/>
      <c r="M132" s="161"/>
      <c r="T132" s="162"/>
      <c r="AT132" s="158" t="s">
        <v>250</v>
      </c>
      <c r="AU132" s="158" t="s">
        <v>79</v>
      </c>
      <c r="AV132" s="11" t="s">
        <v>79</v>
      </c>
      <c r="AW132" s="11" t="s">
        <v>34</v>
      </c>
      <c r="AX132" s="11" t="s">
        <v>71</v>
      </c>
      <c r="AY132" s="158" t="s">
        <v>129</v>
      </c>
    </row>
    <row r="133" spans="2:51" s="10" customFormat="1" ht="12">
      <c r="B133" s="150"/>
      <c r="D133" s="142" t="s">
        <v>250</v>
      </c>
      <c r="E133" s="151" t="s">
        <v>1059</v>
      </c>
      <c r="F133" s="152" t="s">
        <v>1060</v>
      </c>
      <c r="H133" s="153">
        <v>267</v>
      </c>
      <c r="I133" s="154"/>
      <c r="L133" s="150"/>
      <c r="M133" s="155"/>
      <c r="T133" s="156"/>
      <c r="AT133" s="151" t="s">
        <v>250</v>
      </c>
      <c r="AU133" s="151" t="s">
        <v>79</v>
      </c>
      <c r="AV133" s="10" t="s">
        <v>81</v>
      </c>
      <c r="AW133" s="10" t="s">
        <v>34</v>
      </c>
      <c r="AX133" s="10" t="s">
        <v>79</v>
      </c>
      <c r="AY133" s="151" t="s">
        <v>129</v>
      </c>
    </row>
    <row r="134" spans="2:65" s="1" customFormat="1" ht="16.5" customHeight="1">
      <c r="B134" s="30"/>
      <c r="C134" s="130" t="s">
        <v>8</v>
      </c>
      <c r="D134" s="130" t="s">
        <v>130</v>
      </c>
      <c r="E134" s="131" t="s">
        <v>1061</v>
      </c>
      <c r="F134" s="132" t="s">
        <v>1062</v>
      </c>
      <c r="G134" s="133" t="s">
        <v>488</v>
      </c>
      <c r="H134" s="134">
        <v>1490</v>
      </c>
      <c r="I134" s="135"/>
      <c r="J134" s="136">
        <f>ROUND(I134*H134,2)</f>
        <v>0</v>
      </c>
      <c r="K134" s="132" t="s">
        <v>134</v>
      </c>
      <c r="L134" s="30"/>
      <c r="M134" s="137" t="s">
        <v>1</v>
      </c>
      <c r="N134" s="138" t="s">
        <v>42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6" t="s">
        <v>135</v>
      </c>
      <c r="AT134" s="16" t="s">
        <v>130</v>
      </c>
      <c r="AU134" s="16" t="s">
        <v>79</v>
      </c>
      <c r="AY134" s="16" t="s">
        <v>129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6" t="s">
        <v>79</v>
      </c>
      <c r="BK134" s="141">
        <f>ROUND(I134*H134,2)</f>
        <v>0</v>
      </c>
      <c r="BL134" s="16" t="s">
        <v>135</v>
      </c>
      <c r="BM134" s="16" t="s">
        <v>1063</v>
      </c>
    </row>
    <row r="135" spans="2:51" s="10" customFormat="1" ht="12">
      <c r="B135" s="150"/>
      <c r="D135" s="142" t="s">
        <v>250</v>
      </c>
      <c r="E135" s="151" t="s">
        <v>1064</v>
      </c>
      <c r="F135" s="152" t="s">
        <v>1065</v>
      </c>
      <c r="H135" s="153">
        <v>1490</v>
      </c>
      <c r="I135" s="154"/>
      <c r="L135" s="150"/>
      <c r="M135" s="155"/>
      <c r="T135" s="156"/>
      <c r="AT135" s="151" t="s">
        <v>250</v>
      </c>
      <c r="AU135" s="151" t="s">
        <v>79</v>
      </c>
      <c r="AV135" s="10" t="s">
        <v>81</v>
      </c>
      <c r="AW135" s="10" t="s">
        <v>34</v>
      </c>
      <c r="AX135" s="10" t="s">
        <v>79</v>
      </c>
      <c r="AY135" s="151" t="s">
        <v>129</v>
      </c>
    </row>
    <row r="136" spans="2:65" s="1" customFormat="1" ht="16.5" customHeight="1">
      <c r="B136" s="30"/>
      <c r="C136" s="130" t="s">
        <v>338</v>
      </c>
      <c r="D136" s="130" t="s">
        <v>130</v>
      </c>
      <c r="E136" s="131" t="s">
        <v>1066</v>
      </c>
      <c r="F136" s="132" t="s">
        <v>1067</v>
      </c>
      <c r="G136" s="133" t="s">
        <v>280</v>
      </c>
      <c r="H136" s="134">
        <v>235.8</v>
      </c>
      <c r="I136" s="135"/>
      <c r="J136" s="136">
        <f>ROUND(I136*H136,2)</f>
        <v>0</v>
      </c>
      <c r="K136" s="132" t="s">
        <v>134</v>
      </c>
      <c r="L136" s="30"/>
      <c r="M136" s="137" t="s">
        <v>1</v>
      </c>
      <c r="N136" s="138" t="s">
        <v>42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6" t="s">
        <v>135</v>
      </c>
      <c r="AT136" s="16" t="s">
        <v>130</v>
      </c>
      <c r="AU136" s="16" t="s">
        <v>79</v>
      </c>
      <c r="AY136" s="16" t="s">
        <v>129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6" t="s">
        <v>79</v>
      </c>
      <c r="BK136" s="141">
        <f>ROUND(I136*H136,2)</f>
        <v>0</v>
      </c>
      <c r="BL136" s="16" t="s">
        <v>135</v>
      </c>
      <c r="BM136" s="16" t="s">
        <v>1068</v>
      </c>
    </row>
    <row r="137" spans="2:51" s="11" customFormat="1" ht="12">
      <c r="B137" s="157"/>
      <c r="D137" s="142" t="s">
        <v>250</v>
      </c>
      <c r="E137" s="158" t="s">
        <v>1</v>
      </c>
      <c r="F137" s="159" t="s">
        <v>1069</v>
      </c>
      <c r="H137" s="158" t="s">
        <v>1</v>
      </c>
      <c r="I137" s="160"/>
      <c r="L137" s="157"/>
      <c r="M137" s="161"/>
      <c r="T137" s="162"/>
      <c r="AT137" s="158" t="s">
        <v>250</v>
      </c>
      <c r="AU137" s="158" t="s">
        <v>79</v>
      </c>
      <c r="AV137" s="11" t="s">
        <v>79</v>
      </c>
      <c r="AW137" s="11" t="s">
        <v>34</v>
      </c>
      <c r="AX137" s="11" t="s">
        <v>71</v>
      </c>
      <c r="AY137" s="158" t="s">
        <v>129</v>
      </c>
    </row>
    <row r="138" spans="2:51" s="10" customFormat="1" ht="12">
      <c r="B138" s="150"/>
      <c r="D138" s="142" t="s">
        <v>250</v>
      </c>
      <c r="E138" s="151" t="s">
        <v>1070</v>
      </c>
      <c r="F138" s="152" t="s">
        <v>1071</v>
      </c>
      <c r="H138" s="153">
        <v>235.8</v>
      </c>
      <c r="I138" s="154"/>
      <c r="L138" s="150"/>
      <c r="M138" s="155"/>
      <c r="T138" s="156"/>
      <c r="AT138" s="151" t="s">
        <v>250</v>
      </c>
      <c r="AU138" s="151" t="s">
        <v>79</v>
      </c>
      <c r="AV138" s="10" t="s">
        <v>81</v>
      </c>
      <c r="AW138" s="10" t="s">
        <v>34</v>
      </c>
      <c r="AX138" s="10" t="s">
        <v>79</v>
      </c>
      <c r="AY138" s="151" t="s">
        <v>129</v>
      </c>
    </row>
    <row r="139" spans="2:65" s="1" customFormat="1" ht="16.5" customHeight="1">
      <c r="B139" s="30"/>
      <c r="C139" s="130" t="s">
        <v>344</v>
      </c>
      <c r="D139" s="130" t="s">
        <v>130</v>
      </c>
      <c r="E139" s="131" t="s">
        <v>1072</v>
      </c>
      <c r="F139" s="132" t="s">
        <v>1073</v>
      </c>
      <c r="G139" s="133" t="s">
        <v>280</v>
      </c>
      <c r="H139" s="134">
        <v>235.8</v>
      </c>
      <c r="I139" s="135"/>
      <c r="J139" s="136">
        <f>ROUND(I139*H139,2)</f>
        <v>0</v>
      </c>
      <c r="K139" s="132" t="s">
        <v>134</v>
      </c>
      <c r="L139" s="30"/>
      <c r="M139" s="137" t="s">
        <v>1</v>
      </c>
      <c r="N139" s="138" t="s">
        <v>42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6" t="s">
        <v>135</v>
      </c>
      <c r="AT139" s="16" t="s">
        <v>130</v>
      </c>
      <c r="AU139" s="16" t="s">
        <v>79</v>
      </c>
      <c r="AY139" s="16" t="s">
        <v>129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6" t="s">
        <v>79</v>
      </c>
      <c r="BK139" s="141">
        <f>ROUND(I139*H139,2)</f>
        <v>0</v>
      </c>
      <c r="BL139" s="16" t="s">
        <v>135</v>
      </c>
      <c r="BM139" s="16" t="s">
        <v>1074</v>
      </c>
    </row>
    <row r="140" spans="2:51" s="11" customFormat="1" ht="12">
      <c r="B140" s="157"/>
      <c r="D140" s="142" t="s">
        <v>250</v>
      </c>
      <c r="E140" s="158" t="s">
        <v>1</v>
      </c>
      <c r="F140" s="159" t="s">
        <v>1069</v>
      </c>
      <c r="H140" s="158" t="s">
        <v>1</v>
      </c>
      <c r="I140" s="160"/>
      <c r="L140" s="157"/>
      <c r="M140" s="161"/>
      <c r="T140" s="162"/>
      <c r="AT140" s="158" t="s">
        <v>250</v>
      </c>
      <c r="AU140" s="158" t="s">
        <v>79</v>
      </c>
      <c r="AV140" s="11" t="s">
        <v>79</v>
      </c>
      <c r="AW140" s="11" t="s">
        <v>34</v>
      </c>
      <c r="AX140" s="11" t="s">
        <v>71</v>
      </c>
      <c r="AY140" s="158" t="s">
        <v>129</v>
      </c>
    </row>
    <row r="141" spans="2:51" s="10" customFormat="1" ht="12">
      <c r="B141" s="150"/>
      <c r="D141" s="142" t="s">
        <v>250</v>
      </c>
      <c r="E141" s="151" t="s">
        <v>1075</v>
      </c>
      <c r="F141" s="152" t="s">
        <v>1071</v>
      </c>
      <c r="H141" s="153">
        <v>235.8</v>
      </c>
      <c r="I141" s="154"/>
      <c r="L141" s="150"/>
      <c r="M141" s="155"/>
      <c r="T141" s="156"/>
      <c r="AT141" s="151" t="s">
        <v>250</v>
      </c>
      <c r="AU141" s="151" t="s">
        <v>79</v>
      </c>
      <c r="AV141" s="10" t="s">
        <v>81</v>
      </c>
      <c r="AW141" s="10" t="s">
        <v>34</v>
      </c>
      <c r="AX141" s="10" t="s">
        <v>79</v>
      </c>
      <c r="AY141" s="151" t="s">
        <v>129</v>
      </c>
    </row>
    <row r="142" spans="2:65" s="1" customFormat="1" ht="16.5" customHeight="1">
      <c r="B142" s="30"/>
      <c r="C142" s="130" t="s">
        <v>352</v>
      </c>
      <c r="D142" s="130" t="s">
        <v>130</v>
      </c>
      <c r="E142" s="131" t="s">
        <v>278</v>
      </c>
      <c r="F142" s="132" t="s">
        <v>279</v>
      </c>
      <c r="G142" s="133" t="s">
        <v>280</v>
      </c>
      <c r="H142" s="134">
        <v>843.097</v>
      </c>
      <c r="I142" s="135"/>
      <c r="J142" s="136">
        <f>ROUND(I142*H142,2)</f>
        <v>0</v>
      </c>
      <c r="K142" s="132" t="s">
        <v>134</v>
      </c>
      <c r="L142" s="30"/>
      <c r="M142" s="137" t="s">
        <v>1</v>
      </c>
      <c r="N142" s="138" t="s">
        <v>42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6" t="s">
        <v>135</v>
      </c>
      <c r="AT142" s="16" t="s">
        <v>130</v>
      </c>
      <c r="AU142" s="16" t="s">
        <v>79</v>
      </c>
      <c r="AY142" s="16" t="s">
        <v>129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6" t="s">
        <v>79</v>
      </c>
      <c r="BK142" s="141">
        <f>ROUND(I142*H142,2)</f>
        <v>0</v>
      </c>
      <c r="BL142" s="16" t="s">
        <v>135</v>
      </c>
      <c r="BM142" s="16" t="s">
        <v>1076</v>
      </c>
    </row>
    <row r="143" spans="2:51" s="10" customFormat="1" ht="12">
      <c r="B143" s="150"/>
      <c r="D143" s="142" t="s">
        <v>250</v>
      </c>
      <c r="E143" s="151" t="s">
        <v>1077</v>
      </c>
      <c r="F143" s="152" t="s">
        <v>1078</v>
      </c>
      <c r="H143" s="153">
        <v>24</v>
      </c>
      <c r="I143" s="154"/>
      <c r="L143" s="150"/>
      <c r="M143" s="155"/>
      <c r="T143" s="156"/>
      <c r="AT143" s="151" t="s">
        <v>250</v>
      </c>
      <c r="AU143" s="151" t="s">
        <v>79</v>
      </c>
      <c r="AV143" s="10" t="s">
        <v>81</v>
      </c>
      <c r="AW143" s="10" t="s">
        <v>34</v>
      </c>
      <c r="AX143" s="10" t="s">
        <v>71</v>
      </c>
      <c r="AY143" s="151" t="s">
        <v>129</v>
      </c>
    </row>
    <row r="144" spans="2:51" s="10" customFormat="1" ht="12">
      <c r="B144" s="150"/>
      <c r="D144" s="142" t="s">
        <v>250</v>
      </c>
      <c r="E144" s="151" t="s">
        <v>1079</v>
      </c>
      <c r="F144" s="152" t="s">
        <v>1080</v>
      </c>
      <c r="H144" s="153">
        <v>819.097</v>
      </c>
      <c r="I144" s="154"/>
      <c r="L144" s="150"/>
      <c r="M144" s="155"/>
      <c r="T144" s="156"/>
      <c r="AT144" s="151" t="s">
        <v>250</v>
      </c>
      <c r="AU144" s="151" t="s">
        <v>79</v>
      </c>
      <c r="AV144" s="10" t="s">
        <v>81</v>
      </c>
      <c r="AW144" s="10" t="s">
        <v>34</v>
      </c>
      <c r="AX144" s="10" t="s">
        <v>71</v>
      </c>
      <c r="AY144" s="151" t="s">
        <v>129</v>
      </c>
    </row>
    <row r="145" spans="2:51" s="12" customFormat="1" ht="12">
      <c r="B145" s="163"/>
      <c r="D145" s="142" t="s">
        <v>250</v>
      </c>
      <c r="E145" s="164" t="s">
        <v>1</v>
      </c>
      <c r="F145" s="165" t="s">
        <v>300</v>
      </c>
      <c r="H145" s="166">
        <v>843.097</v>
      </c>
      <c r="I145" s="167"/>
      <c r="L145" s="163"/>
      <c r="M145" s="168"/>
      <c r="T145" s="169"/>
      <c r="AT145" s="164" t="s">
        <v>250</v>
      </c>
      <c r="AU145" s="164" t="s">
        <v>79</v>
      </c>
      <c r="AV145" s="12" t="s">
        <v>135</v>
      </c>
      <c r="AW145" s="12" t="s">
        <v>34</v>
      </c>
      <c r="AX145" s="12" t="s">
        <v>79</v>
      </c>
      <c r="AY145" s="164" t="s">
        <v>129</v>
      </c>
    </row>
    <row r="146" spans="2:65" s="1" customFormat="1" ht="16.5" customHeight="1">
      <c r="B146" s="30"/>
      <c r="C146" s="130" t="s">
        <v>359</v>
      </c>
      <c r="D146" s="130" t="s">
        <v>130</v>
      </c>
      <c r="E146" s="131" t="s">
        <v>1081</v>
      </c>
      <c r="F146" s="132" t="s">
        <v>1082</v>
      </c>
      <c r="G146" s="133" t="s">
        <v>280</v>
      </c>
      <c r="H146" s="134">
        <v>111</v>
      </c>
      <c r="I146" s="135"/>
      <c r="J146" s="136">
        <f>ROUND(I146*H146,2)</f>
        <v>0</v>
      </c>
      <c r="K146" s="132" t="s">
        <v>134</v>
      </c>
      <c r="L146" s="30"/>
      <c r="M146" s="137" t="s">
        <v>1</v>
      </c>
      <c r="N146" s="138" t="s">
        <v>42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6" t="s">
        <v>135</v>
      </c>
      <c r="AT146" s="16" t="s">
        <v>130</v>
      </c>
      <c r="AU146" s="16" t="s">
        <v>79</v>
      </c>
      <c r="AY146" s="16" t="s">
        <v>129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6" t="s">
        <v>79</v>
      </c>
      <c r="BK146" s="141">
        <f>ROUND(I146*H146,2)</f>
        <v>0</v>
      </c>
      <c r="BL146" s="16" t="s">
        <v>135</v>
      </c>
      <c r="BM146" s="16" t="s">
        <v>1083</v>
      </c>
    </row>
    <row r="147" spans="2:51" s="10" customFormat="1" ht="12">
      <c r="B147" s="150"/>
      <c r="D147" s="142" t="s">
        <v>250</v>
      </c>
      <c r="E147" s="151" t="s">
        <v>1084</v>
      </c>
      <c r="F147" s="152" t="s">
        <v>1078</v>
      </c>
      <c r="H147" s="153">
        <v>24</v>
      </c>
      <c r="I147" s="154"/>
      <c r="L147" s="150"/>
      <c r="M147" s="155"/>
      <c r="T147" s="156"/>
      <c r="AT147" s="151" t="s">
        <v>250</v>
      </c>
      <c r="AU147" s="151" t="s">
        <v>79</v>
      </c>
      <c r="AV147" s="10" t="s">
        <v>81</v>
      </c>
      <c r="AW147" s="10" t="s">
        <v>34</v>
      </c>
      <c r="AX147" s="10" t="s">
        <v>71</v>
      </c>
      <c r="AY147" s="151" t="s">
        <v>129</v>
      </c>
    </row>
    <row r="148" spans="2:51" s="10" customFormat="1" ht="12">
      <c r="B148" s="150"/>
      <c r="D148" s="142" t="s">
        <v>250</v>
      </c>
      <c r="E148" s="151" t="s">
        <v>934</v>
      </c>
      <c r="F148" s="152" t="s">
        <v>1085</v>
      </c>
      <c r="H148" s="153">
        <v>87</v>
      </c>
      <c r="I148" s="154"/>
      <c r="L148" s="150"/>
      <c r="M148" s="155"/>
      <c r="T148" s="156"/>
      <c r="AT148" s="151" t="s">
        <v>250</v>
      </c>
      <c r="AU148" s="151" t="s">
        <v>79</v>
      </c>
      <c r="AV148" s="10" t="s">
        <v>81</v>
      </c>
      <c r="AW148" s="10" t="s">
        <v>34</v>
      </c>
      <c r="AX148" s="10" t="s">
        <v>71</v>
      </c>
      <c r="AY148" s="151" t="s">
        <v>129</v>
      </c>
    </row>
    <row r="149" spans="2:51" s="10" customFormat="1" ht="12">
      <c r="B149" s="150"/>
      <c r="D149" s="142" t="s">
        <v>250</v>
      </c>
      <c r="E149" s="151" t="s">
        <v>1086</v>
      </c>
      <c r="F149" s="152" t="s">
        <v>1087</v>
      </c>
      <c r="H149" s="153">
        <v>111</v>
      </c>
      <c r="I149" s="154"/>
      <c r="L149" s="150"/>
      <c r="M149" s="155"/>
      <c r="T149" s="156"/>
      <c r="AT149" s="151" t="s">
        <v>250</v>
      </c>
      <c r="AU149" s="151" t="s">
        <v>79</v>
      </c>
      <c r="AV149" s="10" t="s">
        <v>81</v>
      </c>
      <c r="AW149" s="10" t="s">
        <v>34</v>
      </c>
      <c r="AX149" s="10" t="s">
        <v>79</v>
      </c>
      <c r="AY149" s="151" t="s">
        <v>129</v>
      </c>
    </row>
    <row r="150" spans="2:65" s="1" customFormat="1" ht="16.5" customHeight="1">
      <c r="B150" s="30"/>
      <c r="C150" s="130" t="s">
        <v>377</v>
      </c>
      <c r="D150" s="130" t="s">
        <v>130</v>
      </c>
      <c r="E150" s="131" t="s">
        <v>1088</v>
      </c>
      <c r="F150" s="132" t="s">
        <v>1089</v>
      </c>
      <c r="G150" s="133" t="s">
        <v>303</v>
      </c>
      <c r="H150" s="134">
        <v>26.2</v>
      </c>
      <c r="I150" s="135"/>
      <c r="J150" s="136">
        <f>ROUND(I150*H150,2)</f>
        <v>0</v>
      </c>
      <c r="K150" s="132" t="s">
        <v>248</v>
      </c>
      <c r="L150" s="30"/>
      <c r="M150" s="137" t="s">
        <v>1</v>
      </c>
      <c r="N150" s="138" t="s">
        <v>42</v>
      </c>
      <c r="P150" s="139">
        <f>O150*H150</f>
        <v>0</v>
      </c>
      <c r="Q150" s="139">
        <v>0.00354</v>
      </c>
      <c r="R150" s="139">
        <f>Q150*H150</f>
        <v>0.092748</v>
      </c>
      <c r="S150" s="139">
        <v>0</v>
      </c>
      <c r="T150" s="140">
        <f>S150*H150</f>
        <v>0</v>
      </c>
      <c r="AR150" s="16" t="s">
        <v>135</v>
      </c>
      <c r="AT150" s="16" t="s">
        <v>130</v>
      </c>
      <c r="AU150" s="16" t="s">
        <v>79</v>
      </c>
      <c r="AY150" s="16" t="s">
        <v>129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6" t="s">
        <v>79</v>
      </c>
      <c r="BK150" s="141">
        <f>ROUND(I150*H150,2)</f>
        <v>0</v>
      </c>
      <c r="BL150" s="16" t="s">
        <v>135</v>
      </c>
      <c r="BM150" s="16" t="s">
        <v>1090</v>
      </c>
    </row>
    <row r="151" spans="2:51" s="11" customFormat="1" ht="12">
      <c r="B151" s="157"/>
      <c r="D151" s="142" t="s">
        <v>250</v>
      </c>
      <c r="E151" s="158" t="s">
        <v>1</v>
      </c>
      <c r="F151" s="159" t="s">
        <v>1069</v>
      </c>
      <c r="H151" s="158" t="s">
        <v>1</v>
      </c>
      <c r="I151" s="160"/>
      <c r="L151" s="157"/>
      <c r="M151" s="161"/>
      <c r="T151" s="162"/>
      <c r="AT151" s="158" t="s">
        <v>250</v>
      </c>
      <c r="AU151" s="158" t="s">
        <v>79</v>
      </c>
      <c r="AV151" s="11" t="s">
        <v>79</v>
      </c>
      <c r="AW151" s="11" t="s">
        <v>34</v>
      </c>
      <c r="AX151" s="11" t="s">
        <v>71</v>
      </c>
      <c r="AY151" s="158" t="s">
        <v>129</v>
      </c>
    </row>
    <row r="152" spans="2:51" s="10" customFormat="1" ht="12">
      <c r="B152" s="150"/>
      <c r="D152" s="142" t="s">
        <v>250</v>
      </c>
      <c r="E152" s="151" t="s">
        <v>1</v>
      </c>
      <c r="F152" s="152" t="s">
        <v>1091</v>
      </c>
      <c r="H152" s="153">
        <v>26.2</v>
      </c>
      <c r="I152" s="154"/>
      <c r="L152" s="150"/>
      <c r="M152" s="155"/>
      <c r="T152" s="156"/>
      <c r="AT152" s="151" t="s">
        <v>250</v>
      </c>
      <c r="AU152" s="151" t="s">
        <v>79</v>
      </c>
      <c r="AV152" s="10" t="s">
        <v>81</v>
      </c>
      <c r="AW152" s="10" t="s">
        <v>34</v>
      </c>
      <c r="AX152" s="10" t="s">
        <v>79</v>
      </c>
      <c r="AY152" s="151" t="s">
        <v>129</v>
      </c>
    </row>
    <row r="153" spans="2:65" s="1" customFormat="1" ht="16.5" customHeight="1">
      <c r="B153" s="30"/>
      <c r="C153" s="130" t="s">
        <v>7</v>
      </c>
      <c r="D153" s="130" t="s">
        <v>130</v>
      </c>
      <c r="E153" s="131" t="s">
        <v>1092</v>
      </c>
      <c r="F153" s="132" t="s">
        <v>1093</v>
      </c>
      <c r="G153" s="133" t="s">
        <v>280</v>
      </c>
      <c r="H153" s="134">
        <v>14.492</v>
      </c>
      <c r="I153" s="135"/>
      <c r="J153" s="136">
        <f>ROUND(I153*H153,2)</f>
        <v>0</v>
      </c>
      <c r="K153" s="132" t="s">
        <v>134</v>
      </c>
      <c r="L153" s="30"/>
      <c r="M153" s="137" t="s">
        <v>1</v>
      </c>
      <c r="N153" s="138" t="s">
        <v>42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6" t="s">
        <v>135</v>
      </c>
      <c r="AT153" s="16" t="s">
        <v>130</v>
      </c>
      <c r="AU153" s="16" t="s">
        <v>79</v>
      </c>
      <c r="AY153" s="16" t="s">
        <v>129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6" t="s">
        <v>79</v>
      </c>
      <c r="BK153" s="141">
        <f>ROUND(I153*H153,2)</f>
        <v>0</v>
      </c>
      <c r="BL153" s="16" t="s">
        <v>135</v>
      </c>
      <c r="BM153" s="16" t="s">
        <v>1094</v>
      </c>
    </row>
    <row r="154" spans="2:51" s="11" customFormat="1" ht="12">
      <c r="B154" s="157"/>
      <c r="D154" s="142" t="s">
        <v>250</v>
      </c>
      <c r="E154" s="158" t="s">
        <v>1</v>
      </c>
      <c r="F154" s="159" t="s">
        <v>1095</v>
      </c>
      <c r="H154" s="158" t="s">
        <v>1</v>
      </c>
      <c r="I154" s="160"/>
      <c r="L154" s="157"/>
      <c r="M154" s="161"/>
      <c r="T154" s="162"/>
      <c r="AT154" s="158" t="s">
        <v>250</v>
      </c>
      <c r="AU154" s="158" t="s">
        <v>79</v>
      </c>
      <c r="AV154" s="11" t="s">
        <v>79</v>
      </c>
      <c r="AW154" s="11" t="s">
        <v>34</v>
      </c>
      <c r="AX154" s="11" t="s">
        <v>71</v>
      </c>
      <c r="AY154" s="158" t="s">
        <v>129</v>
      </c>
    </row>
    <row r="155" spans="2:51" s="10" customFormat="1" ht="12">
      <c r="B155" s="150"/>
      <c r="D155" s="142" t="s">
        <v>250</v>
      </c>
      <c r="E155" s="151" t="s">
        <v>1096</v>
      </c>
      <c r="F155" s="152" t="s">
        <v>1097</v>
      </c>
      <c r="H155" s="153">
        <v>0.75</v>
      </c>
      <c r="I155" s="154"/>
      <c r="L155" s="150"/>
      <c r="M155" s="155"/>
      <c r="T155" s="156"/>
      <c r="AT155" s="151" t="s">
        <v>250</v>
      </c>
      <c r="AU155" s="151" t="s">
        <v>79</v>
      </c>
      <c r="AV155" s="10" t="s">
        <v>81</v>
      </c>
      <c r="AW155" s="10" t="s">
        <v>34</v>
      </c>
      <c r="AX155" s="10" t="s">
        <v>71</v>
      </c>
      <c r="AY155" s="151" t="s">
        <v>129</v>
      </c>
    </row>
    <row r="156" spans="2:51" s="11" customFormat="1" ht="12">
      <c r="B156" s="157"/>
      <c r="D156" s="142" t="s">
        <v>250</v>
      </c>
      <c r="E156" s="158" t="s">
        <v>1</v>
      </c>
      <c r="F156" s="159" t="s">
        <v>1098</v>
      </c>
      <c r="H156" s="158" t="s">
        <v>1</v>
      </c>
      <c r="I156" s="160"/>
      <c r="L156" s="157"/>
      <c r="M156" s="161"/>
      <c r="T156" s="162"/>
      <c r="AT156" s="158" t="s">
        <v>250</v>
      </c>
      <c r="AU156" s="158" t="s">
        <v>79</v>
      </c>
      <c r="AV156" s="11" t="s">
        <v>79</v>
      </c>
      <c r="AW156" s="11" t="s">
        <v>34</v>
      </c>
      <c r="AX156" s="11" t="s">
        <v>71</v>
      </c>
      <c r="AY156" s="158" t="s">
        <v>129</v>
      </c>
    </row>
    <row r="157" spans="2:51" s="11" customFormat="1" ht="12">
      <c r="B157" s="157"/>
      <c r="D157" s="142" t="s">
        <v>250</v>
      </c>
      <c r="E157" s="158" t="s">
        <v>1</v>
      </c>
      <c r="F157" s="159" t="s">
        <v>1099</v>
      </c>
      <c r="H157" s="158" t="s">
        <v>1</v>
      </c>
      <c r="I157" s="160"/>
      <c r="L157" s="157"/>
      <c r="M157" s="161"/>
      <c r="T157" s="162"/>
      <c r="AT157" s="158" t="s">
        <v>250</v>
      </c>
      <c r="AU157" s="158" t="s">
        <v>79</v>
      </c>
      <c r="AV157" s="11" t="s">
        <v>79</v>
      </c>
      <c r="AW157" s="11" t="s">
        <v>34</v>
      </c>
      <c r="AX157" s="11" t="s">
        <v>71</v>
      </c>
      <c r="AY157" s="158" t="s">
        <v>129</v>
      </c>
    </row>
    <row r="158" spans="2:51" s="10" customFormat="1" ht="12">
      <c r="B158" s="150"/>
      <c r="D158" s="142" t="s">
        <v>250</v>
      </c>
      <c r="E158" s="151" t="s">
        <v>1100</v>
      </c>
      <c r="F158" s="152" t="s">
        <v>1101</v>
      </c>
      <c r="H158" s="153">
        <v>10.4</v>
      </c>
      <c r="I158" s="154"/>
      <c r="L158" s="150"/>
      <c r="M158" s="155"/>
      <c r="T158" s="156"/>
      <c r="AT158" s="151" t="s">
        <v>250</v>
      </c>
      <c r="AU158" s="151" t="s">
        <v>79</v>
      </c>
      <c r="AV158" s="10" t="s">
        <v>81</v>
      </c>
      <c r="AW158" s="10" t="s">
        <v>34</v>
      </c>
      <c r="AX158" s="10" t="s">
        <v>71</v>
      </c>
      <c r="AY158" s="151" t="s">
        <v>129</v>
      </c>
    </row>
    <row r="159" spans="2:51" s="11" customFormat="1" ht="12">
      <c r="B159" s="157"/>
      <c r="D159" s="142" t="s">
        <v>250</v>
      </c>
      <c r="E159" s="158" t="s">
        <v>1</v>
      </c>
      <c r="F159" s="159" t="s">
        <v>1102</v>
      </c>
      <c r="H159" s="158" t="s">
        <v>1</v>
      </c>
      <c r="I159" s="160"/>
      <c r="L159" s="157"/>
      <c r="M159" s="161"/>
      <c r="T159" s="162"/>
      <c r="AT159" s="158" t="s">
        <v>250</v>
      </c>
      <c r="AU159" s="158" t="s">
        <v>79</v>
      </c>
      <c r="AV159" s="11" t="s">
        <v>79</v>
      </c>
      <c r="AW159" s="11" t="s">
        <v>34</v>
      </c>
      <c r="AX159" s="11" t="s">
        <v>71</v>
      </c>
      <c r="AY159" s="158" t="s">
        <v>129</v>
      </c>
    </row>
    <row r="160" spans="2:51" s="10" customFormat="1" ht="12">
      <c r="B160" s="150"/>
      <c r="D160" s="142" t="s">
        <v>250</v>
      </c>
      <c r="E160" s="151" t="s">
        <v>1103</v>
      </c>
      <c r="F160" s="152" t="s">
        <v>1104</v>
      </c>
      <c r="H160" s="153">
        <v>0.54</v>
      </c>
      <c r="I160" s="154"/>
      <c r="L160" s="150"/>
      <c r="M160" s="155"/>
      <c r="T160" s="156"/>
      <c r="AT160" s="151" t="s">
        <v>250</v>
      </c>
      <c r="AU160" s="151" t="s">
        <v>79</v>
      </c>
      <c r="AV160" s="10" t="s">
        <v>81</v>
      </c>
      <c r="AW160" s="10" t="s">
        <v>34</v>
      </c>
      <c r="AX160" s="10" t="s">
        <v>71</v>
      </c>
      <c r="AY160" s="151" t="s">
        <v>129</v>
      </c>
    </row>
    <row r="161" spans="2:51" s="10" customFormat="1" ht="12">
      <c r="B161" s="150"/>
      <c r="D161" s="142" t="s">
        <v>250</v>
      </c>
      <c r="E161" s="151" t="s">
        <v>1105</v>
      </c>
      <c r="F161" s="152" t="s">
        <v>1106</v>
      </c>
      <c r="H161" s="153">
        <v>2.4</v>
      </c>
      <c r="I161" s="154"/>
      <c r="L161" s="150"/>
      <c r="M161" s="155"/>
      <c r="T161" s="156"/>
      <c r="AT161" s="151" t="s">
        <v>250</v>
      </c>
      <c r="AU161" s="151" t="s">
        <v>79</v>
      </c>
      <c r="AV161" s="10" t="s">
        <v>81</v>
      </c>
      <c r="AW161" s="10" t="s">
        <v>34</v>
      </c>
      <c r="AX161" s="10" t="s">
        <v>71</v>
      </c>
      <c r="AY161" s="151" t="s">
        <v>129</v>
      </c>
    </row>
    <row r="162" spans="2:51" s="10" customFormat="1" ht="12">
      <c r="B162" s="150"/>
      <c r="D162" s="142" t="s">
        <v>250</v>
      </c>
      <c r="E162" s="151" t="s">
        <v>1107</v>
      </c>
      <c r="F162" s="152" t="s">
        <v>1108</v>
      </c>
      <c r="H162" s="153">
        <v>0.312</v>
      </c>
      <c r="I162" s="154"/>
      <c r="L162" s="150"/>
      <c r="M162" s="155"/>
      <c r="T162" s="156"/>
      <c r="AT162" s="151" t="s">
        <v>250</v>
      </c>
      <c r="AU162" s="151" t="s">
        <v>79</v>
      </c>
      <c r="AV162" s="10" t="s">
        <v>81</v>
      </c>
      <c r="AW162" s="10" t="s">
        <v>34</v>
      </c>
      <c r="AX162" s="10" t="s">
        <v>71</v>
      </c>
      <c r="AY162" s="151" t="s">
        <v>129</v>
      </c>
    </row>
    <row r="163" spans="2:51" s="11" customFormat="1" ht="12">
      <c r="B163" s="157"/>
      <c r="D163" s="142" t="s">
        <v>250</v>
      </c>
      <c r="E163" s="158" t="s">
        <v>1</v>
      </c>
      <c r="F163" s="159" t="s">
        <v>1109</v>
      </c>
      <c r="H163" s="158" t="s">
        <v>1</v>
      </c>
      <c r="I163" s="160"/>
      <c r="L163" s="157"/>
      <c r="M163" s="161"/>
      <c r="T163" s="162"/>
      <c r="AT163" s="158" t="s">
        <v>250</v>
      </c>
      <c r="AU163" s="158" t="s">
        <v>79</v>
      </c>
      <c r="AV163" s="11" t="s">
        <v>79</v>
      </c>
      <c r="AW163" s="11" t="s">
        <v>34</v>
      </c>
      <c r="AX163" s="11" t="s">
        <v>71</v>
      </c>
      <c r="AY163" s="158" t="s">
        <v>129</v>
      </c>
    </row>
    <row r="164" spans="2:51" s="10" customFormat="1" ht="12">
      <c r="B164" s="150"/>
      <c r="D164" s="142" t="s">
        <v>250</v>
      </c>
      <c r="E164" s="151" t="s">
        <v>1110</v>
      </c>
      <c r="F164" s="152" t="s">
        <v>1111</v>
      </c>
      <c r="H164" s="153">
        <v>1.3</v>
      </c>
      <c r="I164" s="154"/>
      <c r="L164" s="150"/>
      <c r="M164" s="155"/>
      <c r="T164" s="156"/>
      <c r="AT164" s="151" t="s">
        <v>250</v>
      </c>
      <c r="AU164" s="151" t="s">
        <v>79</v>
      </c>
      <c r="AV164" s="10" t="s">
        <v>81</v>
      </c>
      <c r="AW164" s="10" t="s">
        <v>34</v>
      </c>
      <c r="AX164" s="10" t="s">
        <v>71</v>
      </c>
      <c r="AY164" s="151" t="s">
        <v>129</v>
      </c>
    </row>
    <row r="165" spans="2:51" s="11" customFormat="1" ht="12">
      <c r="B165" s="157"/>
      <c r="D165" s="142" t="s">
        <v>250</v>
      </c>
      <c r="E165" s="158" t="s">
        <v>1</v>
      </c>
      <c r="F165" s="159" t="s">
        <v>1112</v>
      </c>
      <c r="H165" s="158" t="s">
        <v>1</v>
      </c>
      <c r="I165" s="160"/>
      <c r="L165" s="157"/>
      <c r="M165" s="161"/>
      <c r="T165" s="162"/>
      <c r="AT165" s="158" t="s">
        <v>250</v>
      </c>
      <c r="AU165" s="158" t="s">
        <v>79</v>
      </c>
      <c r="AV165" s="11" t="s">
        <v>79</v>
      </c>
      <c r="AW165" s="11" t="s">
        <v>34</v>
      </c>
      <c r="AX165" s="11" t="s">
        <v>71</v>
      </c>
      <c r="AY165" s="158" t="s">
        <v>129</v>
      </c>
    </row>
    <row r="166" spans="2:51" s="10" customFormat="1" ht="12">
      <c r="B166" s="150"/>
      <c r="D166" s="142" t="s">
        <v>250</v>
      </c>
      <c r="E166" s="151" t="s">
        <v>1113</v>
      </c>
      <c r="F166" s="152" t="s">
        <v>1114</v>
      </c>
      <c r="H166" s="153">
        <v>0.256</v>
      </c>
      <c r="I166" s="154"/>
      <c r="L166" s="150"/>
      <c r="M166" s="155"/>
      <c r="T166" s="156"/>
      <c r="AT166" s="151" t="s">
        <v>250</v>
      </c>
      <c r="AU166" s="151" t="s">
        <v>79</v>
      </c>
      <c r="AV166" s="10" t="s">
        <v>81</v>
      </c>
      <c r="AW166" s="10" t="s">
        <v>34</v>
      </c>
      <c r="AX166" s="10" t="s">
        <v>71</v>
      </c>
      <c r="AY166" s="151" t="s">
        <v>129</v>
      </c>
    </row>
    <row r="167" spans="2:51" s="10" customFormat="1" ht="12">
      <c r="B167" s="150"/>
      <c r="D167" s="142" t="s">
        <v>250</v>
      </c>
      <c r="E167" s="151" t="s">
        <v>1115</v>
      </c>
      <c r="F167" s="152" t="s">
        <v>1116</v>
      </c>
      <c r="H167" s="153">
        <v>0.144</v>
      </c>
      <c r="I167" s="154"/>
      <c r="L167" s="150"/>
      <c r="M167" s="155"/>
      <c r="T167" s="156"/>
      <c r="AT167" s="151" t="s">
        <v>250</v>
      </c>
      <c r="AU167" s="151" t="s">
        <v>79</v>
      </c>
      <c r="AV167" s="10" t="s">
        <v>81</v>
      </c>
      <c r="AW167" s="10" t="s">
        <v>34</v>
      </c>
      <c r="AX167" s="10" t="s">
        <v>71</v>
      </c>
      <c r="AY167" s="151" t="s">
        <v>129</v>
      </c>
    </row>
    <row r="168" spans="2:51" s="14" customFormat="1" ht="12">
      <c r="B168" s="189"/>
      <c r="D168" s="142" t="s">
        <v>250</v>
      </c>
      <c r="E168" s="190" t="s">
        <v>1</v>
      </c>
      <c r="F168" s="191" t="s">
        <v>1117</v>
      </c>
      <c r="H168" s="192">
        <v>16.102</v>
      </c>
      <c r="I168" s="193"/>
      <c r="L168" s="189"/>
      <c r="M168" s="194"/>
      <c r="T168" s="195"/>
      <c r="AT168" s="190" t="s">
        <v>250</v>
      </c>
      <c r="AU168" s="190" t="s">
        <v>79</v>
      </c>
      <c r="AV168" s="14" t="s">
        <v>143</v>
      </c>
      <c r="AW168" s="14" t="s">
        <v>34</v>
      </c>
      <c r="AX168" s="14" t="s">
        <v>71</v>
      </c>
      <c r="AY168" s="190" t="s">
        <v>129</v>
      </c>
    </row>
    <row r="169" spans="2:51" s="10" customFormat="1" ht="12">
      <c r="B169" s="150"/>
      <c r="D169" s="142" t="s">
        <v>250</v>
      </c>
      <c r="E169" s="151" t="s">
        <v>1</v>
      </c>
      <c r="F169" s="152" t="s">
        <v>1118</v>
      </c>
      <c r="H169" s="153">
        <v>14.492</v>
      </c>
      <c r="I169" s="154"/>
      <c r="L169" s="150"/>
      <c r="M169" s="155"/>
      <c r="T169" s="156"/>
      <c r="AT169" s="151" t="s">
        <v>250</v>
      </c>
      <c r="AU169" s="151" t="s">
        <v>79</v>
      </c>
      <c r="AV169" s="10" t="s">
        <v>81</v>
      </c>
      <c r="AW169" s="10" t="s">
        <v>34</v>
      </c>
      <c r="AX169" s="10" t="s">
        <v>79</v>
      </c>
      <c r="AY169" s="151" t="s">
        <v>129</v>
      </c>
    </row>
    <row r="170" spans="2:65" s="1" customFormat="1" ht="16.5" customHeight="1">
      <c r="B170" s="30"/>
      <c r="C170" s="130" t="s">
        <v>391</v>
      </c>
      <c r="D170" s="130" t="s">
        <v>130</v>
      </c>
      <c r="E170" s="131" t="s">
        <v>313</v>
      </c>
      <c r="F170" s="132" t="s">
        <v>314</v>
      </c>
      <c r="G170" s="133" t="s">
        <v>280</v>
      </c>
      <c r="H170" s="134">
        <v>14.492</v>
      </c>
      <c r="I170" s="135"/>
      <c r="J170" s="136">
        <f>ROUND(I170*H170,2)</f>
        <v>0</v>
      </c>
      <c r="K170" s="132" t="s">
        <v>134</v>
      </c>
      <c r="L170" s="30"/>
      <c r="M170" s="137" t="s">
        <v>1</v>
      </c>
      <c r="N170" s="138" t="s">
        <v>42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6" t="s">
        <v>135</v>
      </c>
      <c r="AT170" s="16" t="s">
        <v>130</v>
      </c>
      <c r="AU170" s="16" t="s">
        <v>79</v>
      </c>
      <c r="AY170" s="16" t="s">
        <v>129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6" t="s">
        <v>79</v>
      </c>
      <c r="BK170" s="141">
        <f>ROUND(I170*H170,2)</f>
        <v>0</v>
      </c>
      <c r="BL170" s="16" t="s">
        <v>135</v>
      </c>
      <c r="BM170" s="16" t="s">
        <v>1119</v>
      </c>
    </row>
    <row r="171" spans="2:51" s="11" customFormat="1" ht="12">
      <c r="B171" s="157"/>
      <c r="D171" s="142" t="s">
        <v>250</v>
      </c>
      <c r="E171" s="158" t="s">
        <v>1</v>
      </c>
      <c r="F171" s="159" t="s">
        <v>1095</v>
      </c>
      <c r="H171" s="158" t="s">
        <v>1</v>
      </c>
      <c r="I171" s="160"/>
      <c r="L171" s="157"/>
      <c r="M171" s="161"/>
      <c r="T171" s="162"/>
      <c r="AT171" s="158" t="s">
        <v>250</v>
      </c>
      <c r="AU171" s="158" t="s">
        <v>79</v>
      </c>
      <c r="AV171" s="11" t="s">
        <v>79</v>
      </c>
      <c r="AW171" s="11" t="s">
        <v>34</v>
      </c>
      <c r="AX171" s="11" t="s">
        <v>71</v>
      </c>
      <c r="AY171" s="158" t="s">
        <v>129</v>
      </c>
    </row>
    <row r="172" spans="2:51" s="10" customFormat="1" ht="12">
      <c r="B172" s="150"/>
      <c r="D172" s="142" t="s">
        <v>250</v>
      </c>
      <c r="E172" s="151" t="s">
        <v>1</v>
      </c>
      <c r="F172" s="152" t="s">
        <v>1097</v>
      </c>
      <c r="H172" s="153">
        <v>0.75</v>
      </c>
      <c r="I172" s="154"/>
      <c r="L172" s="150"/>
      <c r="M172" s="155"/>
      <c r="T172" s="156"/>
      <c r="AT172" s="151" t="s">
        <v>250</v>
      </c>
      <c r="AU172" s="151" t="s">
        <v>79</v>
      </c>
      <c r="AV172" s="10" t="s">
        <v>81</v>
      </c>
      <c r="AW172" s="10" t="s">
        <v>34</v>
      </c>
      <c r="AX172" s="10" t="s">
        <v>71</v>
      </c>
      <c r="AY172" s="151" t="s">
        <v>129</v>
      </c>
    </row>
    <row r="173" spans="2:51" s="11" customFormat="1" ht="12">
      <c r="B173" s="157"/>
      <c r="D173" s="142" t="s">
        <v>250</v>
      </c>
      <c r="E173" s="158" t="s">
        <v>1</v>
      </c>
      <c r="F173" s="159" t="s">
        <v>1098</v>
      </c>
      <c r="H173" s="158" t="s">
        <v>1</v>
      </c>
      <c r="I173" s="160"/>
      <c r="L173" s="157"/>
      <c r="M173" s="161"/>
      <c r="T173" s="162"/>
      <c r="AT173" s="158" t="s">
        <v>250</v>
      </c>
      <c r="AU173" s="158" t="s">
        <v>79</v>
      </c>
      <c r="AV173" s="11" t="s">
        <v>79</v>
      </c>
      <c r="AW173" s="11" t="s">
        <v>34</v>
      </c>
      <c r="AX173" s="11" t="s">
        <v>71</v>
      </c>
      <c r="AY173" s="158" t="s">
        <v>129</v>
      </c>
    </row>
    <row r="174" spans="2:51" s="11" customFormat="1" ht="12">
      <c r="B174" s="157"/>
      <c r="D174" s="142" t="s">
        <v>250</v>
      </c>
      <c r="E174" s="158" t="s">
        <v>1</v>
      </c>
      <c r="F174" s="159" t="s">
        <v>1099</v>
      </c>
      <c r="H174" s="158" t="s">
        <v>1</v>
      </c>
      <c r="I174" s="160"/>
      <c r="L174" s="157"/>
      <c r="M174" s="161"/>
      <c r="T174" s="162"/>
      <c r="AT174" s="158" t="s">
        <v>250</v>
      </c>
      <c r="AU174" s="158" t="s">
        <v>79</v>
      </c>
      <c r="AV174" s="11" t="s">
        <v>79</v>
      </c>
      <c r="AW174" s="11" t="s">
        <v>34</v>
      </c>
      <c r="AX174" s="11" t="s">
        <v>71</v>
      </c>
      <c r="AY174" s="158" t="s">
        <v>129</v>
      </c>
    </row>
    <row r="175" spans="2:51" s="10" customFormat="1" ht="12">
      <c r="B175" s="150"/>
      <c r="D175" s="142" t="s">
        <v>250</v>
      </c>
      <c r="E175" s="151" t="s">
        <v>1</v>
      </c>
      <c r="F175" s="152" t="s">
        <v>1101</v>
      </c>
      <c r="H175" s="153">
        <v>10.4</v>
      </c>
      <c r="I175" s="154"/>
      <c r="L175" s="150"/>
      <c r="M175" s="155"/>
      <c r="T175" s="156"/>
      <c r="AT175" s="151" t="s">
        <v>250</v>
      </c>
      <c r="AU175" s="151" t="s">
        <v>79</v>
      </c>
      <c r="AV175" s="10" t="s">
        <v>81</v>
      </c>
      <c r="AW175" s="10" t="s">
        <v>34</v>
      </c>
      <c r="AX175" s="10" t="s">
        <v>71</v>
      </c>
      <c r="AY175" s="151" t="s">
        <v>129</v>
      </c>
    </row>
    <row r="176" spans="2:51" s="11" customFormat="1" ht="12">
      <c r="B176" s="157"/>
      <c r="D176" s="142" t="s">
        <v>250</v>
      </c>
      <c r="E176" s="158" t="s">
        <v>1</v>
      </c>
      <c r="F176" s="159" t="s">
        <v>1102</v>
      </c>
      <c r="H176" s="158" t="s">
        <v>1</v>
      </c>
      <c r="I176" s="160"/>
      <c r="L176" s="157"/>
      <c r="M176" s="161"/>
      <c r="T176" s="162"/>
      <c r="AT176" s="158" t="s">
        <v>250</v>
      </c>
      <c r="AU176" s="158" t="s">
        <v>79</v>
      </c>
      <c r="AV176" s="11" t="s">
        <v>79</v>
      </c>
      <c r="AW176" s="11" t="s">
        <v>34</v>
      </c>
      <c r="AX176" s="11" t="s">
        <v>71</v>
      </c>
      <c r="AY176" s="158" t="s">
        <v>129</v>
      </c>
    </row>
    <row r="177" spans="2:51" s="10" customFormat="1" ht="12">
      <c r="B177" s="150"/>
      <c r="D177" s="142" t="s">
        <v>250</v>
      </c>
      <c r="E177" s="151" t="s">
        <v>1</v>
      </c>
      <c r="F177" s="152" t="s">
        <v>1104</v>
      </c>
      <c r="H177" s="153">
        <v>0.54</v>
      </c>
      <c r="I177" s="154"/>
      <c r="L177" s="150"/>
      <c r="M177" s="155"/>
      <c r="T177" s="156"/>
      <c r="AT177" s="151" t="s">
        <v>250</v>
      </c>
      <c r="AU177" s="151" t="s">
        <v>79</v>
      </c>
      <c r="AV177" s="10" t="s">
        <v>81</v>
      </c>
      <c r="AW177" s="10" t="s">
        <v>34</v>
      </c>
      <c r="AX177" s="10" t="s">
        <v>71</v>
      </c>
      <c r="AY177" s="151" t="s">
        <v>129</v>
      </c>
    </row>
    <row r="178" spans="2:51" s="10" customFormat="1" ht="12">
      <c r="B178" s="150"/>
      <c r="D178" s="142" t="s">
        <v>250</v>
      </c>
      <c r="E178" s="151" t="s">
        <v>1</v>
      </c>
      <c r="F178" s="152" t="s">
        <v>1106</v>
      </c>
      <c r="H178" s="153">
        <v>2.4</v>
      </c>
      <c r="I178" s="154"/>
      <c r="L178" s="150"/>
      <c r="M178" s="155"/>
      <c r="T178" s="156"/>
      <c r="AT178" s="151" t="s">
        <v>250</v>
      </c>
      <c r="AU178" s="151" t="s">
        <v>79</v>
      </c>
      <c r="AV178" s="10" t="s">
        <v>81</v>
      </c>
      <c r="AW178" s="10" t="s">
        <v>34</v>
      </c>
      <c r="AX178" s="10" t="s">
        <v>71</v>
      </c>
      <c r="AY178" s="151" t="s">
        <v>129</v>
      </c>
    </row>
    <row r="179" spans="2:51" s="10" customFormat="1" ht="12">
      <c r="B179" s="150"/>
      <c r="D179" s="142" t="s">
        <v>250</v>
      </c>
      <c r="E179" s="151" t="s">
        <v>1</v>
      </c>
      <c r="F179" s="152" t="s">
        <v>1108</v>
      </c>
      <c r="H179" s="153">
        <v>0.312</v>
      </c>
      <c r="I179" s="154"/>
      <c r="L179" s="150"/>
      <c r="M179" s="155"/>
      <c r="T179" s="156"/>
      <c r="AT179" s="151" t="s">
        <v>250</v>
      </c>
      <c r="AU179" s="151" t="s">
        <v>79</v>
      </c>
      <c r="AV179" s="10" t="s">
        <v>81</v>
      </c>
      <c r="AW179" s="10" t="s">
        <v>34</v>
      </c>
      <c r="AX179" s="10" t="s">
        <v>71</v>
      </c>
      <c r="AY179" s="151" t="s">
        <v>129</v>
      </c>
    </row>
    <row r="180" spans="2:51" s="11" customFormat="1" ht="12">
      <c r="B180" s="157"/>
      <c r="D180" s="142" t="s">
        <v>250</v>
      </c>
      <c r="E180" s="158" t="s">
        <v>1</v>
      </c>
      <c r="F180" s="159" t="s">
        <v>1109</v>
      </c>
      <c r="H180" s="158" t="s">
        <v>1</v>
      </c>
      <c r="I180" s="160"/>
      <c r="L180" s="157"/>
      <c r="M180" s="161"/>
      <c r="T180" s="162"/>
      <c r="AT180" s="158" t="s">
        <v>250</v>
      </c>
      <c r="AU180" s="158" t="s">
        <v>79</v>
      </c>
      <c r="AV180" s="11" t="s">
        <v>79</v>
      </c>
      <c r="AW180" s="11" t="s">
        <v>34</v>
      </c>
      <c r="AX180" s="11" t="s">
        <v>71</v>
      </c>
      <c r="AY180" s="158" t="s">
        <v>129</v>
      </c>
    </row>
    <row r="181" spans="2:51" s="10" customFormat="1" ht="12">
      <c r="B181" s="150"/>
      <c r="D181" s="142" t="s">
        <v>250</v>
      </c>
      <c r="E181" s="151" t="s">
        <v>1</v>
      </c>
      <c r="F181" s="152" t="s">
        <v>1111</v>
      </c>
      <c r="H181" s="153">
        <v>1.3</v>
      </c>
      <c r="I181" s="154"/>
      <c r="L181" s="150"/>
      <c r="M181" s="155"/>
      <c r="T181" s="156"/>
      <c r="AT181" s="151" t="s">
        <v>250</v>
      </c>
      <c r="AU181" s="151" t="s">
        <v>79</v>
      </c>
      <c r="AV181" s="10" t="s">
        <v>81</v>
      </c>
      <c r="AW181" s="10" t="s">
        <v>34</v>
      </c>
      <c r="AX181" s="10" t="s">
        <v>71</v>
      </c>
      <c r="AY181" s="151" t="s">
        <v>129</v>
      </c>
    </row>
    <row r="182" spans="2:51" s="11" customFormat="1" ht="12">
      <c r="B182" s="157"/>
      <c r="D182" s="142" t="s">
        <v>250</v>
      </c>
      <c r="E182" s="158" t="s">
        <v>1</v>
      </c>
      <c r="F182" s="159" t="s">
        <v>1112</v>
      </c>
      <c r="H182" s="158" t="s">
        <v>1</v>
      </c>
      <c r="I182" s="160"/>
      <c r="L182" s="157"/>
      <c r="M182" s="161"/>
      <c r="T182" s="162"/>
      <c r="AT182" s="158" t="s">
        <v>250</v>
      </c>
      <c r="AU182" s="158" t="s">
        <v>79</v>
      </c>
      <c r="AV182" s="11" t="s">
        <v>79</v>
      </c>
      <c r="AW182" s="11" t="s">
        <v>34</v>
      </c>
      <c r="AX182" s="11" t="s">
        <v>71</v>
      </c>
      <c r="AY182" s="158" t="s">
        <v>129</v>
      </c>
    </row>
    <row r="183" spans="2:51" s="10" customFormat="1" ht="12">
      <c r="B183" s="150"/>
      <c r="D183" s="142" t="s">
        <v>250</v>
      </c>
      <c r="E183" s="151" t="s">
        <v>1</v>
      </c>
      <c r="F183" s="152" t="s">
        <v>1114</v>
      </c>
      <c r="H183" s="153">
        <v>0.256</v>
      </c>
      <c r="I183" s="154"/>
      <c r="L183" s="150"/>
      <c r="M183" s="155"/>
      <c r="T183" s="156"/>
      <c r="AT183" s="151" t="s">
        <v>250</v>
      </c>
      <c r="AU183" s="151" t="s">
        <v>79</v>
      </c>
      <c r="AV183" s="10" t="s">
        <v>81</v>
      </c>
      <c r="AW183" s="10" t="s">
        <v>34</v>
      </c>
      <c r="AX183" s="10" t="s">
        <v>71</v>
      </c>
      <c r="AY183" s="151" t="s">
        <v>129</v>
      </c>
    </row>
    <row r="184" spans="2:51" s="10" customFormat="1" ht="12">
      <c r="B184" s="150"/>
      <c r="D184" s="142" t="s">
        <v>250</v>
      </c>
      <c r="E184" s="151" t="s">
        <v>1</v>
      </c>
      <c r="F184" s="152" t="s">
        <v>1116</v>
      </c>
      <c r="H184" s="153">
        <v>0.144</v>
      </c>
      <c r="I184" s="154"/>
      <c r="L184" s="150"/>
      <c r="M184" s="155"/>
      <c r="T184" s="156"/>
      <c r="AT184" s="151" t="s">
        <v>250</v>
      </c>
      <c r="AU184" s="151" t="s">
        <v>79</v>
      </c>
      <c r="AV184" s="10" t="s">
        <v>81</v>
      </c>
      <c r="AW184" s="10" t="s">
        <v>34</v>
      </c>
      <c r="AX184" s="10" t="s">
        <v>71</v>
      </c>
      <c r="AY184" s="151" t="s">
        <v>129</v>
      </c>
    </row>
    <row r="185" spans="2:51" s="14" customFormat="1" ht="12">
      <c r="B185" s="189"/>
      <c r="D185" s="142" t="s">
        <v>250</v>
      </c>
      <c r="E185" s="190" t="s">
        <v>1</v>
      </c>
      <c r="F185" s="191" t="s">
        <v>1117</v>
      </c>
      <c r="H185" s="192">
        <v>16.102</v>
      </c>
      <c r="I185" s="193"/>
      <c r="L185" s="189"/>
      <c r="M185" s="194"/>
      <c r="T185" s="195"/>
      <c r="AT185" s="190" t="s">
        <v>250</v>
      </c>
      <c r="AU185" s="190" t="s">
        <v>79</v>
      </c>
      <c r="AV185" s="14" t="s">
        <v>143</v>
      </c>
      <c r="AW185" s="14" t="s">
        <v>34</v>
      </c>
      <c r="AX185" s="14" t="s">
        <v>71</v>
      </c>
      <c r="AY185" s="190" t="s">
        <v>129</v>
      </c>
    </row>
    <row r="186" spans="2:51" s="10" customFormat="1" ht="12">
      <c r="B186" s="150"/>
      <c r="D186" s="142" t="s">
        <v>250</v>
      </c>
      <c r="E186" s="151" t="s">
        <v>1</v>
      </c>
      <c r="F186" s="152" t="s">
        <v>1118</v>
      </c>
      <c r="H186" s="153">
        <v>14.492</v>
      </c>
      <c r="I186" s="154"/>
      <c r="L186" s="150"/>
      <c r="M186" s="155"/>
      <c r="T186" s="156"/>
      <c r="AT186" s="151" t="s">
        <v>250</v>
      </c>
      <c r="AU186" s="151" t="s">
        <v>79</v>
      </c>
      <c r="AV186" s="10" t="s">
        <v>81</v>
      </c>
      <c r="AW186" s="10" t="s">
        <v>34</v>
      </c>
      <c r="AX186" s="10" t="s">
        <v>79</v>
      </c>
      <c r="AY186" s="151" t="s">
        <v>129</v>
      </c>
    </row>
    <row r="187" spans="2:65" s="1" customFormat="1" ht="16.5" customHeight="1">
      <c r="B187" s="30"/>
      <c r="C187" s="130" t="s">
        <v>397</v>
      </c>
      <c r="D187" s="130" t="s">
        <v>130</v>
      </c>
      <c r="E187" s="131" t="s">
        <v>1120</v>
      </c>
      <c r="F187" s="132" t="s">
        <v>1121</v>
      </c>
      <c r="G187" s="133" t="s">
        <v>280</v>
      </c>
      <c r="H187" s="134">
        <v>803.7</v>
      </c>
      <c r="I187" s="135"/>
      <c r="J187" s="136">
        <f>ROUND(I187*H187,2)</f>
        <v>0</v>
      </c>
      <c r="K187" s="132" t="s">
        <v>134</v>
      </c>
      <c r="L187" s="30"/>
      <c r="M187" s="137" t="s">
        <v>1</v>
      </c>
      <c r="N187" s="138" t="s">
        <v>42</v>
      </c>
      <c r="P187" s="139">
        <f>O187*H187</f>
        <v>0</v>
      </c>
      <c r="Q187" s="139">
        <v>0</v>
      </c>
      <c r="R187" s="139">
        <f>Q187*H187</f>
        <v>0</v>
      </c>
      <c r="S187" s="139">
        <v>0</v>
      </c>
      <c r="T187" s="140">
        <f>S187*H187</f>
        <v>0</v>
      </c>
      <c r="AR187" s="16" t="s">
        <v>135</v>
      </c>
      <c r="AT187" s="16" t="s">
        <v>130</v>
      </c>
      <c r="AU187" s="16" t="s">
        <v>79</v>
      </c>
      <c r="AY187" s="16" t="s">
        <v>129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6" t="s">
        <v>79</v>
      </c>
      <c r="BK187" s="141">
        <f>ROUND(I187*H187,2)</f>
        <v>0</v>
      </c>
      <c r="BL187" s="16" t="s">
        <v>135</v>
      </c>
      <c r="BM187" s="16" t="s">
        <v>1122</v>
      </c>
    </row>
    <row r="188" spans="2:51" s="11" customFormat="1" ht="12">
      <c r="B188" s="157"/>
      <c r="D188" s="142" t="s">
        <v>250</v>
      </c>
      <c r="E188" s="158" t="s">
        <v>1</v>
      </c>
      <c r="F188" s="159" t="s">
        <v>1123</v>
      </c>
      <c r="H188" s="158" t="s">
        <v>1</v>
      </c>
      <c r="I188" s="160"/>
      <c r="L188" s="157"/>
      <c r="M188" s="161"/>
      <c r="T188" s="162"/>
      <c r="AT188" s="158" t="s">
        <v>250</v>
      </c>
      <c r="AU188" s="158" t="s">
        <v>79</v>
      </c>
      <c r="AV188" s="11" t="s">
        <v>79</v>
      </c>
      <c r="AW188" s="11" t="s">
        <v>34</v>
      </c>
      <c r="AX188" s="11" t="s">
        <v>71</v>
      </c>
      <c r="AY188" s="158" t="s">
        <v>129</v>
      </c>
    </row>
    <row r="189" spans="2:51" s="10" customFormat="1" ht="12">
      <c r="B189" s="150"/>
      <c r="D189" s="142" t="s">
        <v>250</v>
      </c>
      <c r="E189" s="151" t="s">
        <v>1124</v>
      </c>
      <c r="F189" s="152" t="s">
        <v>1125</v>
      </c>
      <c r="H189" s="153">
        <v>30.3</v>
      </c>
      <c r="I189" s="154"/>
      <c r="L189" s="150"/>
      <c r="M189" s="155"/>
      <c r="T189" s="156"/>
      <c r="AT189" s="151" t="s">
        <v>250</v>
      </c>
      <c r="AU189" s="151" t="s">
        <v>79</v>
      </c>
      <c r="AV189" s="10" t="s">
        <v>81</v>
      </c>
      <c r="AW189" s="10" t="s">
        <v>34</v>
      </c>
      <c r="AX189" s="10" t="s">
        <v>71</v>
      </c>
      <c r="AY189" s="151" t="s">
        <v>129</v>
      </c>
    </row>
    <row r="190" spans="2:51" s="11" customFormat="1" ht="12">
      <c r="B190" s="157"/>
      <c r="D190" s="142" t="s">
        <v>250</v>
      </c>
      <c r="E190" s="158" t="s">
        <v>1</v>
      </c>
      <c r="F190" s="159" t="s">
        <v>1126</v>
      </c>
      <c r="H190" s="158" t="s">
        <v>1</v>
      </c>
      <c r="I190" s="160"/>
      <c r="L190" s="157"/>
      <c r="M190" s="161"/>
      <c r="T190" s="162"/>
      <c r="AT190" s="158" t="s">
        <v>250</v>
      </c>
      <c r="AU190" s="158" t="s">
        <v>79</v>
      </c>
      <c r="AV190" s="11" t="s">
        <v>79</v>
      </c>
      <c r="AW190" s="11" t="s">
        <v>34</v>
      </c>
      <c r="AX190" s="11" t="s">
        <v>71</v>
      </c>
      <c r="AY190" s="158" t="s">
        <v>129</v>
      </c>
    </row>
    <row r="191" spans="2:51" s="10" customFormat="1" ht="12">
      <c r="B191" s="150"/>
      <c r="D191" s="142" t="s">
        <v>250</v>
      </c>
      <c r="E191" s="151" t="s">
        <v>1127</v>
      </c>
      <c r="F191" s="152" t="s">
        <v>1128</v>
      </c>
      <c r="H191" s="153">
        <v>4.7</v>
      </c>
      <c r="I191" s="154"/>
      <c r="L191" s="150"/>
      <c r="M191" s="155"/>
      <c r="T191" s="156"/>
      <c r="AT191" s="151" t="s">
        <v>250</v>
      </c>
      <c r="AU191" s="151" t="s">
        <v>79</v>
      </c>
      <c r="AV191" s="10" t="s">
        <v>81</v>
      </c>
      <c r="AW191" s="10" t="s">
        <v>34</v>
      </c>
      <c r="AX191" s="10" t="s">
        <v>71</v>
      </c>
      <c r="AY191" s="151" t="s">
        <v>129</v>
      </c>
    </row>
    <row r="192" spans="2:51" s="11" customFormat="1" ht="12">
      <c r="B192" s="157"/>
      <c r="D192" s="142" t="s">
        <v>250</v>
      </c>
      <c r="E192" s="158" t="s">
        <v>1</v>
      </c>
      <c r="F192" s="159" t="s">
        <v>1129</v>
      </c>
      <c r="H192" s="158" t="s">
        <v>1</v>
      </c>
      <c r="I192" s="160"/>
      <c r="L192" s="157"/>
      <c r="M192" s="161"/>
      <c r="T192" s="162"/>
      <c r="AT192" s="158" t="s">
        <v>250</v>
      </c>
      <c r="AU192" s="158" t="s">
        <v>79</v>
      </c>
      <c r="AV192" s="11" t="s">
        <v>79</v>
      </c>
      <c r="AW192" s="11" t="s">
        <v>34</v>
      </c>
      <c r="AX192" s="11" t="s">
        <v>71</v>
      </c>
      <c r="AY192" s="158" t="s">
        <v>129</v>
      </c>
    </row>
    <row r="193" spans="2:51" s="10" customFormat="1" ht="12">
      <c r="B193" s="150"/>
      <c r="D193" s="142" t="s">
        <v>250</v>
      </c>
      <c r="E193" s="151" t="s">
        <v>1130</v>
      </c>
      <c r="F193" s="152" t="s">
        <v>1131</v>
      </c>
      <c r="H193" s="153">
        <v>385</v>
      </c>
      <c r="I193" s="154"/>
      <c r="L193" s="150"/>
      <c r="M193" s="155"/>
      <c r="T193" s="156"/>
      <c r="AT193" s="151" t="s">
        <v>250</v>
      </c>
      <c r="AU193" s="151" t="s">
        <v>79</v>
      </c>
      <c r="AV193" s="10" t="s">
        <v>81</v>
      </c>
      <c r="AW193" s="10" t="s">
        <v>34</v>
      </c>
      <c r="AX193" s="10" t="s">
        <v>71</v>
      </c>
      <c r="AY193" s="151" t="s">
        <v>129</v>
      </c>
    </row>
    <row r="194" spans="2:51" s="11" customFormat="1" ht="12">
      <c r="B194" s="157"/>
      <c r="D194" s="142" t="s">
        <v>250</v>
      </c>
      <c r="E194" s="158" t="s">
        <v>1</v>
      </c>
      <c r="F194" s="159" t="s">
        <v>1132</v>
      </c>
      <c r="H194" s="158" t="s">
        <v>1</v>
      </c>
      <c r="I194" s="160"/>
      <c r="L194" s="157"/>
      <c r="M194" s="161"/>
      <c r="T194" s="162"/>
      <c r="AT194" s="158" t="s">
        <v>250</v>
      </c>
      <c r="AU194" s="158" t="s">
        <v>79</v>
      </c>
      <c r="AV194" s="11" t="s">
        <v>79</v>
      </c>
      <c r="AW194" s="11" t="s">
        <v>34</v>
      </c>
      <c r="AX194" s="11" t="s">
        <v>71</v>
      </c>
      <c r="AY194" s="158" t="s">
        <v>129</v>
      </c>
    </row>
    <row r="195" spans="2:51" s="10" customFormat="1" ht="12">
      <c r="B195" s="150"/>
      <c r="D195" s="142" t="s">
        <v>250</v>
      </c>
      <c r="E195" s="151" t="s">
        <v>1133</v>
      </c>
      <c r="F195" s="152" t="s">
        <v>1134</v>
      </c>
      <c r="H195" s="153">
        <v>358</v>
      </c>
      <c r="I195" s="154"/>
      <c r="L195" s="150"/>
      <c r="M195" s="155"/>
      <c r="T195" s="156"/>
      <c r="AT195" s="151" t="s">
        <v>250</v>
      </c>
      <c r="AU195" s="151" t="s">
        <v>79</v>
      </c>
      <c r="AV195" s="10" t="s">
        <v>81</v>
      </c>
      <c r="AW195" s="10" t="s">
        <v>34</v>
      </c>
      <c r="AX195" s="10" t="s">
        <v>71</v>
      </c>
      <c r="AY195" s="151" t="s">
        <v>129</v>
      </c>
    </row>
    <row r="196" spans="2:51" s="11" customFormat="1" ht="12">
      <c r="B196" s="157"/>
      <c r="D196" s="142" t="s">
        <v>250</v>
      </c>
      <c r="E196" s="158" t="s">
        <v>1</v>
      </c>
      <c r="F196" s="159" t="s">
        <v>1135</v>
      </c>
      <c r="H196" s="158" t="s">
        <v>1</v>
      </c>
      <c r="I196" s="160"/>
      <c r="L196" s="157"/>
      <c r="M196" s="161"/>
      <c r="T196" s="162"/>
      <c r="AT196" s="158" t="s">
        <v>250</v>
      </c>
      <c r="AU196" s="158" t="s">
        <v>79</v>
      </c>
      <c r="AV196" s="11" t="s">
        <v>79</v>
      </c>
      <c r="AW196" s="11" t="s">
        <v>34</v>
      </c>
      <c r="AX196" s="11" t="s">
        <v>71</v>
      </c>
      <c r="AY196" s="158" t="s">
        <v>129</v>
      </c>
    </row>
    <row r="197" spans="2:51" s="10" customFormat="1" ht="12">
      <c r="B197" s="150"/>
      <c r="D197" s="142" t="s">
        <v>250</v>
      </c>
      <c r="E197" s="151" t="s">
        <v>1136</v>
      </c>
      <c r="F197" s="152" t="s">
        <v>1137</v>
      </c>
      <c r="H197" s="153">
        <v>115</v>
      </c>
      <c r="I197" s="154"/>
      <c r="L197" s="150"/>
      <c r="M197" s="155"/>
      <c r="T197" s="156"/>
      <c r="AT197" s="151" t="s">
        <v>250</v>
      </c>
      <c r="AU197" s="151" t="s">
        <v>79</v>
      </c>
      <c r="AV197" s="10" t="s">
        <v>81</v>
      </c>
      <c r="AW197" s="10" t="s">
        <v>34</v>
      </c>
      <c r="AX197" s="10" t="s">
        <v>71</v>
      </c>
      <c r="AY197" s="151" t="s">
        <v>129</v>
      </c>
    </row>
    <row r="198" spans="2:51" s="14" customFormat="1" ht="12">
      <c r="B198" s="189"/>
      <c r="D198" s="142" t="s">
        <v>250</v>
      </c>
      <c r="E198" s="190" t="s">
        <v>1</v>
      </c>
      <c r="F198" s="191" t="s">
        <v>1117</v>
      </c>
      <c r="H198" s="192">
        <v>893</v>
      </c>
      <c r="I198" s="193"/>
      <c r="L198" s="189"/>
      <c r="M198" s="194"/>
      <c r="T198" s="195"/>
      <c r="AT198" s="190" t="s">
        <v>250</v>
      </c>
      <c r="AU198" s="190" t="s">
        <v>79</v>
      </c>
      <c r="AV198" s="14" t="s">
        <v>143</v>
      </c>
      <c r="AW198" s="14" t="s">
        <v>34</v>
      </c>
      <c r="AX198" s="14" t="s">
        <v>71</v>
      </c>
      <c r="AY198" s="190" t="s">
        <v>129</v>
      </c>
    </row>
    <row r="199" spans="2:51" s="10" customFormat="1" ht="12">
      <c r="B199" s="150"/>
      <c r="D199" s="142" t="s">
        <v>250</v>
      </c>
      <c r="E199" s="151" t="s">
        <v>1</v>
      </c>
      <c r="F199" s="152" t="s">
        <v>1138</v>
      </c>
      <c r="H199" s="153">
        <v>803.7</v>
      </c>
      <c r="I199" s="154"/>
      <c r="L199" s="150"/>
      <c r="M199" s="155"/>
      <c r="T199" s="156"/>
      <c r="AT199" s="151" t="s">
        <v>250</v>
      </c>
      <c r="AU199" s="151" t="s">
        <v>79</v>
      </c>
      <c r="AV199" s="10" t="s">
        <v>81</v>
      </c>
      <c r="AW199" s="10" t="s">
        <v>34</v>
      </c>
      <c r="AX199" s="10" t="s">
        <v>79</v>
      </c>
      <c r="AY199" s="151" t="s">
        <v>129</v>
      </c>
    </row>
    <row r="200" spans="2:65" s="1" customFormat="1" ht="16.5" customHeight="1">
      <c r="B200" s="30"/>
      <c r="C200" s="130" t="s">
        <v>404</v>
      </c>
      <c r="D200" s="130" t="s">
        <v>130</v>
      </c>
      <c r="E200" s="131" t="s">
        <v>328</v>
      </c>
      <c r="F200" s="132" t="s">
        <v>329</v>
      </c>
      <c r="G200" s="133" t="s">
        <v>280</v>
      </c>
      <c r="H200" s="134">
        <v>803.7</v>
      </c>
      <c r="I200" s="135"/>
      <c r="J200" s="136">
        <f>ROUND(I200*H200,2)</f>
        <v>0</v>
      </c>
      <c r="K200" s="132" t="s">
        <v>134</v>
      </c>
      <c r="L200" s="30"/>
      <c r="M200" s="137" t="s">
        <v>1</v>
      </c>
      <c r="N200" s="138" t="s">
        <v>42</v>
      </c>
      <c r="P200" s="139">
        <f>O200*H200</f>
        <v>0</v>
      </c>
      <c r="Q200" s="139">
        <v>0</v>
      </c>
      <c r="R200" s="139">
        <f>Q200*H200</f>
        <v>0</v>
      </c>
      <c r="S200" s="139">
        <v>0</v>
      </c>
      <c r="T200" s="140">
        <f>S200*H200</f>
        <v>0</v>
      </c>
      <c r="AR200" s="16" t="s">
        <v>135</v>
      </c>
      <c r="AT200" s="16" t="s">
        <v>130</v>
      </c>
      <c r="AU200" s="16" t="s">
        <v>79</v>
      </c>
      <c r="AY200" s="16" t="s">
        <v>129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6" t="s">
        <v>79</v>
      </c>
      <c r="BK200" s="141">
        <f>ROUND(I200*H200,2)</f>
        <v>0</v>
      </c>
      <c r="BL200" s="16" t="s">
        <v>135</v>
      </c>
      <c r="BM200" s="16" t="s">
        <v>1139</v>
      </c>
    </row>
    <row r="201" spans="2:51" s="11" customFormat="1" ht="12">
      <c r="B201" s="157"/>
      <c r="D201" s="142" t="s">
        <v>250</v>
      </c>
      <c r="E201" s="158" t="s">
        <v>1</v>
      </c>
      <c r="F201" s="159" t="s">
        <v>1123</v>
      </c>
      <c r="H201" s="158" t="s">
        <v>1</v>
      </c>
      <c r="I201" s="160"/>
      <c r="L201" s="157"/>
      <c r="M201" s="161"/>
      <c r="T201" s="162"/>
      <c r="AT201" s="158" t="s">
        <v>250</v>
      </c>
      <c r="AU201" s="158" t="s">
        <v>79</v>
      </c>
      <c r="AV201" s="11" t="s">
        <v>79</v>
      </c>
      <c r="AW201" s="11" t="s">
        <v>34</v>
      </c>
      <c r="AX201" s="11" t="s">
        <v>71</v>
      </c>
      <c r="AY201" s="158" t="s">
        <v>129</v>
      </c>
    </row>
    <row r="202" spans="2:51" s="10" customFormat="1" ht="12">
      <c r="B202" s="150"/>
      <c r="D202" s="142" t="s">
        <v>250</v>
      </c>
      <c r="E202" s="151" t="s">
        <v>1</v>
      </c>
      <c r="F202" s="152" t="s">
        <v>1125</v>
      </c>
      <c r="H202" s="153">
        <v>30.3</v>
      </c>
      <c r="I202" s="154"/>
      <c r="L202" s="150"/>
      <c r="M202" s="155"/>
      <c r="T202" s="156"/>
      <c r="AT202" s="151" t="s">
        <v>250</v>
      </c>
      <c r="AU202" s="151" t="s">
        <v>79</v>
      </c>
      <c r="AV202" s="10" t="s">
        <v>81</v>
      </c>
      <c r="AW202" s="10" t="s">
        <v>34</v>
      </c>
      <c r="AX202" s="10" t="s">
        <v>71</v>
      </c>
      <c r="AY202" s="151" t="s">
        <v>129</v>
      </c>
    </row>
    <row r="203" spans="2:51" s="11" customFormat="1" ht="12">
      <c r="B203" s="157"/>
      <c r="D203" s="142" t="s">
        <v>250</v>
      </c>
      <c r="E203" s="158" t="s">
        <v>1</v>
      </c>
      <c r="F203" s="159" t="s">
        <v>1126</v>
      </c>
      <c r="H203" s="158" t="s">
        <v>1</v>
      </c>
      <c r="I203" s="160"/>
      <c r="L203" s="157"/>
      <c r="M203" s="161"/>
      <c r="T203" s="162"/>
      <c r="AT203" s="158" t="s">
        <v>250</v>
      </c>
      <c r="AU203" s="158" t="s">
        <v>79</v>
      </c>
      <c r="AV203" s="11" t="s">
        <v>79</v>
      </c>
      <c r="AW203" s="11" t="s">
        <v>34</v>
      </c>
      <c r="AX203" s="11" t="s">
        <v>71</v>
      </c>
      <c r="AY203" s="158" t="s">
        <v>129</v>
      </c>
    </row>
    <row r="204" spans="2:51" s="10" customFormat="1" ht="12">
      <c r="B204" s="150"/>
      <c r="D204" s="142" t="s">
        <v>250</v>
      </c>
      <c r="E204" s="151" t="s">
        <v>1</v>
      </c>
      <c r="F204" s="152" t="s">
        <v>1128</v>
      </c>
      <c r="H204" s="153">
        <v>4.7</v>
      </c>
      <c r="I204" s="154"/>
      <c r="L204" s="150"/>
      <c r="M204" s="155"/>
      <c r="T204" s="156"/>
      <c r="AT204" s="151" t="s">
        <v>250</v>
      </c>
      <c r="AU204" s="151" t="s">
        <v>79</v>
      </c>
      <c r="AV204" s="10" t="s">
        <v>81</v>
      </c>
      <c r="AW204" s="10" t="s">
        <v>34</v>
      </c>
      <c r="AX204" s="10" t="s">
        <v>71</v>
      </c>
      <c r="AY204" s="151" t="s">
        <v>129</v>
      </c>
    </row>
    <row r="205" spans="2:51" s="11" customFormat="1" ht="12">
      <c r="B205" s="157"/>
      <c r="D205" s="142" t="s">
        <v>250</v>
      </c>
      <c r="E205" s="158" t="s">
        <v>1</v>
      </c>
      <c r="F205" s="159" t="s">
        <v>1129</v>
      </c>
      <c r="H205" s="158" t="s">
        <v>1</v>
      </c>
      <c r="I205" s="160"/>
      <c r="L205" s="157"/>
      <c r="M205" s="161"/>
      <c r="T205" s="162"/>
      <c r="AT205" s="158" t="s">
        <v>250</v>
      </c>
      <c r="AU205" s="158" t="s">
        <v>79</v>
      </c>
      <c r="AV205" s="11" t="s">
        <v>79</v>
      </c>
      <c r="AW205" s="11" t="s">
        <v>34</v>
      </c>
      <c r="AX205" s="11" t="s">
        <v>71</v>
      </c>
      <c r="AY205" s="158" t="s">
        <v>129</v>
      </c>
    </row>
    <row r="206" spans="2:51" s="10" customFormat="1" ht="12">
      <c r="B206" s="150"/>
      <c r="D206" s="142" t="s">
        <v>250</v>
      </c>
      <c r="E206" s="151" t="s">
        <v>1</v>
      </c>
      <c r="F206" s="152" t="s">
        <v>1131</v>
      </c>
      <c r="H206" s="153">
        <v>385</v>
      </c>
      <c r="I206" s="154"/>
      <c r="L206" s="150"/>
      <c r="M206" s="155"/>
      <c r="T206" s="156"/>
      <c r="AT206" s="151" t="s">
        <v>250</v>
      </c>
      <c r="AU206" s="151" t="s">
        <v>79</v>
      </c>
      <c r="AV206" s="10" t="s">
        <v>81</v>
      </c>
      <c r="AW206" s="10" t="s">
        <v>34</v>
      </c>
      <c r="AX206" s="10" t="s">
        <v>71</v>
      </c>
      <c r="AY206" s="151" t="s">
        <v>129</v>
      </c>
    </row>
    <row r="207" spans="2:51" s="11" customFormat="1" ht="12">
      <c r="B207" s="157"/>
      <c r="D207" s="142" t="s">
        <v>250</v>
      </c>
      <c r="E207" s="158" t="s">
        <v>1</v>
      </c>
      <c r="F207" s="159" t="s">
        <v>1132</v>
      </c>
      <c r="H207" s="158" t="s">
        <v>1</v>
      </c>
      <c r="I207" s="160"/>
      <c r="L207" s="157"/>
      <c r="M207" s="161"/>
      <c r="T207" s="162"/>
      <c r="AT207" s="158" t="s">
        <v>250</v>
      </c>
      <c r="AU207" s="158" t="s">
        <v>79</v>
      </c>
      <c r="AV207" s="11" t="s">
        <v>79</v>
      </c>
      <c r="AW207" s="11" t="s">
        <v>34</v>
      </c>
      <c r="AX207" s="11" t="s">
        <v>71</v>
      </c>
      <c r="AY207" s="158" t="s">
        <v>129</v>
      </c>
    </row>
    <row r="208" spans="2:51" s="10" customFormat="1" ht="12">
      <c r="B208" s="150"/>
      <c r="D208" s="142" t="s">
        <v>250</v>
      </c>
      <c r="E208" s="151" t="s">
        <v>1</v>
      </c>
      <c r="F208" s="152" t="s">
        <v>1134</v>
      </c>
      <c r="H208" s="153">
        <v>358</v>
      </c>
      <c r="I208" s="154"/>
      <c r="L208" s="150"/>
      <c r="M208" s="155"/>
      <c r="T208" s="156"/>
      <c r="AT208" s="151" t="s">
        <v>250</v>
      </c>
      <c r="AU208" s="151" t="s">
        <v>79</v>
      </c>
      <c r="AV208" s="10" t="s">
        <v>81</v>
      </c>
      <c r="AW208" s="10" t="s">
        <v>34</v>
      </c>
      <c r="AX208" s="10" t="s">
        <v>71</v>
      </c>
      <c r="AY208" s="151" t="s">
        <v>129</v>
      </c>
    </row>
    <row r="209" spans="2:51" s="11" customFormat="1" ht="12">
      <c r="B209" s="157"/>
      <c r="D209" s="142" t="s">
        <v>250</v>
      </c>
      <c r="E209" s="158" t="s">
        <v>1</v>
      </c>
      <c r="F209" s="159" t="s">
        <v>1135</v>
      </c>
      <c r="H209" s="158" t="s">
        <v>1</v>
      </c>
      <c r="I209" s="160"/>
      <c r="L209" s="157"/>
      <c r="M209" s="161"/>
      <c r="T209" s="162"/>
      <c r="AT209" s="158" t="s">
        <v>250</v>
      </c>
      <c r="AU209" s="158" t="s">
        <v>79</v>
      </c>
      <c r="AV209" s="11" t="s">
        <v>79</v>
      </c>
      <c r="AW209" s="11" t="s">
        <v>34</v>
      </c>
      <c r="AX209" s="11" t="s">
        <v>71</v>
      </c>
      <c r="AY209" s="158" t="s">
        <v>129</v>
      </c>
    </row>
    <row r="210" spans="2:51" s="10" customFormat="1" ht="12">
      <c r="B210" s="150"/>
      <c r="D210" s="142" t="s">
        <v>250</v>
      </c>
      <c r="E210" s="151" t="s">
        <v>1</v>
      </c>
      <c r="F210" s="152" t="s">
        <v>1137</v>
      </c>
      <c r="H210" s="153">
        <v>115</v>
      </c>
      <c r="I210" s="154"/>
      <c r="L210" s="150"/>
      <c r="M210" s="155"/>
      <c r="T210" s="156"/>
      <c r="AT210" s="151" t="s">
        <v>250</v>
      </c>
      <c r="AU210" s="151" t="s">
        <v>79</v>
      </c>
      <c r="AV210" s="10" t="s">
        <v>81</v>
      </c>
      <c r="AW210" s="10" t="s">
        <v>34</v>
      </c>
      <c r="AX210" s="10" t="s">
        <v>71</v>
      </c>
      <c r="AY210" s="151" t="s">
        <v>129</v>
      </c>
    </row>
    <row r="211" spans="2:51" s="14" customFormat="1" ht="12">
      <c r="B211" s="189"/>
      <c r="D211" s="142" t="s">
        <v>250</v>
      </c>
      <c r="E211" s="190" t="s">
        <v>1</v>
      </c>
      <c r="F211" s="191" t="s">
        <v>1117</v>
      </c>
      <c r="H211" s="192">
        <v>893</v>
      </c>
      <c r="I211" s="193"/>
      <c r="L211" s="189"/>
      <c r="M211" s="194"/>
      <c r="T211" s="195"/>
      <c r="AT211" s="190" t="s">
        <v>250</v>
      </c>
      <c r="AU211" s="190" t="s">
        <v>79</v>
      </c>
      <c r="AV211" s="14" t="s">
        <v>143</v>
      </c>
      <c r="AW211" s="14" t="s">
        <v>34</v>
      </c>
      <c r="AX211" s="14" t="s">
        <v>71</v>
      </c>
      <c r="AY211" s="190" t="s">
        <v>129</v>
      </c>
    </row>
    <row r="212" spans="2:51" s="10" customFormat="1" ht="12">
      <c r="B212" s="150"/>
      <c r="D212" s="142" t="s">
        <v>250</v>
      </c>
      <c r="E212" s="151" t="s">
        <v>1</v>
      </c>
      <c r="F212" s="152" t="s">
        <v>1138</v>
      </c>
      <c r="H212" s="153">
        <v>803.7</v>
      </c>
      <c r="I212" s="154"/>
      <c r="L212" s="150"/>
      <c r="M212" s="155"/>
      <c r="T212" s="156"/>
      <c r="AT212" s="151" t="s">
        <v>250</v>
      </c>
      <c r="AU212" s="151" t="s">
        <v>79</v>
      </c>
      <c r="AV212" s="10" t="s">
        <v>81</v>
      </c>
      <c r="AW212" s="10" t="s">
        <v>34</v>
      </c>
      <c r="AX212" s="10" t="s">
        <v>79</v>
      </c>
      <c r="AY212" s="151" t="s">
        <v>129</v>
      </c>
    </row>
    <row r="213" spans="2:65" s="1" customFormat="1" ht="16.5" customHeight="1">
      <c r="B213" s="30"/>
      <c r="C213" s="130" t="s">
        <v>412</v>
      </c>
      <c r="D213" s="130" t="s">
        <v>130</v>
      </c>
      <c r="E213" s="131" t="s">
        <v>334</v>
      </c>
      <c r="F213" s="132" t="s">
        <v>335</v>
      </c>
      <c r="G213" s="133" t="s">
        <v>303</v>
      </c>
      <c r="H213" s="134">
        <v>1.61</v>
      </c>
      <c r="I213" s="135"/>
      <c r="J213" s="136">
        <f>ROUND(I213*H213,2)</f>
        <v>0</v>
      </c>
      <c r="K213" s="132" t="s">
        <v>248</v>
      </c>
      <c r="L213" s="30"/>
      <c r="M213" s="137" t="s">
        <v>1</v>
      </c>
      <c r="N213" s="138" t="s">
        <v>42</v>
      </c>
      <c r="P213" s="139">
        <f>O213*H213</f>
        <v>0</v>
      </c>
      <c r="Q213" s="139">
        <v>0</v>
      </c>
      <c r="R213" s="139">
        <f>Q213*H213</f>
        <v>0</v>
      </c>
      <c r="S213" s="139">
        <v>0</v>
      </c>
      <c r="T213" s="140">
        <f>S213*H213</f>
        <v>0</v>
      </c>
      <c r="AR213" s="16" t="s">
        <v>135</v>
      </c>
      <c r="AT213" s="16" t="s">
        <v>130</v>
      </c>
      <c r="AU213" s="16" t="s">
        <v>79</v>
      </c>
      <c r="AY213" s="16" t="s">
        <v>129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6" t="s">
        <v>79</v>
      </c>
      <c r="BK213" s="141">
        <f>ROUND(I213*H213,2)</f>
        <v>0</v>
      </c>
      <c r="BL213" s="16" t="s">
        <v>135</v>
      </c>
      <c r="BM213" s="16" t="s">
        <v>1140</v>
      </c>
    </row>
    <row r="214" spans="2:51" s="11" customFormat="1" ht="12">
      <c r="B214" s="157"/>
      <c r="D214" s="142" t="s">
        <v>250</v>
      </c>
      <c r="E214" s="158" t="s">
        <v>1</v>
      </c>
      <c r="F214" s="159" t="s">
        <v>1095</v>
      </c>
      <c r="H214" s="158" t="s">
        <v>1</v>
      </c>
      <c r="I214" s="160"/>
      <c r="L214" s="157"/>
      <c r="M214" s="161"/>
      <c r="T214" s="162"/>
      <c r="AT214" s="158" t="s">
        <v>250</v>
      </c>
      <c r="AU214" s="158" t="s">
        <v>79</v>
      </c>
      <c r="AV214" s="11" t="s">
        <v>79</v>
      </c>
      <c r="AW214" s="11" t="s">
        <v>34</v>
      </c>
      <c r="AX214" s="11" t="s">
        <v>71</v>
      </c>
      <c r="AY214" s="158" t="s">
        <v>129</v>
      </c>
    </row>
    <row r="215" spans="2:51" s="10" customFormat="1" ht="12">
      <c r="B215" s="150"/>
      <c r="D215" s="142" t="s">
        <v>250</v>
      </c>
      <c r="E215" s="151" t="s">
        <v>1</v>
      </c>
      <c r="F215" s="152" t="s">
        <v>1097</v>
      </c>
      <c r="H215" s="153">
        <v>0.75</v>
      </c>
      <c r="I215" s="154"/>
      <c r="L215" s="150"/>
      <c r="M215" s="155"/>
      <c r="T215" s="156"/>
      <c r="AT215" s="151" t="s">
        <v>250</v>
      </c>
      <c r="AU215" s="151" t="s">
        <v>79</v>
      </c>
      <c r="AV215" s="10" t="s">
        <v>81</v>
      </c>
      <c r="AW215" s="10" t="s">
        <v>34</v>
      </c>
      <c r="AX215" s="10" t="s">
        <v>71</v>
      </c>
      <c r="AY215" s="151" t="s">
        <v>129</v>
      </c>
    </row>
    <row r="216" spans="2:51" s="11" customFormat="1" ht="12">
      <c r="B216" s="157"/>
      <c r="D216" s="142" t="s">
        <v>250</v>
      </c>
      <c r="E216" s="158" t="s">
        <v>1</v>
      </c>
      <c r="F216" s="159" t="s">
        <v>1098</v>
      </c>
      <c r="H216" s="158" t="s">
        <v>1</v>
      </c>
      <c r="I216" s="160"/>
      <c r="L216" s="157"/>
      <c r="M216" s="161"/>
      <c r="T216" s="162"/>
      <c r="AT216" s="158" t="s">
        <v>250</v>
      </c>
      <c r="AU216" s="158" t="s">
        <v>79</v>
      </c>
      <c r="AV216" s="11" t="s">
        <v>79</v>
      </c>
      <c r="AW216" s="11" t="s">
        <v>34</v>
      </c>
      <c r="AX216" s="11" t="s">
        <v>71</v>
      </c>
      <c r="AY216" s="158" t="s">
        <v>129</v>
      </c>
    </row>
    <row r="217" spans="2:51" s="11" customFormat="1" ht="12">
      <c r="B217" s="157"/>
      <c r="D217" s="142" t="s">
        <v>250</v>
      </c>
      <c r="E217" s="158" t="s">
        <v>1</v>
      </c>
      <c r="F217" s="159" t="s">
        <v>1099</v>
      </c>
      <c r="H217" s="158" t="s">
        <v>1</v>
      </c>
      <c r="I217" s="160"/>
      <c r="L217" s="157"/>
      <c r="M217" s="161"/>
      <c r="T217" s="162"/>
      <c r="AT217" s="158" t="s">
        <v>250</v>
      </c>
      <c r="AU217" s="158" t="s">
        <v>79</v>
      </c>
      <c r="AV217" s="11" t="s">
        <v>79</v>
      </c>
      <c r="AW217" s="11" t="s">
        <v>34</v>
      </c>
      <c r="AX217" s="11" t="s">
        <v>71</v>
      </c>
      <c r="AY217" s="158" t="s">
        <v>129</v>
      </c>
    </row>
    <row r="218" spans="2:51" s="10" customFormat="1" ht="12">
      <c r="B218" s="150"/>
      <c r="D218" s="142" t="s">
        <v>250</v>
      </c>
      <c r="E218" s="151" t="s">
        <v>1</v>
      </c>
      <c r="F218" s="152" t="s">
        <v>1101</v>
      </c>
      <c r="H218" s="153">
        <v>10.4</v>
      </c>
      <c r="I218" s="154"/>
      <c r="L218" s="150"/>
      <c r="M218" s="155"/>
      <c r="T218" s="156"/>
      <c r="AT218" s="151" t="s">
        <v>250</v>
      </c>
      <c r="AU218" s="151" t="s">
        <v>79</v>
      </c>
      <c r="AV218" s="10" t="s">
        <v>81</v>
      </c>
      <c r="AW218" s="10" t="s">
        <v>34</v>
      </c>
      <c r="AX218" s="10" t="s">
        <v>71</v>
      </c>
      <c r="AY218" s="151" t="s">
        <v>129</v>
      </c>
    </row>
    <row r="219" spans="2:51" s="11" customFormat="1" ht="12">
      <c r="B219" s="157"/>
      <c r="D219" s="142" t="s">
        <v>250</v>
      </c>
      <c r="E219" s="158" t="s">
        <v>1</v>
      </c>
      <c r="F219" s="159" t="s">
        <v>1102</v>
      </c>
      <c r="H219" s="158" t="s">
        <v>1</v>
      </c>
      <c r="I219" s="160"/>
      <c r="L219" s="157"/>
      <c r="M219" s="161"/>
      <c r="T219" s="162"/>
      <c r="AT219" s="158" t="s">
        <v>250</v>
      </c>
      <c r="AU219" s="158" t="s">
        <v>79</v>
      </c>
      <c r="AV219" s="11" t="s">
        <v>79</v>
      </c>
      <c r="AW219" s="11" t="s">
        <v>34</v>
      </c>
      <c r="AX219" s="11" t="s">
        <v>71</v>
      </c>
      <c r="AY219" s="158" t="s">
        <v>129</v>
      </c>
    </row>
    <row r="220" spans="2:51" s="10" customFormat="1" ht="12">
      <c r="B220" s="150"/>
      <c r="D220" s="142" t="s">
        <v>250</v>
      </c>
      <c r="E220" s="151" t="s">
        <v>1</v>
      </c>
      <c r="F220" s="152" t="s">
        <v>1104</v>
      </c>
      <c r="H220" s="153">
        <v>0.54</v>
      </c>
      <c r="I220" s="154"/>
      <c r="L220" s="150"/>
      <c r="M220" s="155"/>
      <c r="T220" s="156"/>
      <c r="AT220" s="151" t="s">
        <v>250</v>
      </c>
      <c r="AU220" s="151" t="s">
        <v>79</v>
      </c>
      <c r="AV220" s="10" t="s">
        <v>81</v>
      </c>
      <c r="AW220" s="10" t="s">
        <v>34</v>
      </c>
      <c r="AX220" s="10" t="s">
        <v>71</v>
      </c>
      <c r="AY220" s="151" t="s">
        <v>129</v>
      </c>
    </row>
    <row r="221" spans="2:51" s="10" customFormat="1" ht="12">
      <c r="B221" s="150"/>
      <c r="D221" s="142" t="s">
        <v>250</v>
      </c>
      <c r="E221" s="151" t="s">
        <v>1</v>
      </c>
      <c r="F221" s="152" t="s">
        <v>1106</v>
      </c>
      <c r="H221" s="153">
        <v>2.4</v>
      </c>
      <c r="I221" s="154"/>
      <c r="L221" s="150"/>
      <c r="M221" s="155"/>
      <c r="T221" s="156"/>
      <c r="AT221" s="151" t="s">
        <v>250</v>
      </c>
      <c r="AU221" s="151" t="s">
        <v>79</v>
      </c>
      <c r="AV221" s="10" t="s">
        <v>81</v>
      </c>
      <c r="AW221" s="10" t="s">
        <v>34</v>
      </c>
      <c r="AX221" s="10" t="s">
        <v>71</v>
      </c>
      <c r="AY221" s="151" t="s">
        <v>129</v>
      </c>
    </row>
    <row r="222" spans="2:51" s="10" customFormat="1" ht="12">
      <c r="B222" s="150"/>
      <c r="D222" s="142" t="s">
        <v>250</v>
      </c>
      <c r="E222" s="151" t="s">
        <v>1</v>
      </c>
      <c r="F222" s="152" t="s">
        <v>1108</v>
      </c>
      <c r="H222" s="153">
        <v>0.312</v>
      </c>
      <c r="I222" s="154"/>
      <c r="L222" s="150"/>
      <c r="M222" s="155"/>
      <c r="T222" s="156"/>
      <c r="AT222" s="151" t="s">
        <v>250</v>
      </c>
      <c r="AU222" s="151" t="s">
        <v>79</v>
      </c>
      <c r="AV222" s="10" t="s">
        <v>81</v>
      </c>
      <c r="AW222" s="10" t="s">
        <v>34</v>
      </c>
      <c r="AX222" s="10" t="s">
        <v>71</v>
      </c>
      <c r="AY222" s="151" t="s">
        <v>129</v>
      </c>
    </row>
    <row r="223" spans="2:51" s="11" customFormat="1" ht="12">
      <c r="B223" s="157"/>
      <c r="D223" s="142" t="s">
        <v>250</v>
      </c>
      <c r="E223" s="158" t="s">
        <v>1</v>
      </c>
      <c r="F223" s="159" t="s">
        <v>1109</v>
      </c>
      <c r="H223" s="158" t="s">
        <v>1</v>
      </c>
      <c r="I223" s="160"/>
      <c r="L223" s="157"/>
      <c r="M223" s="161"/>
      <c r="T223" s="162"/>
      <c r="AT223" s="158" t="s">
        <v>250</v>
      </c>
      <c r="AU223" s="158" t="s">
        <v>79</v>
      </c>
      <c r="AV223" s="11" t="s">
        <v>79</v>
      </c>
      <c r="AW223" s="11" t="s">
        <v>34</v>
      </c>
      <c r="AX223" s="11" t="s">
        <v>71</v>
      </c>
      <c r="AY223" s="158" t="s">
        <v>129</v>
      </c>
    </row>
    <row r="224" spans="2:51" s="10" customFormat="1" ht="12">
      <c r="B224" s="150"/>
      <c r="D224" s="142" t="s">
        <v>250</v>
      </c>
      <c r="E224" s="151" t="s">
        <v>1</v>
      </c>
      <c r="F224" s="152" t="s">
        <v>1111</v>
      </c>
      <c r="H224" s="153">
        <v>1.3</v>
      </c>
      <c r="I224" s="154"/>
      <c r="L224" s="150"/>
      <c r="M224" s="155"/>
      <c r="T224" s="156"/>
      <c r="AT224" s="151" t="s">
        <v>250</v>
      </c>
      <c r="AU224" s="151" t="s">
        <v>79</v>
      </c>
      <c r="AV224" s="10" t="s">
        <v>81</v>
      </c>
      <c r="AW224" s="10" t="s">
        <v>34</v>
      </c>
      <c r="AX224" s="10" t="s">
        <v>71</v>
      </c>
      <c r="AY224" s="151" t="s">
        <v>129</v>
      </c>
    </row>
    <row r="225" spans="2:51" s="11" customFormat="1" ht="12">
      <c r="B225" s="157"/>
      <c r="D225" s="142" t="s">
        <v>250</v>
      </c>
      <c r="E225" s="158" t="s">
        <v>1</v>
      </c>
      <c r="F225" s="159" t="s">
        <v>1112</v>
      </c>
      <c r="H225" s="158" t="s">
        <v>1</v>
      </c>
      <c r="I225" s="160"/>
      <c r="L225" s="157"/>
      <c r="M225" s="161"/>
      <c r="T225" s="162"/>
      <c r="AT225" s="158" t="s">
        <v>250</v>
      </c>
      <c r="AU225" s="158" t="s">
        <v>79</v>
      </c>
      <c r="AV225" s="11" t="s">
        <v>79</v>
      </c>
      <c r="AW225" s="11" t="s">
        <v>34</v>
      </c>
      <c r="AX225" s="11" t="s">
        <v>71</v>
      </c>
      <c r="AY225" s="158" t="s">
        <v>129</v>
      </c>
    </row>
    <row r="226" spans="2:51" s="10" customFormat="1" ht="12">
      <c r="B226" s="150"/>
      <c r="D226" s="142" t="s">
        <v>250</v>
      </c>
      <c r="E226" s="151" t="s">
        <v>1</v>
      </c>
      <c r="F226" s="152" t="s">
        <v>1114</v>
      </c>
      <c r="H226" s="153">
        <v>0.256</v>
      </c>
      <c r="I226" s="154"/>
      <c r="L226" s="150"/>
      <c r="M226" s="155"/>
      <c r="T226" s="156"/>
      <c r="AT226" s="151" t="s">
        <v>250</v>
      </c>
      <c r="AU226" s="151" t="s">
        <v>79</v>
      </c>
      <c r="AV226" s="10" t="s">
        <v>81</v>
      </c>
      <c r="AW226" s="10" t="s">
        <v>34</v>
      </c>
      <c r="AX226" s="10" t="s">
        <v>71</v>
      </c>
      <c r="AY226" s="151" t="s">
        <v>129</v>
      </c>
    </row>
    <row r="227" spans="2:51" s="10" customFormat="1" ht="12">
      <c r="B227" s="150"/>
      <c r="D227" s="142" t="s">
        <v>250</v>
      </c>
      <c r="E227" s="151" t="s">
        <v>1</v>
      </c>
      <c r="F227" s="152" t="s">
        <v>1116</v>
      </c>
      <c r="H227" s="153">
        <v>0.144</v>
      </c>
      <c r="I227" s="154"/>
      <c r="L227" s="150"/>
      <c r="M227" s="155"/>
      <c r="T227" s="156"/>
      <c r="AT227" s="151" t="s">
        <v>250</v>
      </c>
      <c r="AU227" s="151" t="s">
        <v>79</v>
      </c>
      <c r="AV227" s="10" t="s">
        <v>81</v>
      </c>
      <c r="AW227" s="10" t="s">
        <v>34</v>
      </c>
      <c r="AX227" s="10" t="s">
        <v>71</v>
      </c>
      <c r="AY227" s="151" t="s">
        <v>129</v>
      </c>
    </row>
    <row r="228" spans="2:51" s="14" customFormat="1" ht="12">
      <c r="B228" s="189"/>
      <c r="D228" s="142" t="s">
        <v>250</v>
      </c>
      <c r="E228" s="190" t="s">
        <v>1</v>
      </c>
      <c r="F228" s="191" t="s">
        <v>1117</v>
      </c>
      <c r="H228" s="192">
        <v>16.102</v>
      </c>
      <c r="I228" s="193"/>
      <c r="L228" s="189"/>
      <c r="M228" s="194"/>
      <c r="T228" s="195"/>
      <c r="AT228" s="190" t="s">
        <v>250</v>
      </c>
      <c r="AU228" s="190" t="s">
        <v>79</v>
      </c>
      <c r="AV228" s="14" t="s">
        <v>143</v>
      </c>
      <c r="AW228" s="14" t="s">
        <v>34</v>
      </c>
      <c r="AX228" s="14" t="s">
        <v>71</v>
      </c>
      <c r="AY228" s="190" t="s">
        <v>129</v>
      </c>
    </row>
    <row r="229" spans="2:51" s="10" customFormat="1" ht="12">
      <c r="B229" s="150"/>
      <c r="D229" s="142" t="s">
        <v>250</v>
      </c>
      <c r="E229" s="151" t="s">
        <v>1</v>
      </c>
      <c r="F229" s="152" t="s">
        <v>1141</v>
      </c>
      <c r="H229" s="153">
        <v>1.61</v>
      </c>
      <c r="I229" s="154"/>
      <c r="L229" s="150"/>
      <c r="M229" s="155"/>
      <c r="T229" s="156"/>
      <c r="AT229" s="151" t="s">
        <v>250</v>
      </c>
      <c r="AU229" s="151" t="s">
        <v>79</v>
      </c>
      <c r="AV229" s="10" t="s">
        <v>81</v>
      </c>
      <c r="AW229" s="10" t="s">
        <v>34</v>
      </c>
      <c r="AX229" s="10" t="s">
        <v>79</v>
      </c>
      <c r="AY229" s="151" t="s">
        <v>129</v>
      </c>
    </row>
    <row r="230" spans="2:65" s="1" customFormat="1" ht="16.5" customHeight="1">
      <c r="B230" s="30"/>
      <c r="C230" s="130" t="s">
        <v>418</v>
      </c>
      <c r="D230" s="130" t="s">
        <v>130</v>
      </c>
      <c r="E230" s="131" t="s">
        <v>339</v>
      </c>
      <c r="F230" s="132" t="s">
        <v>340</v>
      </c>
      <c r="G230" s="133" t="s">
        <v>303</v>
      </c>
      <c r="H230" s="134">
        <v>89.3</v>
      </c>
      <c r="I230" s="135"/>
      <c r="J230" s="136">
        <f>ROUND(I230*H230,2)</f>
        <v>0</v>
      </c>
      <c r="K230" s="132" t="s">
        <v>248</v>
      </c>
      <c r="L230" s="30"/>
      <c r="M230" s="137" t="s">
        <v>1</v>
      </c>
      <c r="N230" s="138" t="s">
        <v>42</v>
      </c>
      <c r="P230" s="139">
        <f>O230*H230</f>
        <v>0</v>
      </c>
      <c r="Q230" s="139">
        <v>0.01046</v>
      </c>
      <c r="R230" s="139">
        <f>Q230*H230</f>
        <v>0.934078</v>
      </c>
      <c r="S230" s="139">
        <v>0</v>
      </c>
      <c r="T230" s="140">
        <f>S230*H230</f>
        <v>0</v>
      </c>
      <c r="AR230" s="16" t="s">
        <v>135</v>
      </c>
      <c r="AT230" s="16" t="s">
        <v>130</v>
      </c>
      <c r="AU230" s="16" t="s">
        <v>79</v>
      </c>
      <c r="AY230" s="16" t="s">
        <v>129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6" t="s">
        <v>79</v>
      </c>
      <c r="BK230" s="141">
        <f>ROUND(I230*H230,2)</f>
        <v>0</v>
      </c>
      <c r="BL230" s="16" t="s">
        <v>135</v>
      </c>
      <c r="BM230" s="16" t="s">
        <v>1142</v>
      </c>
    </row>
    <row r="231" spans="2:51" s="11" customFormat="1" ht="12">
      <c r="B231" s="157"/>
      <c r="D231" s="142" t="s">
        <v>250</v>
      </c>
      <c r="E231" s="158" t="s">
        <v>1</v>
      </c>
      <c r="F231" s="159" t="s">
        <v>1123</v>
      </c>
      <c r="H231" s="158" t="s">
        <v>1</v>
      </c>
      <c r="I231" s="160"/>
      <c r="L231" s="157"/>
      <c r="M231" s="161"/>
      <c r="T231" s="162"/>
      <c r="AT231" s="158" t="s">
        <v>250</v>
      </c>
      <c r="AU231" s="158" t="s">
        <v>79</v>
      </c>
      <c r="AV231" s="11" t="s">
        <v>79</v>
      </c>
      <c r="AW231" s="11" t="s">
        <v>34</v>
      </c>
      <c r="AX231" s="11" t="s">
        <v>71</v>
      </c>
      <c r="AY231" s="158" t="s">
        <v>129</v>
      </c>
    </row>
    <row r="232" spans="2:51" s="10" customFormat="1" ht="12">
      <c r="B232" s="150"/>
      <c r="D232" s="142" t="s">
        <v>250</v>
      </c>
      <c r="E232" s="151" t="s">
        <v>1</v>
      </c>
      <c r="F232" s="152" t="s">
        <v>1125</v>
      </c>
      <c r="H232" s="153">
        <v>30.3</v>
      </c>
      <c r="I232" s="154"/>
      <c r="L232" s="150"/>
      <c r="M232" s="155"/>
      <c r="T232" s="156"/>
      <c r="AT232" s="151" t="s">
        <v>250</v>
      </c>
      <c r="AU232" s="151" t="s">
        <v>79</v>
      </c>
      <c r="AV232" s="10" t="s">
        <v>81</v>
      </c>
      <c r="AW232" s="10" t="s">
        <v>34</v>
      </c>
      <c r="AX232" s="10" t="s">
        <v>71</v>
      </c>
      <c r="AY232" s="151" t="s">
        <v>129</v>
      </c>
    </row>
    <row r="233" spans="2:51" s="11" customFormat="1" ht="12">
      <c r="B233" s="157"/>
      <c r="D233" s="142" t="s">
        <v>250</v>
      </c>
      <c r="E233" s="158" t="s">
        <v>1</v>
      </c>
      <c r="F233" s="159" t="s">
        <v>1126</v>
      </c>
      <c r="H233" s="158" t="s">
        <v>1</v>
      </c>
      <c r="I233" s="160"/>
      <c r="L233" s="157"/>
      <c r="M233" s="161"/>
      <c r="T233" s="162"/>
      <c r="AT233" s="158" t="s">
        <v>250</v>
      </c>
      <c r="AU233" s="158" t="s">
        <v>79</v>
      </c>
      <c r="AV233" s="11" t="s">
        <v>79</v>
      </c>
      <c r="AW233" s="11" t="s">
        <v>34</v>
      </c>
      <c r="AX233" s="11" t="s">
        <v>71</v>
      </c>
      <c r="AY233" s="158" t="s">
        <v>129</v>
      </c>
    </row>
    <row r="234" spans="2:51" s="10" customFormat="1" ht="12">
      <c r="B234" s="150"/>
      <c r="D234" s="142" t="s">
        <v>250</v>
      </c>
      <c r="E234" s="151" t="s">
        <v>1</v>
      </c>
      <c r="F234" s="152" t="s">
        <v>1128</v>
      </c>
      <c r="H234" s="153">
        <v>4.7</v>
      </c>
      <c r="I234" s="154"/>
      <c r="L234" s="150"/>
      <c r="M234" s="155"/>
      <c r="T234" s="156"/>
      <c r="AT234" s="151" t="s">
        <v>250</v>
      </c>
      <c r="AU234" s="151" t="s">
        <v>79</v>
      </c>
      <c r="AV234" s="10" t="s">
        <v>81</v>
      </c>
      <c r="AW234" s="10" t="s">
        <v>34</v>
      </c>
      <c r="AX234" s="10" t="s">
        <v>71</v>
      </c>
      <c r="AY234" s="151" t="s">
        <v>129</v>
      </c>
    </row>
    <row r="235" spans="2:51" s="11" customFormat="1" ht="12">
      <c r="B235" s="157"/>
      <c r="D235" s="142" t="s">
        <v>250</v>
      </c>
      <c r="E235" s="158" t="s">
        <v>1</v>
      </c>
      <c r="F235" s="159" t="s">
        <v>1129</v>
      </c>
      <c r="H235" s="158" t="s">
        <v>1</v>
      </c>
      <c r="I235" s="160"/>
      <c r="L235" s="157"/>
      <c r="M235" s="161"/>
      <c r="T235" s="162"/>
      <c r="AT235" s="158" t="s">
        <v>250</v>
      </c>
      <c r="AU235" s="158" t="s">
        <v>79</v>
      </c>
      <c r="AV235" s="11" t="s">
        <v>79</v>
      </c>
      <c r="AW235" s="11" t="s">
        <v>34</v>
      </c>
      <c r="AX235" s="11" t="s">
        <v>71</v>
      </c>
      <c r="AY235" s="158" t="s">
        <v>129</v>
      </c>
    </row>
    <row r="236" spans="2:51" s="10" customFormat="1" ht="12">
      <c r="B236" s="150"/>
      <c r="D236" s="142" t="s">
        <v>250</v>
      </c>
      <c r="E236" s="151" t="s">
        <v>1</v>
      </c>
      <c r="F236" s="152" t="s">
        <v>1131</v>
      </c>
      <c r="H236" s="153">
        <v>385</v>
      </c>
      <c r="I236" s="154"/>
      <c r="L236" s="150"/>
      <c r="M236" s="155"/>
      <c r="T236" s="156"/>
      <c r="AT236" s="151" t="s">
        <v>250</v>
      </c>
      <c r="AU236" s="151" t="s">
        <v>79</v>
      </c>
      <c r="AV236" s="10" t="s">
        <v>81</v>
      </c>
      <c r="AW236" s="10" t="s">
        <v>34</v>
      </c>
      <c r="AX236" s="10" t="s">
        <v>71</v>
      </c>
      <c r="AY236" s="151" t="s">
        <v>129</v>
      </c>
    </row>
    <row r="237" spans="2:51" s="11" customFormat="1" ht="12">
      <c r="B237" s="157"/>
      <c r="D237" s="142" t="s">
        <v>250</v>
      </c>
      <c r="E237" s="158" t="s">
        <v>1</v>
      </c>
      <c r="F237" s="159" t="s">
        <v>1132</v>
      </c>
      <c r="H237" s="158" t="s">
        <v>1</v>
      </c>
      <c r="I237" s="160"/>
      <c r="L237" s="157"/>
      <c r="M237" s="161"/>
      <c r="T237" s="162"/>
      <c r="AT237" s="158" t="s">
        <v>250</v>
      </c>
      <c r="AU237" s="158" t="s">
        <v>79</v>
      </c>
      <c r="AV237" s="11" t="s">
        <v>79</v>
      </c>
      <c r="AW237" s="11" t="s">
        <v>34</v>
      </c>
      <c r="AX237" s="11" t="s">
        <v>71</v>
      </c>
      <c r="AY237" s="158" t="s">
        <v>129</v>
      </c>
    </row>
    <row r="238" spans="2:51" s="10" customFormat="1" ht="12">
      <c r="B238" s="150"/>
      <c r="D238" s="142" t="s">
        <v>250</v>
      </c>
      <c r="E238" s="151" t="s">
        <v>1</v>
      </c>
      <c r="F238" s="152" t="s">
        <v>1134</v>
      </c>
      <c r="H238" s="153">
        <v>358</v>
      </c>
      <c r="I238" s="154"/>
      <c r="L238" s="150"/>
      <c r="M238" s="155"/>
      <c r="T238" s="156"/>
      <c r="AT238" s="151" t="s">
        <v>250</v>
      </c>
      <c r="AU238" s="151" t="s">
        <v>79</v>
      </c>
      <c r="AV238" s="10" t="s">
        <v>81</v>
      </c>
      <c r="AW238" s="10" t="s">
        <v>34</v>
      </c>
      <c r="AX238" s="10" t="s">
        <v>71</v>
      </c>
      <c r="AY238" s="151" t="s">
        <v>129</v>
      </c>
    </row>
    <row r="239" spans="2:51" s="11" customFormat="1" ht="12">
      <c r="B239" s="157"/>
      <c r="D239" s="142" t="s">
        <v>250</v>
      </c>
      <c r="E239" s="158" t="s">
        <v>1</v>
      </c>
      <c r="F239" s="159" t="s">
        <v>1135</v>
      </c>
      <c r="H239" s="158" t="s">
        <v>1</v>
      </c>
      <c r="I239" s="160"/>
      <c r="L239" s="157"/>
      <c r="M239" s="161"/>
      <c r="T239" s="162"/>
      <c r="AT239" s="158" t="s">
        <v>250</v>
      </c>
      <c r="AU239" s="158" t="s">
        <v>79</v>
      </c>
      <c r="AV239" s="11" t="s">
        <v>79</v>
      </c>
      <c r="AW239" s="11" t="s">
        <v>34</v>
      </c>
      <c r="AX239" s="11" t="s">
        <v>71</v>
      </c>
      <c r="AY239" s="158" t="s">
        <v>129</v>
      </c>
    </row>
    <row r="240" spans="2:51" s="10" customFormat="1" ht="12">
      <c r="B240" s="150"/>
      <c r="D240" s="142" t="s">
        <v>250</v>
      </c>
      <c r="E240" s="151" t="s">
        <v>1</v>
      </c>
      <c r="F240" s="152" t="s">
        <v>1137</v>
      </c>
      <c r="H240" s="153">
        <v>115</v>
      </c>
      <c r="I240" s="154"/>
      <c r="L240" s="150"/>
      <c r="M240" s="155"/>
      <c r="T240" s="156"/>
      <c r="AT240" s="151" t="s">
        <v>250</v>
      </c>
      <c r="AU240" s="151" t="s">
        <v>79</v>
      </c>
      <c r="AV240" s="10" t="s">
        <v>81</v>
      </c>
      <c r="AW240" s="10" t="s">
        <v>34</v>
      </c>
      <c r="AX240" s="10" t="s">
        <v>71</v>
      </c>
      <c r="AY240" s="151" t="s">
        <v>129</v>
      </c>
    </row>
    <row r="241" spans="2:51" s="14" customFormat="1" ht="12">
      <c r="B241" s="189"/>
      <c r="D241" s="142" t="s">
        <v>250</v>
      </c>
      <c r="E241" s="190" t="s">
        <v>1</v>
      </c>
      <c r="F241" s="191" t="s">
        <v>1117</v>
      </c>
      <c r="H241" s="192">
        <v>893</v>
      </c>
      <c r="I241" s="193"/>
      <c r="L241" s="189"/>
      <c r="M241" s="194"/>
      <c r="T241" s="195"/>
      <c r="AT241" s="190" t="s">
        <v>250</v>
      </c>
      <c r="AU241" s="190" t="s">
        <v>79</v>
      </c>
      <c r="AV241" s="14" t="s">
        <v>143</v>
      </c>
      <c r="AW241" s="14" t="s">
        <v>34</v>
      </c>
      <c r="AX241" s="14" t="s">
        <v>71</v>
      </c>
      <c r="AY241" s="190" t="s">
        <v>129</v>
      </c>
    </row>
    <row r="242" spans="2:51" s="10" customFormat="1" ht="12">
      <c r="B242" s="150"/>
      <c r="D242" s="142" t="s">
        <v>250</v>
      </c>
      <c r="E242" s="151" t="s">
        <v>1</v>
      </c>
      <c r="F242" s="152" t="s">
        <v>1143</v>
      </c>
      <c r="H242" s="153">
        <v>89.3</v>
      </c>
      <c r="I242" s="154"/>
      <c r="L242" s="150"/>
      <c r="M242" s="155"/>
      <c r="T242" s="156"/>
      <c r="AT242" s="151" t="s">
        <v>250</v>
      </c>
      <c r="AU242" s="151" t="s">
        <v>79</v>
      </c>
      <c r="AV242" s="10" t="s">
        <v>81</v>
      </c>
      <c r="AW242" s="10" t="s">
        <v>34</v>
      </c>
      <c r="AX242" s="10" t="s">
        <v>79</v>
      </c>
      <c r="AY242" s="151" t="s">
        <v>129</v>
      </c>
    </row>
    <row r="243" spans="2:65" s="1" customFormat="1" ht="16.5" customHeight="1">
      <c r="B243" s="30"/>
      <c r="C243" s="130" t="s">
        <v>422</v>
      </c>
      <c r="D243" s="130" t="s">
        <v>130</v>
      </c>
      <c r="E243" s="131" t="s">
        <v>345</v>
      </c>
      <c r="F243" s="132" t="s">
        <v>346</v>
      </c>
      <c r="G243" s="133" t="s">
        <v>254</v>
      </c>
      <c r="H243" s="134">
        <v>1645.06</v>
      </c>
      <c r="I243" s="135"/>
      <c r="J243" s="136">
        <f>ROUND(I243*H243,2)</f>
        <v>0</v>
      </c>
      <c r="K243" s="132" t="s">
        <v>134</v>
      </c>
      <c r="L243" s="30"/>
      <c r="M243" s="137" t="s">
        <v>1</v>
      </c>
      <c r="N243" s="138" t="s">
        <v>42</v>
      </c>
      <c r="P243" s="139">
        <f>O243*H243</f>
        <v>0</v>
      </c>
      <c r="Q243" s="139">
        <v>0.00201</v>
      </c>
      <c r="R243" s="139">
        <f>Q243*H243</f>
        <v>3.3065706</v>
      </c>
      <c r="S243" s="139">
        <v>0</v>
      </c>
      <c r="T243" s="140">
        <f>S243*H243</f>
        <v>0</v>
      </c>
      <c r="AR243" s="16" t="s">
        <v>135</v>
      </c>
      <c r="AT243" s="16" t="s">
        <v>130</v>
      </c>
      <c r="AU243" s="16" t="s">
        <v>79</v>
      </c>
      <c r="AY243" s="16" t="s">
        <v>129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6" t="s">
        <v>79</v>
      </c>
      <c r="BK243" s="141">
        <f>ROUND(I243*H243,2)</f>
        <v>0</v>
      </c>
      <c r="BL243" s="16" t="s">
        <v>135</v>
      </c>
      <c r="BM243" s="16" t="s">
        <v>1144</v>
      </c>
    </row>
    <row r="244" spans="2:51" s="11" customFormat="1" ht="12">
      <c r="B244" s="157"/>
      <c r="D244" s="142" t="s">
        <v>250</v>
      </c>
      <c r="E244" s="158" t="s">
        <v>1</v>
      </c>
      <c r="F244" s="159" t="s">
        <v>1123</v>
      </c>
      <c r="H244" s="158" t="s">
        <v>1</v>
      </c>
      <c r="I244" s="160"/>
      <c r="L244" s="157"/>
      <c r="M244" s="161"/>
      <c r="T244" s="162"/>
      <c r="AT244" s="158" t="s">
        <v>250</v>
      </c>
      <c r="AU244" s="158" t="s">
        <v>79</v>
      </c>
      <c r="AV244" s="11" t="s">
        <v>79</v>
      </c>
      <c r="AW244" s="11" t="s">
        <v>34</v>
      </c>
      <c r="AX244" s="11" t="s">
        <v>71</v>
      </c>
      <c r="AY244" s="158" t="s">
        <v>129</v>
      </c>
    </row>
    <row r="245" spans="2:51" s="10" customFormat="1" ht="12">
      <c r="B245" s="150"/>
      <c r="D245" s="142" t="s">
        <v>250</v>
      </c>
      <c r="E245" s="151" t="s">
        <v>1145</v>
      </c>
      <c r="F245" s="152" t="s">
        <v>1146</v>
      </c>
      <c r="H245" s="153">
        <v>48.5</v>
      </c>
      <c r="I245" s="154"/>
      <c r="L245" s="150"/>
      <c r="M245" s="155"/>
      <c r="T245" s="156"/>
      <c r="AT245" s="151" t="s">
        <v>250</v>
      </c>
      <c r="AU245" s="151" t="s">
        <v>79</v>
      </c>
      <c r="AV245" s="10" t="s">
        <v>81</v>
      </c>
      <c r="AW245" s="10" t="s">
        <v>34</v>
      </c>
      <c r="AX245" s="10" t="s">
        <v>71</v>
      </c>
      <c r="AY245" s="151" t="s">
        <v>129</v>
      </c>
    </row>
    <row r="246" spans="2:51" s="11" customFormat="1" ht="12">
      <c r="B246" s="157"/>
      <c r="D246" s="142" t="s">
        <v>250</v>
      </c>
      <c r="E246" s="158" t="s">
        <v>1</v>
      </c>
      <c r="F246" s="159" t="s">
        <v>1126</v>
      </c>
      <c r="H246" s="158" t="s">
        <v>1</v>
      </c>
      <c r="I246" s="160"/>
      <c r="L246" s="157"/>
      <c r="M246" s="161"/>
      <c r="T246" s="162"/>
      <c r="AT246" s="158" t="s">
        <v>250</v>
      </c>
      <c r="AU246" s="158" t="s">
        <v>79</v>
      </c>
      <c r="AV246" s="11" t="s">
        <v>79</v>
      </c>
      <c r="AW246" s="11" t="s">
        <v>34</v>
      </c>
      <c r="AX246" s="11" t="s">
        <v>71</v>
      </c>
      <c r="AY246" s="158" t="s">
        <v>129</v>
      </c>
    </row>
    <row r="247" spans="2:51" s="10" customFormat="1" ht="12">
      <c r="B247" s="150"/>
      <c r="D247" s="142" t="s">
        <v>250</v>
      </c>
      <c r="E247" s="151" t="s">
        <v>937</v>
      </c>
      <c r="F247" s="152" t="s">
        <v>938</v>
      </c>
      <c r="H247" s="153">
        <v>10.46</v>
      </c>
      <c r="I247" s="154"/>
      <c r="L247" s="150"/>
      <c r="M247" s="155"/>
      <c r="T247" s="156"/>
      <c r="AT247" s="151" t="s">
        <v>250</v>
      </c>
      <c r="AU247" s="151" t="s">
        <v>79</v>
      </c>
      <c r="AV247" s="10" t="s">
        <v>81</v>
      </c>
      <c r="AW247" s="10" t="s">
        <v>34</v>
      </c>
      <c r="AX247" s="10" t="s">
        <v>71</v>
      </c>
      <c r="AY247" s="151" t="s">
        <v>129</v>
      </c>
    </row>
    <row r="248" spans="2:51" s="11" customFormat="1" ht="12">
      <c r="B248" s="157"/>
      <c r="D248" s="142" t="s">
        <v>250</v>
      </c>
      <c r="E248" s="158" t="s">
        <v>1</v>
      </c>
      <c r="F248" s="159" t="s">
        <v>1129</v>
      </c>
      <c r="H248" s="158" t="s">
        <v>1</v>
      </c>
      <c r="I248" s="160"/>
      <c r="L248" s="157"/>
      <c r="M248" s="161"/>
      <c r="T248" s="162"/>
      <c r="AT248" s="158" t="s">
        <v>250</v>
      </c>
      <c r="AU248" s="158" t="s">
        <v>79</v>
      </c>
      <c r="AV248" s="11" t="s">
        <v>79</v>
      </c>
      <c r="AW248" s="11" t="s">
        <v>34</v>
      </c>
      <c r="AX248" s="11" t="s">
        <v>71</v>
      </c>
      <c r="AY248" s="158" t="s">
        <v>129</v>
      </c>
    </row>
    <row r="249" spans="2:51" s="10" customFormat="1" ht="12">
      <c r="B249" s="150"/>
      <c r="D249" s="142" t="s">
        <v>250</v>
      </c>
      <c r="E249" s="151" t="s">
        <v>955</v>
      </c>
      <c r="F249" s="152" t="s">
        <v>1147</v>
      </c>
      <c r="H249" s="153">
        <v>750.2</v>
      </c>
      <c r="I249" s="154"/>
      <c r="L249" s="150"/>
      <c r="M249" s="155"/>
      <c r="T249" s="156"/>
      <c r="AT249" s="151" t="s">
        <v>250</v>
      </c>
      <c r="AU249" s="151" t="s">
        <v>79</v>
      </c>
      <c r="AV249" s="10" t="s">
        <v>81</v>
      </c>
      <c r="AW249" s="10" t="s">
        <v>34</v>
      </c>
      <c r="AX249" s="10" t="s">
        <v>71</v>
      </c>
      <c r="AY249" s="151" t="s">
        <v>129</v>
      </c>
    </row>
    <row r="250" spans="2:51" s="11" customFormat="1" ht="12">
      <c r="B250" s="157"/>
      <c r="D250" s="142" t="s">
        <v>250</v>
      </c>
      <c r="E250" s="158" t="s">
        <v>1</v>
      </c>
      <c r="F250" s="159" t="s">
        <v>1132</v>
      </c>
      <c r="H250" s="158" t="s">
        <v>1</v>
      </c>
      <c r="I250" s="160"/>
      <c r="L250" s="157"/>
      <c r="M250" s="161"/>
      <c r="T250" s="162"/>
      <c r="AT250" s="158" t="s">
        <v>250</v>
      </c>
      <c r="AU250" s="158" t="s">
        <v>79</v>
      </c>
      <c r="AV250" s="11" t="s">
        <v>79</v>
      </c>
      <c r="AW250" s="11" t="s">
        <v>34</v>
      </c>
      <c r="AX250" s="11" t="s">
        <v>71</v>
      </c>
      <c r="AY250" s="158" t="s">
        <v>129</v>
      </c>
    </row>
    <row r="251" spans="2:51" s="10" customFormat="1" ht="12">
      <c r="B251" s="150"/>
      <c r="D251" s="142" t="s">
        <v>250</v>
      </c>
      <c r="E251" s="151" t="s">
        <v>966</v>
      </c>
      <c r="F251" s="152" t="s">
        <v>1148</v>
      </c>
      <c r="H251" s="153">
        <v>605.9</v>
      </c>
      <c r="I251" s="154"/>
      <c r="L251" s="150"/>
      <c r="M251" s="155"/>
      <c r="T251" s="156"/>
      <c r="AT251" s="151" t="s">
        <v>250</v>
      </c>
      <c r="AU251" s="151" t="s">
        <v>79</v>
      </c>
      <c r="AV251" s="10" t="s">
        <v>81</v>
      </c>
      <c r="AW251" s="10" t="s">
        <v>34</v>
      </c>
      <c r="AX251" s="10" t="s">
        <v>71</v>
      </c>
      <c r="AY251" s="151" t="s">
        <v>129</v>
      </c>
    </row>
    <row r="252" spans="2:51" s="11" customFormat="1" ht="12">
      <c r="B252" s="157"/>
      <c r="D252" s="142" t="s">
        <v>250</v>
      </c>
      <c r="E252" s="158" t="s">
        <v>1</v>
      </c>
      <c r="F252" s="159" t="s">
        <v>1135</v>
      </c>
      <c r="H252" s="158" t="s">
        <v>1</v>
      </c>
      <c r="I252" s="160"/>
      <c r="L252" s="157"/>
      <c r="M252" s="161"/>
      <c r="T252" s="162"/>
      <c r="AT252" s="158" t="s">
        <v>250</v>
      </c>
      <c r="AU252" s="158" t="s">
        <v>79</v>
      </c>
      <c r="AV252" s="11" t="s">
        <v>79</v>
      </c>
      <c r="AW252" s="11" t="s">
        <v>34</v>
      </c>
      <c r="AX252" s="11" t="s">
        <v>71</v>
      </c>
      <c r="AY252" s="158" t="s">
        <v>129</v>
      </c>
    </row>
    <row r="253" spans="2:51" s="10" customFormat="1" ht="12">
      <c r="B253" s="150"/>
      <c r="D253" s="142" t="s">
        <v>250</v>
      </c>
      <c r="E253" s="151" t="s">
        <v>974</v>
      </c>
      <c r="F253" s="152" t="s">
        <v>975</v>
      </c>
      <c r="H253" s="153">
        <v>230</v>
      </c>
      <c r="I253" s="154"/>
      <c r="L253" s="150"/>
      <c r="M253" s="155"/>
      <c r="T253" s="156"/>
      <c r="AT253" s="151" t="s">
        <v>250</v>
      </c>
      <c r="AU253" s="151" t="s">
        <v>79</v>
      </c>
      <c r="AV253" s="10" t="s">
        <v>81</v>
      </c>
      <c r="AW253" s="10" t="s">
        <v>34</v>
      </c>
      <c r="AX253" s="10" t="s">
        <v>71</v>
      </c>
      <c r="AY253" s="151" t="s">
        <v>129</v>
      </c>
    </row>
    <row r="254" spans="2:51" s="10" customFormat="1" ht="12">
      <c r="B254" s="150"/>
      <c r="D254" s="142" t="s">
        <v>250</v>
      </c>
      <c r="E254" s="151" t="s">
        <v>1149</v>
      </c>
      <c r="F254" s="152" t="s">
        <v>1150</v>
      </c>
      <c r="H254" s="153">
        <v>1645.06</v>
      </c>
      <c r="I254" s="154"/>
      <c r="L254" s="150"/>
      <c r="M254" s="155"/>
      <c r="T254" s="156"/>
      <c r="AT254" s="151" t="s">
        <v>250</v>
      </c>
      <c r="AU254" s="151" t="s">
        <v>79</v>
      </c>
      <c r="AV254" s="10" t="s">
        <v>81</v>
      </c>
      <c r="AW254" s="10" t="s">
        <v>34</v>
      </c>
      <c r="AX254" s="10" t="s">
        <v>79</v>
      </c>
      <c r="AY254" s="151" t="s">
        <v>129</v>
      </c>
    </row>
    <row r="255" spans="2:65" s="1" customFormat="1" ht="16.5" customHeight="1">
      <c r="B255" s="30"/>
      <c r="C255" s="130" t="s">
        <v>439</v>
      </c>
      <c r="D255" s="130" t="s">
        <v>130</v>
      </c>
      <c r="E255" s="131" t="s">
        <v>353</v>
      </c>
      <c r="F255" s="132" t="s">
        <v>354</v>
      </c>
      <c r="G255" s="133" t="s">
        <v>254</v>
      </c>
      <c r="H255" s="134">
        <v>1645.06</v>
      </c>
      <c r="I255" s="135"/>
      <c r="J255" s="136">
        <f>ROUND(I255*H255,2)</f>
        <v>0</v>
      </c>
      <c r="K255" s="132" t="s">
        <v>134</v>
      </c>
      <c r="L255" s="30"/>
      <c r="M255" s="137" t="s">
        <v>1</v>
      </c>
      <c r="N255" s="138" t="s">
        <v>42</v>
      </c>
      <c r="P255" s="139">
        <f>O255*H255</f>
        <v>0</v>
      </c>
      <c r="Q255" s="139">
        <v>0</v>
      </c>
      <c r="R255" s="139">
        <f>Q255*H255</f>
        <v>0</v>
      </c>
      <c r="S255" s="139">
        <v>0</v>
      </c>
      <c r="T255" s="140">
        <f>S255*H255</f>
        <v>0</v>
      </c>
      <c r="AR255" s="16" t="s">
        <v>135</v>
      </c>
      <c r="AT255" s="16" t="s">
        <v>130</v>
      </c>
      <c r="AU255" s="16" t="s">
        <v>79</v>
      </c>
      <c r="AY255" s="16" t="s">
        <v>129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6" t="s">
        <v>79</v>
      </c>
      <c r="BK255" s="141">
        <f>ROUND(I255*H255,2)</f>
        <v>0</v>
      </c>
      <c r="BL255" s="16" t="s">
        <v>135</v>
      </c>
      <c r="BM255" s="16" t="s">
        <v>1151</v>
      </c>
    </row>
    <row r="256" spans="2:51" s="11" customFormat="1" ht="12">
      <c r="B256" s="157"/>
      <c r="D256" s="142" t="s">
        <v>250</v>
      </c>
      <c r="E256" s="158" t="s">
        <v>1</v>
      </c>
      <c r="F256" s="159" t="s">
        <v>1123</v>
      </c>
      <c r="H256" s="158" t="s">
        <v>1</v>
      </c>
      <c r="I256" s="160"/>
      <c r="L256" s="157"/>
      <c r="M256" s="161"/>
      <c r="T256" s="162"/>
      <c r="AT256" s="158" t="s">
        <v>250</v>
      </c>
      <c r="AU256" s="158" t="s">
        <v>79</v>
      </c>
      <c r="AV256" s="11" t="s">
        <v>79</v>
      </c>
      <c r="AW256" s="11" t="s">
        <v>34</v>
      </c>
      <c r="AX256" s="11" t="s">
        <v>71</v>
      </c>
      <c r="AY256" s="158" t="s">
        <v>129</v>
      </c>
    </row>
    <row r="257" spans="2:51" s="10" customFormat="1" ht="12">
      <c r="B257" s="150"/>
      <c r="D257" s="142" t="s">
        <v>250</v>
      </c>
      <c r="E257" s="151" t="s">
        <v>1</v>
      </c>
      <c r="F257" s="152" t="s">
        <v>1146</v>
      </c>
      <c r="H257" s="153">
        <v>48.5</v>
      </c>
      <c r="I257" s="154"/>
      <c r="L257" s="150"/>
      <c r="M257" s="155"/>
      <c r="T257" s="156"/>
      <c r="AT257" s="151" t="s">
        <v>250</v>
      </c>
      <c r="AU257" s="151" t="s">
        <v>79</v>
      </c>
      <c r="AV257" s="10" t="s">
        <v>81</v>
      </c>
      <c r="AW257" s="10" t="s">
        <v>34</v>
      </c>
      <c r="AX257" s="10" t="s">
        <v>71</v>
      </c>
      <c r="AY257" s="151" t="s">
        <v>129</v>
      </c>
    </row>
    <row r="258" spans="2:51" s="11" customFormat="1" ht="12">
      <c r="B258" s="157"/>
      <c r="D258" s="142" t="s">
        <v>250</v>
      </c>
      <c r="E258" s="158" t="s">
        <v>1</v>
      </c>
      <c r="F258" s="159" t="s">
        <v>1126</v>
      </c>
      <c r="H258" s="158" t="s">
        <v>1</v>
      </c>
      <c r="I258" s="160"/>
      <c r="L258" s="157"/>
      <c r="M258" s="161"/>
      <c r="T258" s="162"/>
      <c r="AT258" s="158" t="s">
        <v>250</v>
      </c>
      <c r="AU258" s="158" t="s">
        <v>79</v>
      </c>
      <c r="AV258" s="11" t="s">
        <v>79</v>
      </c>
      <c r="AW258" s="11" t="s">
        <v>34</v>
      </c>
      <c r="AX258" s="11" t="s">
        <v>71</v>
      </c>
      <c r="AY258" s="158" t="s">
        <v>129</v>
      </c>
    </row>
    <row r="259" spans="2:51" s="10" customFormat="1" ht="12">
      <c r="B259" s="150"/>
      <c r="D259" s="142" t="s">
        <v>250</v>
      </c>
      <c r="E259" s="151" t="s">
        <v>1</v>
      </c>
      <c r="F259" s="152" t="s">
        <v>938</v>
      </c>
      <c r="H259" s="153">
        <v>10.46</v>
      </c>
      <c r="I259" s="154"/>
      <c r="L259" s="150"/>
      <c r="M259" s="155"/>
      <c r="T259" s="156"/>
      <c r="AT259" s="151" t="s">
        <v>250</v>
      </c>
      <c r="AU259" s="151" t="s">
        <v>79</v>
      </c>
      <c r="AV259" s="10" t="s">
        <v>81</v>
      </c>
      <c r="AW259" s="10" t="s">
        <v>34</v>
      </c>
      <c r="AX259" s="10" t="s">
        <v>71</v>
      </c>
      <c r="AY259" s="151" t="s">
        <v>129</v>
      </c>
    </row>
    <row r="260" spans="2:51" s="11" customFormat="1" ht="12">
      <c r="B260" s="157"/>
      <c r="D260" s="142" t="s">
        <v>250</v>
      </c>
      <c r="E260" s="158" t="s">
        <v>1</v>
      </c>
      <c r="F260" s="159" t="s">
        <v>1129</v>
      </c>
      <c r="H260" s="158" t="s">
        <v>1</v>
      </c>
      <c r="I260" s="160"/>
      <c r="L260" s="157"/>
      <c r="M260" s="161"/>
      <c r="T260" s="162"/>
      <c r="AT260" s="158" t="s">
        <v>250</v>
      </c>
      <c r="AU260" s="158" t="s">
        <v>79</v>
      </c>
      <c r="AV260" s="11" t="s">
        <v>79</v>
      </c>
      <c r="AW260" s="11" t="s">
        <v>34</v>
      </c>
      <c r="AX260" s="11" t="s">
        <v>71</v>
      </c>
      <c r="AY260" s="158" t="s">
        <v>129</v>
      </c>
    </row>
    <row r="261" spans="2:51" s="10" customFormat="1" ht="12">
      <c r="B261" s="150"/>
      <c r="D261" s="142" t="s">
        <v>250</v>
      </c>
      <c r="E261" s="151" t="s">
        <v>1</v>
      </c>
      <c r="F261" s="152" t="s">
        <v>1147</v>
      </c>
      <c r="H261" s="153">
        <v>750.2</v>
      </c>
      <c r="I261" s="154"/>
      <c r="L261" s="150"/>
      <c r="M261" s="155"/>
      <c r="T261" s="156"/>
      <c r="AT261" s="151" t="s">
        <v>250</v>
      </c>
      <c r="AU261" s="151" t="s">
        <v>79</v>
      </c>
      <c r="AV261" s="10" t="s">
        <v>81</v>
      </c>
      <c r="AW261" s="10" t="s">
        <v>34</v>
      </c>
      <c r="AX261" s="10" t="s">
        <v>71</v>
      </c>
      <c r="AY261" s="151" t="s">
        <v>129</v>
      </c>
    </row>
    <row r="262" spans="2:51" s="11" customFormat="1" ht="12">
      <c r="B262" s="157"/>
      <c r="D262" s="142" t="s">
        <v>250</v>
      </c>
      <c r="E262" s="158" t="s">
        <v>1</v>
      </c>
      <c r="F262" s="159" t="s">
        <v>1132</v>
      </c>
      <c r="H262" s="158" t="s">
        <v>1</v>
      </c>
      <c r="I262" s="160"/>
      <c r="L262" s="157"/>
      <c r="M262" s="161"/>
      <c r="T262" s="162"/>
      <c r="AT262" s="158" t="s">
        <v>250</v>
      </c>
      <c r="AU262" s="158" t="s">
        <v>79</v>
      </c>
      <c r="AV262" s="11" t="s">
        <v>79</v>
      </c>
      <c r="AW262" s="11" t="s">
        <v>34</v>
      </c>
      <c r="AX262" s="11" t="s">
        <v>71</v>
      </c>
      <c r="AY262" s="158" t="s">
        <v>129</v>
      </c>
    </row>
    <row r="263" spans="2:51" s="10" customFormat="1" ht="12">
      <c r="B263" s="150"/>
      <c r="D263" s="142" t="s">
        <v>250</v>
      </c>
      <c r="E263" s="151" t="s">
        <v>1</v>
      </c>
      <c r="F263" s="152" t="s">
        <v>1148</v>
      </c>
      <c r="H263" s="153">
        <v>605.9</v>
      </c>
      <c r="I263" s="154"/>
      <c r="L263" s="150"/>
      <c r="M263" s="155"/>
      <c r="T263" s="156"/>
      <c r="AT263" s="151" t="s">
        <v>250</v>
      </c>
      <c r="AU263" s="151" t="s">
        <v>79</v>
      </c>
      <c r="AV263" s="10" t="s">
        <v>81</v>
      </c>
      <c r="AW263" s="10" t="s">
        <v>34</v>
      </c>
      <c r="AX263" s="10" t="s">
        <v>71</v>
      </c>
      <c r="AY263" s="151" t="s">
        <v>129</v>
      </c>
    </row>
    <row r="264" spans="2:51" s="11" customFormat="1" ht="12">
      <c r="B264" s="157"/>
      <c r="D264" s="142" t="s">
        <v>250</v>
      </c>
      <c r="E264" s="158" t="s">
        <v>1</v>
      </c>
      <c r="F264" s="159" t="s">
        <v>1135</v>
      </c>
      <c r="H264" s="158" t="s">
        <v>1</v>
      </c>
      <c r="I264" s="160"/>
      <c r="L264" s="157"/>
      <c r="M264" s="161"/>
      <c r="T264" s="162"/>
      <c r="AT264" s="158" t="s">
        <v>250</v>
      </c>
      <c r="AU264" s="158" t="s">
        <v>79</v>
      </c>
      <c r="AV264" s="11" t="s">
        <v>79</v>
      </c>
      <c r="AW264" s="11" t="s">
        <v>34</v>
      </c>
      <c r="AX264" s="11" t="s">
        <v>71</v>
      </c>
      <c r="AY264" s="158" t="s">
        <v>129</v>
      </c>
    </row>
    <row r="265" spans="2:51" s="10" customFormat="1" ht="12">
      <c r="B265" s="150"/>
      <c r="D265" s="142" t="s">
        <v>250</v>
      </c>
      <c r="E265" s="151" t="s">
        <v>1</v>
      </c>
      <c r="F265" s="152" t="s">
        <v>975</v>
      </c>
      <c r="H265" s="153">
        <v>230</v>
      </c>
      <c r="I265" s="154"/>
      <c r="L265" s="150"/>
      <c r="M265" s="155"/>
      <c r="T265" s="156"/>
      <c r="AT265" s="151" t="s">
        <v>250</v>
      </c>
      <c r="AU265" s="151" t="s">
        <v>79</v>
      </c>
      <c r="AV265" s="10" t="s">
        <v>81</v>
      </c>
      <c r="AW265" s="10" t="s">
        <v>34</v>
      </c>
      <c r="AX265" s="10" t="s">
        <v>71</v>
      </c>
      <c r="AY265" s="151" t="s">
        <v>129</v>
      </c>
    </row>
    <row r="266" spans="2:51" s="10" customFormat="1" ht="12">
      <c r="B266" s="150"/>
      <c r="D266" s="142" t="s">
        <v>250</v>
      </c>
      <c r="E266" s="151" t="s">
        <v>1</v>
      </c>
      <c r="F266" s="152" t="s">
        <v>1150</v>
      </c>
      <c r="H266" s="153">
        <v>1645.06</v>
      </c>
      <c r="I266" s="154"/>
      <c r="L266" s="150"/>
      <c r="M266" s="155"/>
      <c r="T266" s="156"/>
      <c r="AT266" s="151" t="s">
        <v>250</v>
      </c>
      <c r="AU266" s="151" t="s">
        <v>79</v>
      </c>
      <c r="AV266" s="10" t="s">
        <v>81</v>
      </c>
      <c r="AW266" s="10" t="s">
        <v>34</v>
      </c>
      <c r="AX266" s="10" t="s">
        <v>79</v>
      </c>
      <c r="AY266" s="151" t="s">
        <v>129</v>
      </c>
    </row>
    <row r="267" spans="2:65" s="1" customFormat="1" ht="16.5" customHeight="1">
      <c r="B267" s="30"/>
      <c r="C267" s="130" t="s">
        <v>452</v>
      </c>
      <c r="D267" s="130" t="s">
        <v>130</v>
      </c>
      <c r="E267" s="131" t="s">
        <v>360</v>
      </c>
      <c r="F267" s="132" t="s">
        <v>361</v>
      </c>
      <c r="G267" s="133" t="s">
        <v>280</v>
      </c>
      <c r="H267" s="134">
        <v>2223.699</v>
      </c>
      <c r="I267" s="135"/>
      <c r="J267" s="136">
        <f>ROUND(I267*H267,2)</f>
        <v>0</v>
      </c>
      <c r="K267" s="132" t="s">
        <v>134</v>
      </c>
      <c r="L267" s="30"/>
      <c r="M267" s="137" t="s">
        <v>1</v>
      </c>
      <c r="N267" s="138" t="s">
        <v>42</v>
      </c>
      <c r="P267" s="139">
        <f>O267*H267</f>
        <v>0</v>
      </c>
      <c r="Q267" s="139">
        <v>0</v>
      </c>
      <c r="R267" s="139">
        <f>Q267*H267</f>
        <v>0</v>
      </c>
      <c r="S267" s="139">
        <v>0</v>
      </c>
      <c r="T267" s="140">
        <f>S267*H267</f>
        <v>0</v>
      </c>
      <c r="AR267" s="16" t="s">
        <v>135</v>
      </c>
      <c r="AT267" s="16" t="s">
        <v>130</v>
      </c>
      <c r="AU267" s="16" t="s">
        <v>79</v>
      </c>
      <c r="AY267" s="16" t="s">
        <v>129</v>
      </c>
      <c r="BE267" s="141">
        <f>IF(N267="základní",J267,0)</f>
        <v>0</v>
      </c>
      <c r="BF267" s="141">
        <f>IF(N267="snížená",J267,0)</f>
        <v>0</v>
      </c>
      <c r="BG267" s="141">
        <f>IF(N267="zákl. přenesená",J267,0)</f>
        <v>0</v>
      </c>
      <c r="BH267" s="141">
        <f>IF(N267="sníž. přenesená",J267,0)</f>
        <v>0</v>
      </c>
      <c r="BI267" s="141">
        <f>IF(N267="nulová",J267,0)</f>
        <v>0</v>
      </c>
      <c r="BJ267" s="16" t="s">
        <v>79</v>
      </c>
      <c r="BK267" s="141">
        <f>ROUND(I267*H267,2)</f>
        <v>0</v>
      </c>
      <c r="BL267" s="16" t="s">
        <v>135</v>
      </c>
      <c r="BM267" s="16" t="s">
        <v>1152</v>
      </c>
    </row>
    <row r="268" spans="2:51" s="10" customFormat="1" ht="12">
      <c r="B268" s="150"/>
      <c r="D268" s="142" t="s">
        <v>250</v>
      </c>
      <c r="E268" s="151" t="s">
        <v>1153</v>
      </c>
      <c r="F268" s="152" t="s">
        <v>1154</v>
      </c>
      <c r="H268" s="153">
        <v>98.5</v>
      </c>
      <c r="I268" s="154"/>
      <c r="L268" s="150"/>
      <c r="M268" s="155"/>
      <c r="T268" s="156"/>
      <c r="AT268" s="151" t="s">
        <v>250</v>
      </c>
      <c r="AU268" s="151" t="s">
        <v>79</v>
      </c>
      <c r="AV268" s="10" t="s">
        <v>81</v>
      </c>
      <c r="AW268" s="10" t="s">
        <v>34</v>
      </c>
      <c r="AX268" s="10" t="s">
        <v>71</v>
      </c>
      <c r="AY268" s="151" t="s">
        <v>129</v>
      </c>
    </row>
    <row r="269" spans="2:51" s="10" customFormat="1" ht="12">
      <c r="B269" s="150"/>
      <c r="D269" s="142" t="s">
        <v>250</v>
      </c>
      <c r="E269" s="151" t="s">
        <v>1155</v>
      </c>
      <c r="F269" s="152" t="s">
        <v>1156</v>
      </c>
      <c r="H269" s="153">
        <v>235.8</v>
      </c>
      <c r="I269" s="154"/>
      <c r="L269" s="150"/>
      <c r="M269" s="155"/>
      <c r="T269" s="156"/>
      <c r="AT269" s="151" t="s">
        <v>250</v>
      </c>
      <c r="AU269" s="151" t="s">
        <v>79</v>
      </c>
      <c r="AV269" s="10" t="s">
        <v>81</v>
      </c>
      <c r="AW269" s="10" t="s">
        <v>34</v>
      </c>
      <c r="AX269" s="10" t="s">
        <v>71</v>
      </c>
      <c r="AY269" s="151" t="s">
        <v>129</v>
      </c>
    </row>
    <row r="270" spans="2:51" s="10" customFormat="1" ht="12">
      <c r="B270" s="150"/>
      <c r="D270" s="142" t="s">
        <v>250</v>
      </c>
      <c r="E270" s="151" t="s">
        <v>1157</v>
      </c>
      <c r="F270" s="152" t="s">
        <v>1158</v>
      </c>
      <c r="H270" s="153">
        <v>111</v>
      </c>
      <c r="I270" s="154"/>
      <c r="L270" s="150"/>
      <c r="M270" s="155"/>
      <c r="T270" s="156"/>
      <c r="AT270" s="151" t="s">
        <v>250</v>
      </c>
      <c r="AU270" s="151" t="s">
        <v>79</v>
      </c>
      <c r="AV270" s="10" t="s">
        <v>81</v>
      </c>
      <c r="AW270" s="10" t="s">
        <v>34</v>
      </c>
      <c r="AX270" s="10" t="s">
        <v>71</v>
      </c>
      <c r="AY270" s="151" t="s">
        <v>129</v>
      </c>
    </row>
    <row r="271" spans="2:51" s="10" customFormat="1" ht="12">
      <c r="B271" s="150"/>
      <c r="D271" s="142" t="s">
        <v>250</v>
      </c>
      <c r="E271" s="151" t="s">
        <v>1159</v>
      </c>
      <c r="F271" s="152" t="s">
        <v>1160</v>
      </c>
      <c r="H271" s="153">
        <v>14.492</v>
      </c>
      <c r="I271" s="154"/>
      <c r="L271" s="150"/>
      <c r="M271" s="155"/>
      <c r="T271" s="156"/>
      <c r="AT271" s="151" t="s">
        <v>250</v>
      </c>
      <c r="AU271" s="151" t="s">
        <v>79</v>
      </c>
      <c r="AV271" s="10" t="s">
        <v>81</v>
      </c>
      <c r="AW271" s="10" t="s">
        <v>34</v>
      </c>
      <c r="AX271" s="10" t="s">
        <v>71</v>
      </c>
      <c r="AY271" s="151" t="s">
        <v>129</v>
      </c>
    </row>
    <row r="272" spans="2:51" s="10" customFormat="1" ht="12">
      <c r="B272" s="150"/>
      <c r="D272" s="142" t="s">
        <v>250</v>
      </c>
      <c r="E272" s="151" t="s">
        <v>1161</v>
      </c>
      <c r="F272" s="152" t="s">
        <v>1162</v>
      </c>
      <c r="H272" s="153">
        <v>803.7</v>
      </c>
      <c r="I272" s="154"/>
      <c r="L272" s="150"/>
      <c r="M272" s="155"/>
      <c r="T272" s="156"/>
      <c r="AT272" s="151" t="s">
        <v>250</v>
      </c>
      <c r="AU272" s="151" t="s">
        <v>79</v>
      </c>
      <c r="AV272" s="10" t="s">
        <v>81</v>
      </c>
      <c r="AW272" s="10" t="s">
        <v>34</v>
      </c>
      <c r="AX272" s="10" t="s">
        <v>71</v>
      </c>
      <c r="AY272" s="151" t="s">
        <v>129</v>
      </c>
    </row>
    <row r="273" spans="2:51" s="10" customFormat="1" ht="12">
      <c r="B273" s="150"/>
      <c r="D273" s="142" t="s">
        <v>250</v>
      </c>
      <c r="E273" s="151" t="s">
        <v>1</v>
      </c>
      <c r="F273" s="152" t="s">
        <v>1163</v>
      </c>
      <c r="H273" s="153">
        <v>26.2</v>
      </c>
      <c r="I273" s="154"/>
      <c r="L273" s="150"/>
      <c r="M273" s="155"/>
      <c r="T273" s="156"/>
      <c r="AT273" s="151" t="s">
        <v>250</v>
      </c>
      <c r="AU273" s="151" t="s">
        <v>79</v>
      </c>
      <c r="AV273" s="10" t="s">
        <v>81</v>
      </c>
      <c r="AW273" s="10" t="s">
        <v>34</v>
      </c>
      <c r="AX273" s="10" t="s">
        <v>71</v>
      </c>
      <c r="AY273" s="151" t="s">
        <v>129</v>
      </c>
    </row>
    <row r="274" spans="2:51" s="10" customFormat="1" ht="12">
      <c r="B274" s="150"/>
      <c r="D274" s="142" t="s">
        <v>250</v>
      </c>
      <c r="E274" s="151" t="s">
        <v>1</v>
      </c>
      <c r="F274" s="152" t="s">
        <v>1164</v>
      </c>
      <c r="H274" s="153">
        <v>1.61</v>
      </c>
      <c r="I274" s="154"/>
      <c r="L274" s="150"/>
      <c r="M274" s="155"/>
      <c r="T274" s="156"/>
      <c r="AT274" s="151" t="s">
        <v>250</v>
      </c>
      <c r="AU274" s="151" t="s">
        <v>79</v>
      </c>
      <c r="AV274" s="10" t="s">
        <v>81</v>
      </c>
      <c r="AW274" s="10" t="s">
        <v>34</v>
      </c>
      <c r="AX274" s="10" t="s">
        <v>71</v>
      </c>
      <c r="AY274" s="151" t="s">
        <v>129</v>
      </c>
    </row>
    <row r="275" spans="2:51" s="10" customFormat="1" ht="12">
      <c r="B275" s="150"/>
      <c r="D275" s="142" t="s">
        <v>250</v>
      </c>
      <c r="E275" s="151" t="s">
        <v>1</v>
      </c>
      <c r="F275" s="152" t="s">
        <v>1165</v>
      </c>
      <c r="H275" s="153">
        <v>89.3</v>
      </c>
      <c r="I275" s="154"/>
      <c r="L275" s="150"/>
      <c r="M275" s="155"/>
      <c r="T275" s="156"/>
      <c r="AT275" s="151" t="s">
        <v>250</v>
      </c>
      <c r="AU275" s="151" t="s">
        <v>79</v>
      </c>
      <c r="AV275" s="10" t="s">
        <v>81</v>
      </c>
      <c r="AW275" s="10" t="s">
        <v>34</v>
      </c>
      <c r="AX275" s="10" t="s">
        <v>71</v>
      </c>
      <c r="AY275" s="151" t="s">
        <v>129</v>
      </c>
    </row>
    <row r="276" spans="2:51" s="11" customFormat="1" ht="12">
      <c r="B276" s="157"/>
      <c r="D276" s="142" t="s">
        <v>250</v>
      </c>
      <c r="E276" s="158" t="s">
        <v>1</v>
      </c>
      <c r="F276" s="159" t="s">
        <v>374</v>
      </c>
      <c r="H276" s="158" t="s">
        <v>1</v>
      </c>
      <c r="I276" s="160"/>
      <c r="L276" s="157"/>
      <c r="M276" s="161"/>
      <c r="T276" s="162"/>
      <c r="AT276" s="158" t="s">
        <v>250</v>
      </c>
      <c r="AU276" s="158" t="s">
        <v>79</v>
      </c>
      <c r="AV276" s="11" t="s">
        <v>79</v>
      </c>
      <c r="AW276" s="11" t="s">
        <v>34</v>
      </c>
      <c r="AX276" s="11" t="s">
        <v>71</v>
      </c>
      <c r="AY276" s="158" t="s">
        <v>129</v>
      </c>
    </row>
    <row r="277" spans="2:51" s="10" customFormat="1" ht="12">
      <c r="B277" s="150"/>
      <c r="D277" s="142" t="s">
        <v>250</v>
      </c>
      <c r="E277" s="151" t="s">
        <v>1166</v>
      </c>
      <c r="F277" s="152" t="s">
        <v>1167</v>
      </c>
      <c r="H277" s="153">
        <v>843.097</v>
      </c>
      <c r="I277" s="154"/>
      <c r="L277" s="150"/>
      <c r="M277" s="155"/>
      <c r="T277" s="156"/>
      <c r="AT277" s="151" t="s">
        <v>250</v>
      </c>
      <c r="AU277" s="151" t="s">
        <v>79</v>
      </c>
      <c r="AV277" s="10" t="s">
        <v>81</v>
      </c>
      <c r="AW277" s="10" t="s">
        <v>34</v>
      </c>
      <c r="AX277" s="10" t="s">
        <v>71</v>
      </c>
      <c r="AY277" s="151" t="s">
        <v>129</v>
      </c>
    </row>
    <row r="278" spans="2:51" s="12" customFormat="1" ht="12">
      <c r="B278" s="163"/>
      <c r="D278" s="142" t="s">
        <v>250</v>
      </c>
      <c r="E278" s="164" t="s">
        <v>1</v>
      </c>
      <c r="F278" s="165" t="s">
        <v>300</v>
      </c>
      <c r="H278" s="166">
        <v>2223.699</v>
      </c>
      <c r="I278" s="167"/>
      <c r="L278" s="163"/>
      <c r="M278" s="168"/>
      <c r="T278" s="169"/>
      <c r="AT278" s="164" t="s">
        <v>250</v>
      </c>
      <c r="AU278" s="164" t="s">
        <v>79</v>
      </c>
      <c r="AV278" s="12" t="s">
        <v>135</v>
      </c>
      <c r="AW278" s="12" t="s">
        <v>34</v>
      </c>
      <c r="AX278" s="12" t="s">
        <v>79</v>
      </c>
      <c r="AY278" s="164" t="s">
        <v>129</v>
      </c>
    </row>
    <row r="279" spans="2:65" s="1" customFormat="1" ht="16.5" customHeight="1">
      <c r="B279" s="30"/>
      <c r="C279" s="130" t="s">
        <v>458</v>
      </c>
      <c r="D279" s="130" t="s">
        <v>130</v>
      </c>
      <c r="E279" s="131" t="s">
        <v>1168</v>
      </c>
      <c r="F279" s="132" t="s">
        <v>1169</v>
      </c>
      <c r="G279" s="133" t="s">
        <v>506</v>
      </c>
      <c r="H279" s="134">
        <v>4</v>
      </c>
      <c r="I279" s="135"/>
      <c r="J279" s="136">
        <f>ROUND(I279*H279,2)</f>
        <v>0</v>
      </c>
      <c r="K279" s="132" t="s">
        <v>134</v>
      </c>
      <c r="L279" s="30"/>
      <c r="M279" s="137" t="s">
        <v>1</v>
      </c>
      <c r="N279" s="138" t="s">
        <v>42</v>
      </c>
      <c r="P279" s="139">
        <f>O279*H279</f>
        <v>0</v>
      </c>
      <c r="Q279" s="139">
        <v>0</v>
      </c>
      <c r="R279" s="139">
        <f>Q279*H279</f>
        <v>0</v>
      </c>
      <c r="S279" s="139">
        <v>0</v>
      </c>
      <c r="T279" s="140">
        <f>S279*H279</f>
        <v>0</v>
      </c>
      <c r="AR279" s="16" t="s">
        <v>135</v>
      </c>
      <c r="AT279" s="16" t="s">
        <v>130</v>
      </c>
      <c r="AU279" s="16" t="s">
        <v>79</v>
      </c>
      <c r="AY279" s="16" t="s">
        <v>129</v>
      </c>
      <c r="BE279" s="141">
        <f>IF(N279="základní",J279,0)</f>
        <v>0</v>
      </c>
      <c r="BF279" s="141">
        <f>IF(N279="snížená",J279,0)</f>
        <v>0</v>
      </c>
      <c r="BG279" s="141">
        <f>IF(N279="zákl. přenesená",J279,0)</f>
        <v>0</v>
      </c>
      <c r="BH279" s="141">
        <f>IF(N279="sníž. přenesená",J279,0)</f>
        <v>0</v>
      </c>
      <c r="BI279" s="141">
        <f>IF(N279="nulová",J279,0)</f>
        <v>0</v>
      </c>
      <c r="BJ279" s="16" t="s">
        <v>79</v>
      </c>
      <c r="BK279" s="141">
        <f>ROUND(I279*H279,2)</f>
        <v>0</v>
      </c>
      <c r="BL279" s="16" t="s">
        <v>135</v>
      </c>
      <c r="BM279" s="16" t="s">
        <v>1170</v>
      </c>
    </row>
    <row r="280" spans="2:51" s="11" customFormat="1" ht="12">
      <c r="B280" s="157"/>
      <c r="D280" s="142" t="s">
        <v>250</v>
      </c>
      <c r="E280" s="158" t="s">
        <v>1</v>
      </c>
      <c r="F280" s="159" t="s">
        <v>1171</v>
      </c>
      <c r="H280" s="158" t="s">
        <v>1</v>
      </c>
      <c r="I280" s="160"/>
      <c r="L280" s="157"/>
      <c r="M280" s="161"/>
      <c r="T280" s="162"/>
      <c r="AT280" s="158" t="s">
        <v>250</v>
      </c>
      <c r="AU280" s="158" t="s">
        <v>79</v>
      </c>
      <c r="AV280" s="11" t="s">
        <v>79</v>
      </c>
      <c r="AW280" s="11" t="s">
        <v>34</v>
      </c>
      <c r="AX280" s="11" t="s">
        <v>71</v>
      </c>
      <c r="AY280" s="158" t="s">
        <v>129</v>
      </c>
    </row>
    <row r="281" spans="2:51" s="10" customFormat="1" ht="12">
      <c r="B281" s="150"/>
      <c r="D281" s="142" t="s">
        <v>250</v>
      </c>
      <c r="E281" s="151" t="s">
        <v>1172</v>
      </c>
      <c r="F281" s="152" t="s">
        <v>1173</v>
      </c>
      <c r="H281" s="153">
        <v>4</v>
      </c>
      <c r="I281" s="154"/>
      <c r="L281" s="150"/>
      <c r="M281" s="155"/>
      <c r="T281" s="156"/>
      <c r="AT281" s="151" t="s">
        <v>250</v>
      </c>
      <c r="AU281" s="151" t="s">
        <v>79</v>
      </c>
      <c r="AV281" s="10" t="s">
        <v>81</v>
      </c>
      <c r="AW281" s="10" t="s">
        <v>34</v>
      </c>
      <c r="AX281" s="10" t="s">
        <v>79</v>
      </c>
      <c r="AY281" s="151" t="s">
        <v>129</v>
      </c>
    </row>
    <row r="282" spans="2:65" s="1" customFormat="1" ht="16.5" customHeight="1">
      <c r="B282" s="30"/>
      <c r="C282" s="130" t="s">
        <v>466</v>
      </c>
      <c r="D282" s="130" t="s">
        <v>130</v>
      </c>
      <c r="E282" s="131" t="s">
        <v>378</v>
      </c>
      <c r="F282" s="132" t="s">
        <v>379</v>
      </c>
      <c r="G282" s="133" t="s">
        <v>280</v>
      </c>
      <c r="H282" s="134">
        <v>1319.505</v>
      </c>
      <c r="I282" s="135"/>
      <c r="J282" s="136">
        <f>ROUND(I282*H282,2)</f>
        <v>0</v>
      </c>
      <c r="K282" s="132" t="s">
        <v>134</v>
      </c>
      <c r="L282" s="30"/>
      <c r="M282" s="137" t="s">
        <v>1</v>
      </c>
      <c r="N282" s="138" t="s">
        <v>42</v>
      </c>
      <c r="P282" s="139">
        <f>O282*H282</f>
        <v>0</v>
      </c>
      <c r="Q282" s="139">
        <v>0</v>
      </c>
      <c r="R282" s="139">
        <f>Q282*H282</f>
        <v>0</v>
      </c>
      <c r="S282" s="139">
        <v>0</v>
      </c>
      <c r="T282" s="140">
        <f>S282*H282</f>
        <v>0</v>
      </c>
      <c r="AR282" s="16" t="s">
        <v>135</v>
      </c>
      <c r="AT282" s="16" t="s">
        <v>130</v>
      </c>
      <c r="AU282" s="16" t="s">
        <v>79</v>
      </c>
      <c r="AY282" s="16" t="s">
        <v>129</v>
      </c>
      <c r="BE282" s="141">
        <f>IF(N282="základní",J282,0)</f>
        <v>0</v>
      </c>
      <c r="BF282" s="141">
        <f>IF(N282="snížená",J282,0)</f>
        <v>0</v>
      </c>
      <c r="BG282" s="141">
        <f>IF(N282="zákl. přenesená",J282,0)</f>
        <v>0</v>
      </c>
      <c r="BH282" s="141">
        <f>IF(N282="sníž. přenesená",J282,0)</f>
        <v>0</v>
      </c>
      <c r="BI282" s="141">
        <f>IF(N282="nulová",J282,0)</f>
        <v>0</v>
      </c>
      <c r="BJ282" s="16" t="s">
        <v>79</v>
      </c>
      <c r="BK282" s="141">
        <f>ROUND(I282*H282,2)</f>
        <v>0</v>
      </c>
      <c r="BL282" s="16" t="s">
        <v>135</v>
      </c>
      <c r="BM282" s="16" t="s">
        <v>1174</v>
      </c>
    </row>
    <row r="283" spans="2:51" s="11" customFormat="1" ht="12">
      <c r="B283" s="157"/>
      <c r="D283" s="142" t="s">
        <v>250</v>
      </c>
      <c r="E283" s="158" t="s">
        <v>1</v>
      </c>
      <c r="F283" s="159" t="s">
        <v>1171</v>
      </c>
      <c r="H283" s="158" t="s">
        <v>1</v>
      </c>
      <c r="I283" s="160"/>
      <c r="L283" s="157"/>
      <c r="M283" s="161"/>
      <c r="T283" s="162"/>
      <c r="AT283" s="158" t="s">
        <v>250</v>
      </c>
      <c r="AU283" s="158" t="s">
        <v>79</v>
      </c>
      <c r="AV283" s="11" t="s">
        <v>79</v>
      </c>
      <c r="AW283" s="11" t="s">
        <v>34</v>
      </c>
      <c r="AX283" s="11" t="s">
        <v>71</v>
      </c>
      <c r="AY283" s="158" t="s">
        <v>129</v>
      </c>
    </row>
    <row r="284" spans="2:51" s="10" customFormat="1" ht="12">
      <c r="B284" s="150"/>
      <c r="D284" s="142" t="s">
        <v>250</v>
      </c>
      <c r="E284" s="151" t="s">
        <v>1175</v>
      </c>
      <c r="F284" s="152" t="s">
        <v>1176</v>
      </c>
      <c r="H284" s="153">
        <v>98.5</v>
      </c>
      <c r="I284" s="154"/>
      <c r="L284" s="150"/>
      <c r="M284" s="155"/>
      <c r="T284" s="156"/>
      <c r="AT284" s="151" t="s">
        <v>250</v>
      </c>
      <c r="AU284" s="151" t="s">
        <v>79</v>
      </c>
      <c r="AV284" s="10" t="s">
        <v>81</v>
      </c>
      <c r="AW284" s="10" t="s">
        <v>34</v>
      </c>
      <c r="AX284" s="10" t="s">
        <v>71</v>
      </c>
      <c r="AY284" s="151" t="s">
        <v>129</v>
      </c>
    </row>
    <row r="285" spans="2:51" s="10" customFormat="1" ht="12">
      <c r="B285" s="150"/>
      <c r="D285" s="142" t="s">
        <v>250</v>
      </c>
      <c r="E285" s="151" t="s">
        <v>1</v>
      </c>
      <c r="F285" s="152" t="s">
        <v>1156</v>
      </c>
      <c r="H285" s="153">
        <v>235.8</v>
      </c>
      <c r="I285" s="154"/>
      <c r="L285" s="150"/>
      <c r="M285" s="155"/>
      <c r="T285" s="156"/>
      <c r="AT285" s="151" t="s">
        <v>250</v>
      </c>
      <c r="AU285" s="151" t="s">
        <v>79</v>
      </c>
      <c r="AV285" s="10" t="s">
        <v>81</v>
      </c>
      <c r="AW285" s="10" t="s">
        <v>34</v>
      </c>
      <c r="AX285" s="10" t="s">
        <v>71</v>
      </c>
      <c r="AY285" s="151" t="s">
        <v>129</v>
      </c>
    </row>
    <row r="286" spans="2:51" s="10" customFormat="1" ht="12">
      <c r="B286" s="150"/>
      <c r="D286" s="142" t="s">
        <v>250</v>
      </c>
      <c r="E286" s="151" t="s">
        <v>1</v>
      </c>
      <c r="F286" s="152" t="s">
        <v>1160</v>
      </c>
      <c r="H286" s="153">
        <v>14.492</v>
      </c>
      <c r="I286" s="154"/>
      <c r="L286" s="150"/>
      <c r="M286" s="155"/>
      <c r="T286" s="156"/>
      <c r="AT286" s="151" t="s">
        <v>250</v>
      </c>
      <c r="AU286" s="151" t="s">
        <v>79</v>
      </c>
      <c r="AV286" s="10" t="s">
        <v>81</v>
      </c>
      <c r="AW286" s="10" t="s">
        <v>34</v>
      </c>
      <c r="AX286" s="10" t="s">
        <v>71</v>
      </c>
      <c r="AY286" s="151" t="s">
        <v>129</v>
      </c>
    </row>
    <row r="287" spans="2:51" s="10" customFormat="1" ht="12">
      <c r="B287" s="150"/>
      <c r="D287" s="142" t="s">
        <v>250</v>
      </c>
      <c r="E287" s="151" t="s">
        <v>1</v>
      </c>
      <c r="F287" s="152" t="s">
        <v>1162</v>
      </c>
      <c r="H287" s="153">
        <v>803.7</v>
      </c>
      <c r="I287" s="154"/>
      <c r="L287" s="150"/>
      <c r="M287" s="155"/>
      <c r="T287" s="156"/>
      <c r="AT287" s="151" t="s">
        <v>250</v>
      </c>
      <c r="AU287" s="151" t="s">
        <v>79</v>
      </c>
      <c r="AV287" s="10" t="s">
        <v>81</v>
      </c>
      <c r="AW287" s="10" t="s">
        <v>34</v>
      </c>
      <c r="AX287" s="10" t="s">
        <v>71</v>
      </c>
      <c r="AY287" s="151" t="s">
        <v>129</v>
      </c>
    </row>
    <row r="288" spans="2:51" s="10" customFormat="1" ht="12">
      <c r="B288" s="150"/>
      <c r="D288" s="142" t="s">
        <v>250</v>
      </c>
      <c r="E288" s="151" t="s">
        <v>1</v>
      </c>
      <c r="F288" s="152" t="s">
        <v>1163</v>
      </c>
      <c r="H288" s="153">
        <v>26.2</v>
      </c>
      <c r="I288" s="154"/>
      <c r="L288" s="150"/>
      <c r="M288" s="155"/>
      <c r="T288" s="156"/>
      <c r="AT288" s="151" t="s">
        <v>250</v>
      </c>
      <c r="AU288" s="151" t="s">
        <v>79</v>
      </c>
      <c r="AV288" s="10" t="s">
        <v>81</v>
      </c>
      <c r="AW288" s="10" t="s">
        <v>34</v>
      </c>
      <c r="AX288" s="10" t="s">
        <v>71</v>
      </c>
      <c r="AY288" s="151" t="s">
        <v>129</v>
      </c>
    </row>
    <row r="289" spans="2:51" s="10" customFormat="1" ht="12">
      <c r="B289" s="150"/>
      <c r="D289" s="142" t="s">
        <v>250</v>
      </c>
      <c r="E289" s="151" t="s">
        <v>1</v>
      </c>
      <c r="F289" s="152" t="s">
        <v>1164</v>
      </c>
      <c r="H289" s="153">
        <v>1.61</v>
      </c>
      <c r="I289" s="154"/>
      <c r="L289" s="150"/>
      <c r="M289" s="155"/>
      <c r="T289" s="156"/>
      <c r="AT289" s="151" t="s">
        <v>250</v>
      </c>
      <c r="AU289" s="151" t="s">
        <v>79</v>
      </c>
      <c r="AV289" s="10" t="s">
        <v>81</v>
      </c>
      <c r="AW289" s="10" t="s">
        <v>34</v>
      </c>
      <c r="AX289" s="10" t="s">
        <v>71</v>
      </c>
      <c r="AY289" s="151" t="s">
        <v>129</v>
      </c>
    </row>
    <row r="290" spans="2:51" s="10" customFormat="1" ht="12">
      <c r="B290" s="150"/>
      <c r="D290" s="142" t="s">
        <v>250</v>
      </c>
      <c r="E290" s="151" t="s">
        <v>1</v>
      </c>
      <c r="F290" s="152" t="s">
        <v>1165</v>
      </c>
      <c r="H290" s="153">
        <v>89.3</v>
      </c>
      <c r="I290" s="154"/>
      <c r="L290" s="150"/>
      <c r="M290" s="155"/>
      <c r="T290" s="156"/>
      <c r="AT290" s="151" t="s">
        <v>250</v>
      </c>
      <c r="AU290" s="151" t="s">
        <v>79</v>
      </c>
      <c r="AV290" s="10" t="s">
        <v>81</v>
      </c>
      <c r="AW290" s="10" t="s">
        <v>34</v>
      </c>
      <c r="AX290" s="10" t="s">
        <v>71</v>
      </c>
      <c r="AY290" s="151" t="s">
        <v>129</v>
      </c>
    </row>
    <row r="291" spans="2:51" s="10" customFormat="1" ht="12">
      <c r="B291" s="150"/>
      <c r="D291" s="142" t="s">
        <v>250</v>
      </c>
      <c r="E291" s="151" t="s">
        <v>1177</v>
      </c>
      <c r="F291" s="152" t="s">
        <v>1178</v>
      </c>
      <c r="H291" s="153">
        <v>-819.097</v>
      </c>
      <c r="I291" s="154"/>
      <c r="L291" s="150"/>
      <c r="M291" s="155"/>
      <c r="T291" s="156"/>
      <c r="AT291" s="151" t="s">
        <v>250</v>
      </c>
      <c r="AU291" s="151" t="s">
        <v>79</v>
      </c>
      <c r="AV291" s="10" t="s">
        <v>81</v>
      </c>
      <c r="AW291" s="10" t="s">
        <v>34</v>
      </c>
      <c r="AX291" s="10" t="s">
        <v>71</v>
      </c>
      <c r="AY291" s="151" t="s">
        <v>129</v>
      </c>
    </row>
    <row r="292" spans="2:51" s="10" customFormat="1" ht="12">
      <c r="B292" s="150"/>
      <c r="D292" s="142" t="s">
        <v>250</v>
      </c>
      <c r="E292" s="151" t="s">
        <v>1179</v>
      </c>
      <c r="F292" s="152" t="s">
        <v>1180</v>
      </c>
      <c r="H292" s="153">
        <v>-24</v>
      </c>
      <c r="I292" s="154"/>
      <c r="L292" s="150"/>
      <c r="M292" s="155"/>
      <c r="T292" s="156"/>
      <c r="AT292" s="151" t="s">
        <v>250</v>
      </c>
      <c r="AU292" s="151" t="s">
        <v>79</v>
      </c>
      <c r="AV292" s="10" t="s">
        <v>81</v>
      </c>
      <c r="AW292" s="10" t="s">
        <v>34</v>
      </c>
      <c r="AX292" s="10" t="s">
        <v>71</v>
      </c>
      <c r="AY292" s="151" t="s">
        <v>129</v>
      </c>
    </row>
    <row r="293" spans="2:51" s="10" customFormat="1" ht="12">
      <c r="B293" s="150"/>
      <c r="D293" s="142" t="s">
        <v>250</v>
      </c>
      <c r="E293" s="151" t="s">
        <v>1181</v>
      </c>
      <c r="F293" s="152" t="s">
        <v>1182</v>
      </c>
      <c r="H293" s="153">
        <v>893</v>
      </c>
      <c r="I293" s="154"/>
      <c r="L293" s="150"/>
      <c r="M293" s="155"/>
      <c r="T293" s="156"/>
      <c r="AT293" s="151" t="s">
        <v>250</v>
      </c>
      <c r="AU293" s="151" t="s">
        <v>79</v>
      </c>
      <c r="AV293" s="10" t="s">
        <v>81</v>
      </c>
      <c r="AW293" s="10" t="s">
        <v>34</v>
      </c>
      <c r="AX293" s="10" t="s">
        <v>71</v>
      </c>
      <c r="AY293" s="151" t="s">
        <v>129</v>
      </c>
    </row>
    <row r="294" spans="2:51" s="12" customFormat="1" ht="12">
      <c r="B294" s="163"/>
      <c r="D294" s="142" t="s">
        <v>250</v>
      </c>
      <c r="E294" s="164" t="s">
        <v>1</v>
      </c>
      <c r="F294" s="165" t="s">
        <v>300</v>
      </c>
      <c r="H294" s="166">
        <v>1319.505</v>
      </c>
      <c r="I294" s="167"/>
      <c r="L294" s="163"/>
      <c r="M294" s="168"/>
      <c r="T294" s="169"/>
      <c r="AT294" s="164" t="s">
        <v>250</v>
      </c>
      <c r="AU294" s="164" t="s">
        <v>79</v>
      </c>
      <c r="AV294" s="12" t="s">
        <v>135</v>
      </c>
      <c r="AW294" s="12" t="s">
        <v>34</v>
      </c>
      <c r="AX294" s="12" t="s">
        <v>79</v>
      </c>
      <c r="AY294" s="164" t="s">
        <v>129</v>
      </c>
    </row>
    <row r="295" spans="2:65" s="1" customFormat="1" ht="16.5" customHeight="1">
      <c r="B295" s="30"/>
      <c r="C295" s="130" t="s">
        <v>473</v>
      </c>
      <c r="D295" s="130" t="s">
        <v>130</v>
      </c>
      <c r="E295" s="131" t="s">
        <v>386</v>
      </c>
      <c r="F295" s="132" t="s">
        <v>387</v>
      </c>
      <c r="G295" s="133" t="s">
        <v>280</v>
      </c>
      <c r="H295" s="134">
        <v>2223.699</v>
      </c>
      <c r="I295" s="135"/>
      <c r="J295" s="136">
        <f>ROUND(I295*H295,2)</f>
        <v>0</v>
      </c>
      <c r="K295" s="132" t="s">
        <v>134</v>
      </c>
      <c r="L295" s="30"/>
      <c r="M295" s="137" t="s">
        <v>1</v>
      </c>
      <c r="N295" s="138" t="s">
        <v>42</v>
      </c>
      <c r="P295" s="139">
        <f>O295*H295</f>
        <v>0</v>
      </c>
      <c r="Q295" s="139">
        <v>0</v>
      </c>
      <c r="R295" s="139">
        <f>Q295*H295</f>
        <v>0</v>
      </c>
      <c r="S295" s="139">
        <v>0</v>
      </c>
      <c r="T295" s="140">
        <f>S295*H295</f>
        <v>0</v>
      </c>
      <c r="AR295" s="16" t="s">
        <v>135</v>
      </c>
      <c r="AT295" s="16" t="s">
        <v>130</v>
      </c>
      <c r="AU295" s="16" t="s">
        <v>79</v>
      </c>
      <c r="AY295" s="16" t="s">
        <v>129</v>
      </c>
      <c r="BE295" s="141">
        <f>IF(N295="základní",J295,0)</f>
        <v>0</v>
      </c>
      <c r="BF295" s="141">
        <f>IF(N295="snížená",J295,0)</f>
        <v>0</v>
      </c>
      <c r="BG295" s="141">
        <f>IF(N295="zákl. přenesená",J295,0)</f>
        <v>0</v>
      </c>
      <c r="BH295" s="141">
        <f>IF(N295="sníž. přenesená",J295,0)</f>
        <v>0</v>
      </c>
      <c r="BI295" s="141">
        <f>IF(N295="nulová",J295,0)</f>
        <v>0</v>
      </c>
      <c r="BJ295" s="16" t="s">
        <v>79</v>
      </c>
      <c r="BK295" s="141">
        <f>ROUND(I295*H295,2)</f>
        <v>0</v>
      </c>
      <c r="BL295" s="16" t="s">
        <v>135</v>
      </c>
      <c r="BM295" s="16" t="s">
        <v>1183</v>
      </c>
    </row>
    <row r="296" spans="2:51" s="10" customFormat="1" ht="12">
      <c r="B296" s="150"/>
      <c r="D296" s="142" t="s">
        <v>250</v>
      </c>
      <c r="E296" s="151" t="s">
        <v>1184</v>
      </c>
      <c r="F296" s="152" t="s">
        <v>1154</v>
      </c>
      <c r="H296" s="153">
        <v>98.5</v>
      </c>
      <c r="I296" s="154"/>
      <c r="L296" s="150"/>
      <c r="M296" s="155"/>
      <c r="T296" s="156"/>
      <c r="AT296" s="151" t="s">
        <v>250</v>
      </c>
      <c r="AU296" s="151" t="s">
        <v>79</v>
      </c>
      <c r="AV296" s="10" t="s">
        <v>81</v>
      </c>
      <c r="AW296" s="10" t="s">
        <v>34</v>
      </c>
      <c r="AX296" s="10" t="s">
        <v>71</v>
      </c>
      <c r="AY296" s="151" t="s">
        <v>129</v>
      </c>
    </row>
    <row r="297" spans="2:51" s="10" customFormat="1" ht="12">
      <c r="B297" s="150"/>
      <c r="D297" s="142" t="s">
        <v>250</v>
      </c>
      <c r="E297" s="151" t="s">
        <v>1</v>
      </c>
      <c r="F297" s="152" t="s">
        <v>1156</v>
      </c>
      <c r="H297" s="153">
        <v>235.8</v>
      </c>
      <c r="I297" s="154"/>
      <c r="L297" s="150"/>
      <c r="M297" s="155"/>
      <c r="T297" s="156"/>
      <c r="AT297" s="151" t="s">
        <v>250</v>
      </c>
      <c r="AU297" s="151" t="s">
        <v>79</v>
      </c>
      <c r="AV297" s="10" t="s">
        <v>81</v>
      </c>
      <c r="AW297" s="10" t="s">
        <v>34</v>
      </c>
      <c r="AX297" s="10" t="s">
        <v>71</v>
      </c>
      <c r="AY297" s="151" t="s">
        <v>129</v>
      </c>
    </row>
    <row r="298" spans="2:51" s="10" customFormat="1" ht="12">
      <c r="B298" s="150"/>
      <c r="D298" s="142" t="s">
        <v>250</v>
      </c>
      <c r="E298" s="151" t="s">
        <v>1</v>
      </c>
      <c r="F298" s="152" t="s">
        <v>1158</v>
      </c>
      <c r="H298" s="153">
        <v>111</v>
      </c>
      <c r="I298" s="154"/>
      <c r="L298" s="150"/>
      <c r="M298" s="155"/>
      <c r="T298" s="156"/>
      <c r="AT298" s="151" t="s">
        <v>250</v>
      </c>
      <c r="AU298" s="151" t="s">
        <v>79</v>
      </c>
      <c r="AV298" s="10" t="s">
        <v>81</v>
      </c>
      <c r="AW298" s="10" t="s">
        <v>34</v>
      </c>
      <c r="AX298" s="10" t="s">
        <v>71</v>
      </c>
      <c r="AY298" s="151" t="s">
        <v>129</v>
      </c>
    </row>
    <row r="299" spans="2:51" s="10" customFormat="1" ht="12">
      <c r="B299" s="150"/>
      <c r="D299" s="142" t="s">
        <v>250</v>
      </c>
      <c r="E299" s="151" t="s">
        <v>1</v>
      </c>
      <c r="F299" s="152" t="s">
        <v>1160</v>
      </c>
      <c r="H299" s="153">
        <v>14.492</v>
      </c>
      <c r="I299" s="154"/>
      <c r="L299" s="150"/>
      <c r="M299" s="155"/>
      <c r="T299" s="156"/>
      <c r="AT299" s="151" t="s">
        <v>250</v>
      </c>
      <c r="AU299" s="151" t="s">
        <v>79</v>
      </c>
      <c r="AV299" s="10" t="s">
        <v>81</v>
      </c>
      <c r="AW299" s="10" t="s">
        <v>34</v>
      </c>
      <c r="AX299" s="10" t="s">
        <v>71</v>
      </c>
      <c r="AY299" s="151" t="s">
        <v>129</v>
      </c>
    </row>
    <row r="300" spans="2:51" s="10" customFormat="1" ht="12">
      <c r="B300" s="150"/>
      <c r="D300" s="142" t="s">
        <v>250</v>
      </c>
      <c r="E300" s="151" t="s">
        <v>1</v>
      </c>
      <c r="F300" s="152" t="s">
        <v>1162</v>
      </c>
      <c r="H300" s="153">
        <v>803.7</v>
      </c>
      <c r="I300" s="154"/>
      <c r="L300" s="150"/>
      <c r="M300" s="155"/>
      <c r="T300" s="156"/>
      <c r="AT300" s="151" t="s">
        <v>250</v>
      </c>
      <c r="AU300" s="151" t="s">
        <v>79</v>
      </c>
      <c r="AV300" s="10" t="s">
        <v>81</v>
      </c>
      <c r="AW300" s="10" t="s">
        <v>34</v>
      </c>
      <c r="AX300" s="10" t="s">
        <v>71</v>
      </c>
      <c r="AY300" s="151" t="s">
        <v>129</v>
      </c>
    </row>
    <row r="301" spans="2:51" s="10" customFormat="1" ht="12">
      <c r="B301" s="150"/>
      <c r="D301" s="142" t="s">
        <v>250</v>
      </c>
      <c r="E301" s="151" t="s">
        <v>1</v>
      </c>
      <c r="F301" s="152" t="s">
        <v>1163</v>
      </c>
      <c r="H301" s="153">
        <v>26.2</v>
      </c>
      <c r="I301" s="154"/>
      <c r="L301" s="150"/>
      <c r="M301" s="155"/>
      <c r="T301" s="156"/>
      <c r="AT301" s="151" t="s">
        <v>250</v>
      </c>
      <c r="AU301" s="151" t="s">
        <v>79</v>
      </c>
      <c r="AV301" s="10" t="s">
        <v>81</v>
      </c>
      <c r="AW301" s="10" t="s">
        <v>34</v>
      </c>
      <c r="AX301" s="10" t="s">
        <v>71</v>
      </c>
      <c r="AY301" s="151" t="s">
        <v>129</v>
      </c>
    </row>
    <row r="302" spans="2:51" s="10" customFormat="1" ht="12">
      <c r="B302" s="150"/>
      <c r="D302" s="142" t="s">
        <v>250</v>
      </c>
      <c r="E302" s="151" t="s">
        <v>1</v>
      </c>
      <c r="F302" s="152" t="s">
        <v>1164</v>
      </c>
      <c r="H302" s="153">
        <v>1.61</v>
      </c>
      <c r="I302" s="154"/>
      <c r="L302" s="150"/>
      <c r="M302" s="155"/>
      <c r="T302" s="156"/>
      <c r="AT302" s="151" t="s">
        <v>250</v>
      </c>
      <c r="AU302" s="151" t="s">
        <v>79</v>
      </c>
      <c r="AV302" s="10" t="s">
        <v>81</v>
      </c>
      <c r="AW302" s="10" t="s">
        <v>34</v>
      </c>
      <c r="AX302" s="10" t="s">
        <v>71</v>
      </c>
      <c r="AY302" s="151" t="s">
        <v>129</v>
      </c>
    </row>
    <row r="303" spans="2:51" s="10" customFormat="1" ht="12">
      <c r="B303" s="150"/>
      <c r="D303" s="142" t="s">
        <v>250</v>
      </c>
      <c r="E303" s="151" t="s">
        <v>1</v>
      </c>
      <c r="F303" s="152" t="s">
        <v>1165</v>
      </c>
      <c r="H303" s="153">
        <v>89.3</v>
      </c>
      <c r="I303" s="154"/>
      <c r="L303" s="150"/>
      <c r="M303" s="155"/>
      <c r="T303" s="156"/>
      <c r="AT303" s="151" t="s">
        <v>250</v>
      </c>
      <c r="AU303" s="151" t="s">
        <v>79</v>
      </c>
      <c r="AV303" s="10" t="s">
        <v>81</v>
      </c>
      <c r="AW303" s="10" t="s">
        <v>34</v>
      </c>
      <c r="AX303" s="10" t="s">
        <v>71</v>
      </c>
      <c r="AY303" s="151" t="s">
        <v>129</v>
      </c>
    </row>
    <row r="304" spans="2:51" s="11" customFormat="1" ht="12">
      <c r="B304" s="157"/>
      <c r="D304" s="142" t="s">
        <v>250</v>
      </c>
      <c r="E304" s="158" t="s">
        <v>1</v>
      </c>
      <c r="F304" s="159" t="s">
        <v>374</v>
      </c>
      <c r="H304" s="158" t="s">
        <v>1</v>
      </c>
      <c r="I304" s="160"/>
      <c r="L304" s="157"/>
      <c r="M304" s="161"/>
      <c r="T304" s="162"/>
      <c r="AT304" s="158" t="s">
        <v>250</v>
      </c>
      <c r="AU304" s="158" t="s">
        <v>79</v>
      </c>
      <c r="AV304" s="11" t="s">
        <v>79</v>
      </c>
      <c r="AW304" s="11" t="s">
        <v>34</v>
      </c>
      <c r="AX304" s="11" t="s">
        <v>71</v>
      </c>
      <c r="AY304" s="158" t="s">
        <v>129</v>
      </c>
    </row>
    <row r="305" spans="2:51" s="10" customFormat="1" ht="12">
      <c r="B305" s="150"/>
      <c r="D305" s="142" t="s">
        <v>250</v>
      </c>
      <c r="E305" s="151" t="s">
        <v>1185</v>
      </c>
      <c r="F305" s="152" t="s">
        <v>1167</v>
      </c>
      <c r="H305" s="153">
        <v>843.097</v>
      </c>
      <c r="I305" s="154"/>
      <c r="L305" s="150"/>
      <c r="M305" s="155"/>
      <c r="T305" s="156"/>
      <c r="AT305" s="151" t="s">
        <v>250</v>
      </c>
      <c r="AU305" s="151" t="s">
        <v>79</v>
      </c>
      <c r="AV305" s="10" t="s">
        <v>81</v>
      </c>
      <c r="AW305" s="10" t="s">
        <v>34</v>
      </c>
      <c r="AX305" s="10" t="s">
        <v>71</v>
      </c>
      <c r="AY305" s="151" t="s">
        <v>129</v>
      </c>
    </row>
    <row r="306" spans="2:51" s="12" customFormat="1" ht="12">
      <c r="B306" s="163"/>
      <c r="D306" s="142" t="s">
        <v>250</v>
      </c>
      <c r="E306" s="164" t="s">
        <v>1</v>
      </c>
      <c r="F306" s="165" t="s">
        <v>300</v>
      </c>
      <c r="H306" s="166">
        <v>2223.699</v>
      </c>
      <c r="I306" s="167"/>
      <c r="L306" s="163"/>
      <c r="M306" s="168"/>
      <c r="T306" s="169"/>
      <c r="AT306" s="164" t="s">
        <v>250</v>
      </c>
      <c r="AU306" s="164" t="s">
        <v>79</v>
      </c>
      <c r="AV306" s="12" t="s">
        <v>135</v>
      </c>
      <c r="AW306" s="12" t="s">
        <v>34</v>
      </c>
      <c r="AX306" s="12" t="s">
        <v>79</v>
      </c>
      <c r="AY306" s="164" t="s">
        <v>129</v>
      </c>
    </row>
    <row r="307" spans="2:65" s="1" customFormat="1" ht="16.5" customHeight="1">
      <c r="B307" s="30"/>
      <c r="C307" s="130" t="s">
        <v>479</v>
      </c>
      <c r="D307" s="130" t="s">
        <v>130</v>
      </c>
      <c r="E307" s="131" t="s">
        <v>392</v>
      </c>
      <c r="F307" s="132" t="s">
        <v>393</v>
      </c>
      <c r="G307" s="133" t="s">
        <v>280</v>
      </c>
      <c r="H307" s="134">
        <v>843.097</v>
      </c>
      <c r="I307" s="135"/>
      <c r="J307" s="136">
        <f>ROUND(I307*H307,2)</f>
        <v>0</v>
      </c>
      <c r="K307" s="132" t="s">
        <v>134</v>
      </c>
      <c r="L307" s="30"/>
      <c r="M307" s="137" t="s">
        <v>1</v>
      </c>
      <c r="N307" s="138" t="s">
        <v>42</v>
      </c>
      <c r="P307" s="139">
        <f>O307*H307</f>
        <v>0</v>
      </c>
      <c r="Q307" s="139">
        <v>0</v>
      </c>
      <c r="R307" s="139">
        <f>Q307*H307</f>
        <v>0</v>
      </c>
      <c r="S307" s="139">
        <v>0</v>
      </c>
      <c r="T307" s="140">
        <f>S307*H307</f>
        <v>0</v>
      </c>
      <c r="AR307" s="16" t="s">
        <v>135</v>
      </c>
      <c r="AT307" s="16" t="s">
        <v>130</v>
      </c>
      <c r="AU307" s="16" t="s">
        <v>79</v>
      </c>
      <c r="AY307" s="16" t="s">
        <v>129</v>
      </c>
      <c r="BE307" s="141">
        <f>IF(N307="základní",J307,0)</f>
        <v>0</v>
      </c>
      <c r="BF307" s="141">
        <f>IF(N307="snížená",J307,0)</f>
        <v>0</v>
      </c>
      <c r="BG307" s="141">
        <f>IF(N307="zákl. přenesená",J307,0)</f>
        <v>0</v>
      </c>
      <c r="BH307" s="141">
        <f>IF(N307="sníž. přenesená",J307,0)</f>
        <v>0</v>
      </c>
      <c r="BI307" s="141">
        <f>IF(N307="nulová",J307,0)</f>
        <v>0</v>
      </c>
      <c r="BJ307" s="16" t="s">
        <v>79</v>
      </c>
      <c r="BK307" s="141">
        <f>ROUND(I307*H307,2)</f>
        <v>0</v>
      </c>
      <c r="BL307" s="16" t="s">
        <v>135</v>
      </c>
      <c r="BM307" s="16" t="s">
        <v>1186</v>
      </c>
    </row>
    <row r="308" spans="2:51" s="11" customFormat="1" ht="12">
      <c r="B308" s="157"/>
      <c r="D308" s="142" t="s">
        <v>250</v>
      </c>
      <c r="E308" s="158" t="s">
        <v>1</v>
      </c>
      <c r="F308" s="159" t="s">
        <v>395</v>
      </c>
      <c r="H308" s="158" t="s">
        <v>1</v>
      </c>
      <c r="I308" s="160"/>
      <c r="L308" s="157"/>
      <c r="M308" s="161"/>
      <c r="T308" s="162"/>
      <c r="AT308" s="158" t="s">
        <v>250</v>
      </c>
      <c r="AU308" s="158" t="s">
        <v>79</v>
      </c>
      <c r="AV308" s="11" t="s">
        <v>79</v>
      </c>
      <c r="AW308" s="11" t="s">
        <v>34</v>
      </c>
      <c r="AX308" s="11" t="s">
        <v>71</v>
      </c>
      <c r="AY308" s="158" t="s">
        <v>129</v>
      </c>
    </row>
    <row r="309" spans="2:51" s="10" customFormat="1" ht="12">
      <c r="B309" s="150"/>
      <c r="D309" s="142" t="s">
        <v>250</v>
      </c>
      <c r="E309" s="151" t="s">
        <v>1187</v>
      </c>
      <c r="F309" s="152" t="s">
        <v>1167</v>
      </c>
      <c r="H309" s="153">
        <v>843.097</v>
      </c>
      <c r="I309" s="154"/>
      <c r="L309" s="150"/>
      <c r="M309" s="155"/>
      <c r="T309" s="156"/>
      <c r="AT309" s="151" t="s">
        <v>250</v>
      </c>
      <c r="AU309" s="151" t="s">
        <v>79</v>
      </c>
      <c r="AV309" s="10" t="s">
        <v>81</v>
      </c>
      <c r="AW309" s="10" t="s">
        <v>34</v>
      </c>
      <c r="AX309" s="10" t="s">
        <v>79</v>
      </c>
      <c r="AY309" s="151" t="s">
        <v>129</v>
      </c>
    </row>
    <row r="310" spans="2:65" s="1" customFormat="1" ht="16.5" customHeight="1">
      <c r="B310" s="30"/>
      <c r="C310" s="130" t="s">
        <v>485</v>
      </c>
      <c r="D310" s="130" t="s">
        <v>130</v>
      </c>
      <c r="E310" s="131" t="s">
        <v>419</v>
      </c>
      <c r="F310" s="132" t="s">
        <v>420</v>
      </c>
      <c r="G310" s="133" t="s">
        <v>280</v>
      </c>
      <c r="H310" s="134">
        <v>1269.602</v>
      </c>
      <c r="I310" s="135"/>
      <c r="J310" s="136">
        <f>ROUND(I310*H310,2)</f>
        <v>0</v>
      </c>
      <c r="K310" s="132" t="s">
        <v>134</v>
      </c>
      <c r="L310" s="30"/>
      <c r="M310" s="137" t="s">
        <v>1</v>
      </c>
      <c r="N310" s="138" t="s">
        <v>42</v>
      </c>
      <c r="P310" s="139">
        <f>O310*H310</f>
        <v>0</v>
      </c>
      <c r="Q310" s="139">
        <v>0</v>
      </c>
      <c r="R310" s="139">
        <f>Q310*H310</f>
        <v>0</v>
      </c>
      <c r="S310" s="139">
        <v>0</v>
      </c>
      <c r="T310" s="140">
        <f>S310*H310</f>
        <v>0</v>
      </c>
      <c r="AR310" s="16" t="s">
        <v>135</v>
      </c>
      <c r="AT310" s="16" t="s">
        <v>130</v>
      </c>
      <c r="AU310" s="16" t="s">
        <v>79</v>
      </c>
      <c r="AY310" s="16" t="s">
        <v>129</v>
      </c>
      <c r="BE310" s="141">
        <f>IF(N310="základní",J310,0)</f>
        <v>0</v>
      </c>
      <c r="BF310" s="141">
        <f>IF(N310="snížená",J310,0)</f>
        <v>0</v>
      </c>
      <c r="BG310" s="141">
        <f>IF(N310="zákl. přenesená",J310,0)</f>
        <v>0</v>
      </c>
      <c r="BH310" s="141">
        <f>IF(N310="sníž. přenesená",J310,0)</f>
        <v>0</v>
      </c>
      <c r="BI310" s="141">
        <f>IF(N310="nulová",J310,0)</f>
        <v>0</v>
      </c>
      <c r="BJ310" s="16" t="s">
        <v>79</v>
      </c>
      <c r="BK310" s="141">
        <f>ROUND(I310*H310,2)</f>
        <v>0</v>
      </c>
      <c r="BL310" s="16" t="s">
        <v>135</v>
      </c>
      <c r="BM310" s="16" t="s">
        <v>1188</v>
      </c>
    </row>
    <row r="311" spans="2:51" s="10" customFormat="1" ht="12">
      <c r="B311" s="150"/>
      <c r="D311" s="142" t="s">
        <v>250</v>
      </c>
      <c r="E311" s="151" t="s">
        <v>1189</v>
      </c>
      <c r="F311" s="152" t="s">
        <v>1154</v>
      </c>
      <c r="H311" s="153">
        <v>98.5</v>
      </c>
      <c r="I311" s="154"/>
      <c r="L311" s="150"/>
      <c r="M311" s="155"/>
      <c r="T311" s="156"/>
      <c r="AT311" s="151" t="s">
        <v>250</v>
      </c>
      <c r="AU311" s="151" t="s">
        <v>79</v>
      </c>
      <c r="AV311" s="10" t="s">
        <v>81</v>
      </c>
      <c r="AW311" s="10" t="s">
        <v>34</v>
      </c>
      <c r="AX311" s="10" t="s">
        <v>71</v>
      </c>
      <c r="AY311" s="151" t="s">
        <v>129</v>
      </c>
    </row>
    <row r="312" spans="2:51" s="10" customFormat="1" ht="12">
      <c r="B312" s="150"/>
      <c r="D312" s="142" t="s">
        <v>250</v>
      </c>
      <c r="E312" s="151" t="s">
        <v>1</v>
      </c>
      <c r="F312" s="152" t="s">
        <v>1156</v>
      </c>
      <c r="H312" s="153">
        <v>235.8</v>
      </c>
      <c r="I312" s="154"/>
      <c r="L312" s="150"/>
      <c r="M312" s="155"/>
      <c r="T312" s="156"/>
      <c r="AT312" s="151" t="s">
        <v>250</v>
      </c>
      <c r="AU312" s="151" t="s">
        <v>79</v>
      </c>
      <c r="AV312" s="10" t="s">
        <v>81</v>
      </c>
      <c r="AW312" s="10" t="s">
        <v>34</v>
      </c>
      <c r="AX312" s="10" t="s">
        <v>71</v>
      </c>
      <c r="AY312" s="151" t="s">
        <v>129</v>
      </c>
    </row>
    <row r="313" spans="2:51" s="10" customFormat="1" ht="12">
      <c r="B313" s="150"/>
      <c r="D313" s="142" t="s">
        <v>250</v>
      </c>
      <c r="E313" s="151" t="s">
        <v>1</v>
      </c>
      <c r="F313" s="152" t="s">
        <v>1160</v>
      </c>
      <c r="H313" s="153">
        <v>14.492</v>
      </c>
      <c r="I313" s="154"/>
      <c r="L313" s="150"/>
      <c r="M313" s="155"/>
      <c r="T313" s="156"/>
      <c r="AT313" s="151" t="s">
        <v>250</v>
      </c>
      <c r="AU313" s="151" t="s">
        <v>79</v>
      </c>
      <c r="AV313" s="10" t="s">
        <v>81</v>
      </c>
      <c r="AW313" s="10" t="s">
        <v>34</v>
      </c>
      <c r="AX313" s="10" t="s">
        <v>71</v>
      </c>
      <c r="AY313" s="151" t="s">
        <v>129</v>
      </c>
    </row>
    <row r="314" spans="2:51" s="10" customFormat="1" ht="12">
      <c r="B314" s="150"/>
      <c r="D314" s="142" t="s">
        <v>250</v>
      </c>
      <c r="E314" s="151" t="s">
        <v>1</v>
      </c>
      <c r="F314" s="152" t="s">
        <v>1162</v>
      </c>
      <c r="H314" s="153">
        <v>803.7</v>
      </c>
      <c r="I314" s="154"/>
      <c r="L314" s="150"/>
      <c r="M314" s="155"/>
      <c r="T314" s="156"/>
      <c r="AT314" s="151" t="s">
        <v>250</v>
      </c>
      <c r="AU314" s="151" t="s">
        <v>79</v>
      </c>
      <c r="AV314" s="10" t="s">
        <v>81</v>
      </c>
      <c r="AW314" s="10" t="s">
        <v>34</v>
      </c>
      <c r="AX314" s="10" t="s">
        <v>71</v>
      </c>
      <c r="AY314" s="151" t="s">
        <v>129</v>
      </c>
    </row>
    <row r="315" spans="2:51" s="10" customFormat="1" ht="12">
      <c r="B315" s="150"/>
      <c r="D315" s="142" t="s">
        <v>250</v>
      </c>
      <c r="E315" s="151" t="s">
        <v>1</v>
      </c>
      <c r="F315" s="152" t="s">
        <v>1163</v>
      </c>
      <c r="H315" s="153">
        <v>26.2</v>
      </c>
      <c r="I315" s="154"/>
      <c r="L315" s="150"/>
      <c r="M315" s="155"/>
      <c r="T315" s="156"/>
      <c r="AT315" s="151" t="s">
        <v>250</v>
      </c>
      <c r="AU315" s="151" t="s">
        <v>79</v>
      </c>
      <c r="AV315" s="10" t="s">
        <v>81</v>
      </c>
      <c r="AW315" s="10" t="s">
        <v>34</v>
      </c>
      <c r="AX315" s="10" t="s">
        <v>71</v>
      </c>
      <c r="AY315" s="151" t="s">
        <v>129</v>
      </c>
    </row>
    <row r="316" spans="2:51" s="10" customFormat="1" ht="12">
      <c r="B316" s="150"/>
      <c r="D316" s="142" t="s">
        <v>250</v>
      </c>
      <c r="E316" s="151" t="s">
        <v>1</v>
      </c>
      <c r="F316" s="152" t="s">
        <v>1164</v>
      </c>
      <c r="H316" s="153">
        <v>1.61</v>
      </c>
      <c r="I316" s="154"/>
      <c r="L316" s="150"/>
      <c r="M316" s="155"/>
      <c r="T316" s="156"/>
      <c r="AT316" s="151" t="s">
        <v>250</v>
      </c>
      <c r="AU316" s="151" t="s">
        <v>79</v>
      </c>
      <c r="AV316" s="10" t="s">
        <v>81</v>
      </c>
      <c r="AW316" s="10" t="s">
        <v>34</v>
      </c>
      <c r="AX316" s="10" t="s">
        <v>71</v>
      </c>
      <c r="AY316" s="151" t="s">
        <v>129</v>
      </c>
    </row>
    <row r="317" spans="2:51" s="10" customFormat="1" ht="12">
      <c r="B317" s="150"/>
      <c r="D317" s="142" t="s">
        <v>250</v>
      </c>
      <c r="E317" s="151" t="s">
        <v>1</v>
      </c>
      <c r="F317" s="152" t="s">
        <v>1165</v>
      </c>
      <c r="H317" s="153">
        <v>89.3</v>
      </c>
      <c r="I317" s="154"/>
      <c r="L317" s="150"/>
      <c r="M317" s="155"/>
      <c r="T317" s="156"/>
      <c r="AT317" s="151" t="s">
        <v>250</v>
      </c>
      <c r="AU317" s="151" t="s">
        <v>79</v>
      </c>
      <c r="AV317" s="10" t="s">
        <v>81</v>
      </c>
      <c r="AW317" s="10" t="s">
        <v>34</v>
      </c>
      <c r="AX317" s="10" t="s">
        <v>71</v>
      </c>
      <c r="AY317" s="151" t="s">
        <v>129</v>
      </c>
    </row>
    <row r="318" spans="2:51" s="12" customFormat="1" ht="12">
      <c r="B318" s="163"/>
      <c r="D318" s="142" t="s">
        <v>250</v>
      </c>
      <c r="E318" s="164" t="s">
        <v>1</v>
      </c>
      <c r="F318" s="165" t="s">
        <v>300</v>
      </c>
      <c r="H318" s="166">
        <v>1269.602</v>
      </c>
      <c r="I318" s="167"/>
      <c r="L318" s="163"/>
      <c r="M318" s="168"/>
      <c r="T318" s="169"/>
      <c r="AT318" s="164" t="s">
        <v>250</v>
      </c>
      <c r="AU318" s="164" t="s">
        <v>79</v>
      </c>
      <c r="AV318" s="12" t="s">
        <v>135</v>
      </c>
      <c r="AW318" s="12" t="s">
        <v>34</v>
      </c>
      <c r="AX318" s="12" t="s">
        <v>79</v>
      </c>
      <c r="AY318" s="164" t="s">
        <v>129</v>
      </c>
    </row>
    <row r="319" spans="2:65" s="1" customFormat="1" ht="16.5" customHeight="1">
      <c r="B319" s="30"/>
      <c r="C319" s="130" t="s">
        <v>493</v>
      </c>
      <c r="D319" s="130" t="s">
        <v>130</v>
      </c>
      <c r="E319" s="131" t="s">
        <v>413</v>
      </c>
      <c r="F319" s="132" t="s">
        <v>414</v>
      </c>
      <c r="G319" s="133" t="s">
        <v>407</v>
      </c>
      <c r="H319" s="134">
        <v>724.509</v>
      </c>
      <c r="I319" s="135"/>
      <c r="J319" s="136">
        <f>ROUND(I319*H319,2)</f>
        <v>0</v>
      </c>
      <c r="K319" s="132" t="s">
        <v>134</v>
      </c>
      <c r="L319" s="30"/>
      <c r="M319" s="137" t="s">
        <v>1</v>
      </c>
      <c r="N319" s="138" t="s">
        <v>42</v>
      </c>
      <c r="P319" s="139">
        <f>O319*H319</f>
        <v>0</v>
      </c>
      <c r="Q319" s="139">
        <v>0</v>
      </c>
      <c r="R319" s="139">
        <f>Q319*H319</f>
        <v>0</v>
      </c>
      <c r="S319" s="139">
        <v>0</v>
      </c>
      <c r="T319" s="140">
        <f>S319*H319</f>
        <v>0</v>
      </c>
      <c r="AR319" s="16" t="s">
        <v>135</v>
      </c>
      <c r="AT319" s="16" t="s">
        <v>130</v>
      </c>
      <c r="AU319" s="16" t="s">
        <v>79</v>
      </c>
      <c r="AY319" s="16" t="s">
        <v>129</v>
      </c>
      <c r="BE319" s="141">
        <f>IF(N319="základní",J319,0)</f>
        <v>0</v>
      </c>
      <c r="BF319" s="141">
        <f>IF(N319="snížená",J319,0)</f>
        <v>0</v>
      </c>
      <c r="BG319" s="141">
        <f>IF(N319="zákl. přenesená",J319,0)</f>
        <v>0</v>
      </c>
      <c r="BH319" s="141">
        <f>IF(N319="sníž. přenesená",J319,0)</f>
        <v>0</v>
      </c>
      <c r="BI319" s="141">
        <f>IF(N319="nulová",J319,0)</f>
        <v>0</v>
      </c>
      <c r="BJ319" s="16" t="s">
        <v>79</v>
      </c>
      <c r="BK319" s="141">
        <f>ROUND(I319*H319,2)</f>
        <v>0</v>
      </c>
      <c r="BL319" s="16" t="s">
        <v>135</v>
      </c>
      <c r="BM319" s="16" t="s">
        <v>1190</v>
      </c>
    </row>
    <row r="320" spans="2:47" s="1" customFormat="1" ht="19.5">
      <c r="B320" s="30"/>
      <c r="D320" s="142" t="s">
        <v>137</v>
      </c>
      <c r="F320" s="143" t="s">
        <v>416</v>
      </c>
      <c r="I320" s="83"/>
      <c r="L320" s="30"/>
      <c r="M320" s="144"/>
      <c r="T320" s="49"/>
      <c r="AT320" s="16" t="s">
        <v>137</v>
      </c>
      <c r="AU320" s="16" t="s">
        <v>79</v>
      </c>
    </row>
    <row r="321" spans="2:51" s="10" customFormat="1" ht="12">
      <c r="B321" s="150"/>
      <c r="D321" s="142" t="s">
        <v>250</v>
      </c>
      <c r="E321" s="151" t="s">
        <v>1191</v>
      </c>
      <c r="F321" s="152" t="s">
        <v>1154</v>
      </c>
      <c r="H321" s="153">
        <v>98.5</v>
      </c>
      <c r="I321" s="154"/>
      <c r="L321" s="150"/>
      <c r="M321" s="155"/>
      <c r="T321" s="156"/>
      <c r="AT321" s="151" t="s">
        <v>250</v>
      </c>
      <c r="AU321" s="151" t="s">
        <v>79</v>
      </c>
      <c r="AV321" s="10" t="s">
        <v>81</v>
      </c>
      <c r="AW321" s="10" t="s">
        <v>34</v>
      </c>
      <c r="AX321" s="10" t="s">
        <v>71</v>
      </c>
      <c r="AY321" s="151" t="s">
        <v>129</v>
      </c>
    </row>
    <row r="322" spans="2:51" s="10" customFormat="1" ht="12">
      <c r="B322" s="150"/>
      <c r="D322" s="142" t="s">
        <v>250</v>
      </c>
      <c r="E322" s="151" t="s">
        <v>1</v>
      </c>
      <c r="F322" s="152" t="s">
        <v>1156</v>
      </c>
      <c r="H322" s="153">
        <v>235.8</v>
      </c>
      <c r="I322" s="154"/>
      <c r="L322" s="150"/>
      <c r="M322" s="155"/>
      <c r="T322" s="156"/>
      <c r="AT322" s="151" t="s">
        <v>250</v>
      </c>
      <c r="AU322" s="151" t="s">
        <v>79</v>
      </c>
      <c r="AV322" s="10" t="s">
        <v>81</v>
      </c>
      <c r="AW322" s="10" t="s">
        <v>34</v>
      </c>
      <c r="AX322" s="10" t="s">
        <v>71</v>
      </c>
      <c r="AY322" s="151" t="s">
        <v>129</v>
      </c>
    </row>
    <row r="323" spans="2:51" s="10" customFormat="1" ht="12">
      <c r="B323" s="150"/>
      <c r="D323" s="142" t="s">
        <v>250</v>
      </c>
      <c r="E323" s="151" t="s">
        <v>1</v>
      </c>
      <c r="F323" s="152" t="s">
        <v>1160</v>
      </c>
      <c r="H323" s="153">
        <v>14.492</v>
      </c>
      <c r="I323" s="154"/>
      <c r="L323" s="150"/>
      <c r="M323" s="155"/>
      <c r="T323" s="156"/>
      <c r="AT323" s="151" t="s">
        <v>250</v>
      </c>
      <c r="AU323" s="151" t="s">
        <v>79</v>
      </c>
      <c r="AV323" s="10" t="s">
        <v>81</v>
      </c>
      <c r="AW323" s="10" t="s">
        <v>34</v>
      </c>
      <c r="AX323" s="10" t="s">
        <v>71</v>
      </c>
      <c r="AY323" s="151" t="s">
        <v>129</v>
      </c>
    </row>
    <row r="324" spans="2:51" s="10" customFormat="1" ht="12">
      <c r="B324" s="150"/>
      <c r="D324" s="142" t="s">
        <v>250</v>
      </c>
      <c r="E324" s="151" t="s">
        <v>1</v>
      </c>
      <c r="F324" s="152" t="s">
        <v>1162</v>
      </c>
      <c r="H324" s="153">
        <v>803.7</v>
      </c>
      <c r="I324" s="154"/>
      <c r="L324" s="150"/>
      <c r="M324" s="155"/>
      <c r="T324" s="156"/>
      <c r="AT324" s="151" t="s">
        <v>250</v>
      </c>
      <c r="AU324" s="151" t="s">
        <v>79</v>
      </c>
      <c r="AV324" s="10" t="s">
        <v>81</v>
      </c>
      <c r="AW324" s="10" t="s">
        <v>34</v>
      </c>
      <c r="AX324" s="10" t="s">
        <v>71</v>
      </c>
      <c r="AY324" s="151" t="s">
        <v>129</v>
      </c>
    </row>
    <row r="325" spans="2:51" s="10" customFormat="1" ht="12">
      <c r="B325" s="150"/>
      <c r="D325" s="142" t="s">
        <v>250</v>
      </c>
      <c r="E325" s="151" t="s">
        <v>1</v>
      </c>
      <c r="F325" s="152" t="s">
        <v>1163</v>
      </c>
      <c r="H325" s="153">
        <v>26.2</v>
      </c>
      <c r="I325" s="154"/>
      <c r="L325" s="150"/>
      <c r="M325" s="155"/>
      <c r="T325" s="156"/>
      <c r="AT325" s="151" t="s">
        <v>250</v>
      </c>
      <c r="AU325" s="151" t="s">
        <v>79</v>
      </c>
      <c r="AV325" s="10" t="s">
        <v>81</v>
      </c>
      <c r="AW325" s="10" t="s">
        <v>34</v>
      </c>
      <c r="AX325" s="10" t="s">
        <v>71</v>
      </c>
      <c r="AY325" s="151" t="s">
        <v>129</v>
      </c>
    </row>
    <row r="326" spans="2:51" s="10" customFormat="1" ht="12">
      <c r="B326" s="150"/>
      <c r="D326" s="142" t="s">
        <v>250</v>
      </c>
      <c r="E326" s="151" t="s">
        <v>1</v>
      </c>
      <c r="F326" s="152" t="s">
        <v>1164</v>
      </c>
      <c r="H326" s="153">
        <v>1.61</v>
      </c>
      <c r="I326" s="154"/>
      <c r="L326" s="150"/>
      <c r="M326" s="155"/>
      <c r="T326" s="156"/>
      <c r="AT326" s="151" t="s">
        <v>250</v>
      </c>
      <c r="AU326" s="151" t="s">
        <v>79</v>
      </c>
      <c r="AV326" s="10" t="s">
        <v>81</v>
      </c>
      <c r="AW326" s="10" t="s">
        <v>34</v>
      </c>
      <c r="AX326" s="10" t="s">
        <v>71</v>
      </c>
      <c r="AY326" s="151" t="s">
        <v>129</v>
      </c>
    </row>
    <row r="327" spans="2:51" s="10" customFormat="1" ht="12">
      <c r="B327" s="150"/>
      <c r="D327" s="142" t="s">
        <v>250</v>
      </c>
      <c r="E327" s="151" t="s">
        <v>1</v>
      </c>
      <c r="F327" s="152" t="s">
        <v>1165</v>
      </c>
      <c r="H327" s="153">
        <v>89.3</v>
      </c>
      <c r="I327" s="154"/>
      <c r="L327" s="150"/>
      <c r="M327" s="155"/>
      <c r="T327" s="156"/>
      <c r="AT327" s="151" t="s">
        <v>250</v>
      </c>
      <c r="AU327" s="151" t="s">
        <v>79</v>
      </c>
      <c r="AV327" s="10" t="s">
        <v>81</v>
      </c>
      <c r="AW327" s="10" t="s">
        <v>34</v>
      </c>
      <c r="AX327" s="10" t="s">
        <v>71</v>
      </c>
      <c r="AY327" s="151" t="s">
        <v>129</v>
      </c>
    </row>
    <row r="328" spans="2:51" s="10" customFormat="1" ht="12">
      <c r="B328" s="150"/>
      <c r="D328" s="142" t="s">
        <v>250</v>
      </c>
      <c r="E328" s="151" t="s">
        <v>1192</v>
      </c>
      <c r="F328" s="152" t="s">
        <v>1193</v>
      </c>
      <c r="H328" s="153">
        <v>-843.097</v>
      </c>
      <c r="I328" s="154"/>
      <c r="L328" s="150"/>
      <c r="M328" s="155"/>
      <c r="T328" s="156"/>
      <c r="AT328" s="151" t="s">
        <v>250</v>
      </c>
      <c r="AU328" s="151" t="s">
        <v>79</v>
      </c>
      <c r="AV328" s="10" t="s">
        <v>81</v>
      </c>
      <c r="AW328" s="10" t="s">
        <v>34</v>
      </c>
      <c r="AX328" s="10" t="s">
        <v>71</v>
      </c>
      <c r="AY328" s="151" t="s">
        <v>129</v>
      </c>
    </row>
    <row r="329" spans="2:51" s="10" customFormat="1" ht="12">
      <c r="B329" s="150"/>
      <c r="D329" s="142" t="s">
        <v>250</v>
      </c>
      <c r="E329" s="151" t="s">
        <v>1194</v>
      </c>
      <c r="F329" s="152" t="s">
        <v>1195</v>
      </c>
      <c r="H329" s="153">
        <v>-24</v>
      </c>
      <c r="I329" s="154"/>
      <c r="L329" s="150"/>
      <c r="M329" s="155"/>
      <c r="T329" s="156"/>
      <c r="AT329" s="151" t="s">
        <v>250</v>
      </c>
      <c r="AU329" s="151" t="s">
        <v>79</v>
      </c>
      <c r="AV329" s="10" t="s">
        <v>81</v>
      </c>
      <c r="AW329" s="10" t="s">
        <v>34</v>
      </c>
      <c r="AX329" s="10" t="s">
        <v>71</v>
      </c>
      <c r="AY329" s="151" t="s">
        <v>129</v>
      </c>
    </row>
    <row r="330" spans="2:51" s="12" customFormat="1" ht="12">
      <c r="B330" s="163"/>
      <c r="D330" s="142" t="s">
        <v>250</v>
      </c>
      <c r="E330" s="164" t="s">
        <v>1</v>
      </c>
      <c r="F330" s="165" t="s">
        <v>300</v>
      </c>
      <c r="H330" s="166">
        <v>402.505</v>
      </c>
      <c r="I330" s="167"/>
      <c r="L330" s="163"/>
      <c r="M330" s="168"/>
      <c r="T330" s="169"/>
      <c r="AT330" s="164" t="s">
        <v>250</v>
      </c>
      <c r="AU330" s="164" t="s">
        <v>79</v>
      </c>
      <c r="AV330" s="12" t="s">
        <v>135</v>
      </c>
      <c r="AW330" s="12" t="s">
        <v>34</v>
      </c>
      <c r="AX330" s="12" t="s">
        <v>79</v>
      </c>
      <c r="AY330" s="164" t="s">
        <v>129</v>
      </c>
    </row>
    <row r="331" spans="2:51" s="10" customFormat="1" ht="12">
      <c r="B331" s="150"/>
      <c r="D331" s="142" t="s">
        <v>250</v>
      </c>
      <c r="F331" s="152" t="s">
        <v>1196</v>
      </c>
      <c r="H331" s="153">
        <v>724.509</v>
      </c>
      <c r="I331" s="154"/>
      <c r="L331" s="150"/>
      <c r="M331" s="155"/>
      <c r="T331" s="156"/>
      <c r="AT331" s="151" t="s">
        <v>250</v>
      </c>
      <c r="AU331" s="151" t="s">
        <v>79</v>
      </c>
      <c r="AV331" s="10" t="s">
        <v>81</v>
      </c>
      <c r="AW331" s="10" t="s">
        <v>4</v>
      </c>
      <c r="AX331" s="10" t="s">
        <v>79</v>
      </c>
      <c r="AY331" s="151" t="s">
        <v>129</v>
      </c>
    </row>
    <row r="332" spans="2:65" s="1" customFormat="1" ht="16.5" customHeight="1">
      <c r="B332" s="30"/>
      <c r="C332" s="130" t="s">
        <v>503</v>
      </c>
      <c r="D332" s="130" t="s">
        <v>130</v>
      </c>
      <c r="E332" s="131" t="s">
        <v>423</v>
      </c>
      <c r="F332" s="132" t="s">
        <v>424</v>
      </c>
      <c r="G332" s="133" t="s">
        <v>280</v>
      </c>
      <c r="H332" s="134">
        <v>819.097</v>
      </c>
      <c r="I332" s="135"/>
      <c r="J332" s="136">
        <f>ROUND(I332*H332,2)</f>
        <v>0</v>
      </c>
      <c r="K332" s="132" t="s">
        <v>134</v>
      </c>
      <c r="L332" s="30"/>
      <c r="M332" s="137" t="s">
        <v>1</v>
      </c>
      <c r="N332" s="138" t="s">
        <v>42</v>
      </c>
      <c r="P332" s="139">
        <f>O332*H332</f>
        <v>0</v>
      </c>
      <c r="Q332" s="139">
        <v>0</v>
      </c>
      <c r="R332" s="139">
        <f>Q332*H332</f>
        <v>0</v>
      </c>
      <c r="S332" s="139">
        <v>0</v>
      </c>
      <c r="T332" s="140">
        <f>S332*H332</f>
        <v>0</v>
      </c>
      <c r="AR332" s="16" t="s">
        <v>135</v>
      </c>
      <c r="AT332" s="16" t="s">
        <v>130</v>
      </c>
      <c r="AU332" s="16" t="s">
        <v>79</v>
      </c>
      <c r="AY332" s="16" t="s">
        <v>129</v>
      </c>
      <c r="BE332" s="141">
        <f>IF(N332="základní",J332,0)</f>
        <v>0</v>
      </c>
      <c r="BF332" s="141">
        <f>IF(N332="snížená",J332,0)</f>
        <v>0</v>
      </c>
      <c r="BG332" s="141">
        <f>IF(N332="zákl. přenesená",J332,0)</f>
        <v>0</v>
      </c>
      <c r="BH332" s="141">
        <f>IF(N332="sníž. přenesená",J332,0)</f>
        <v>0</v>
      </c>
      <c r="BI332" s="141">
        <f>IF(N332="nulová",J332,0)</f>
        <v>0</v>
      </c>
      <c r="BJ332" s="16" t="s">
        <v>79</v>
      </c>
      <c r="BK332" s="141">
        <f>ROUND(I332*H332,2)</f>
        <v>0</v>
      </c>
      <c r="BL332" s="16" t="s">
        <v>135</v>
      </c>
      <c r="BM332" s="16" t="s">
        <v>1197</v>
      </c>
    </row>
    <row r="333" spans="2:47" s="1" customFormat="1" ht="19.5">
      <c r="B333" s="30"/>
      <c r="D333" s="142" t="s">
        <v>137</v>
      </c>
      <c r="F333" s="143" t="s">
        <v>426</v>
      </c>
      <c r="I333" s="83"/>
      <c r="L333" s="30"/>
      <c r="M333" s="144"/>
      <c r="T333" s="49"/>
      <c r="AT333" s="16" t="s">
        <v>137</v>
      </c>
      <c r="AU333" s="16" t="s">
        <v>79</v>
      </c>
    </row>
    <row r="334" spans="2:51" s="10" customFormat="1" ht="12">
      <c r="B334" s="150"/>
      <c r="D334" s="142" t="s">
        <v>250</v>
      </c>
      <c r="E334" s="151" t="s">
        <v>1198</v>
      </c>
      <c r="F334" s="152" t="s">
        <v>1085</v>
      </c>
      <c r="H334" s="153">
        <v>87</v>
      </c>
      <c r="I334" s="154"/>
      <c r="L334" s="150"/>
      <c r="M334" s="155"/>
      <c r="T334" s="156"/>
      <c r="AT334" s="151" t="s">
        <v>250</v>
      </c>
      <c r="AU334" s="151" t="s">
        <v>79</v>
      </c>
      <c r="AV334" s="10" t="s">
        <v>81</v>
      </c>
      <c r="AW334" s="10" t="s">
        <v>34</v>
      </c>
      <c r="AX334" s="10" t="s">
        <v>71</v>
      </c>
      <c r="AY334" s="151" t="s">
        <v>129</v>
      </c>
    </row>
    <row r="335" spans="2:51" s="11" customFormat="1" ht="12">
      <c r="B335" s="157"/>
      <c r="D335" s="142" t="s">
        <v>250</v>
      </c>
      <c r="E335" s="158" t="s">
        <v>1</v>
      </c>
      <c r="F335" s="159" t="s">
        <v>1199</v>
      </c>
      <c r="H335" s="158" t="s">
        <v>1</v>
      </c>
      <c r="I335" s="160"/>
      <c r="L335" s="157"/>
      <c r="M335" s="161"/>
      <c r="T335" s="162"/>
      <c r="AT335" s="158" t="s">
        <v>250</v>
      </c>
      <c r="AU335" s="158" t="s">
        <v>79</v>
      </c>
      <c r="AV335" s="11" t="s">
        <v>79</v>
      </c>
      <c r="AW335" s="11" t="s">
        <v>34</v>
      </c>
      <c r="AX335" s="11" t="s">
        <v>71</v>
      </c>
      <c r="AY335" s="158" t="s">
        <v>129</v>
      </c>
    </row>
    <row r="336" spans="2:51" s="11" customFormat="1" ht="12">
      <c r="B336" s="157"/>
      <c r="D336" s="142" t="s">
        <v>250</v>
      </c>
      <c r="E336" s="158" t="s">
        <v>1</v>
      </c>
      <c r="F336" s="159" t="s">
        <v>1200</v>
      </c>
      <c r="H336" s="158" t="s">
        <v>1</v>
      </c>
      <c r="I336" s="160"/>
      <c r="L336" s="157"/>
      <c r="M336" s="161"/>
      <c r="T336" s="162"/>
      <c r="AT336" s="158" t="s">
        <v>250</v>
      </c>
      <c r="AU336" s="158" t="s">
        <v>79</v>
      </c>
      <c r="AV336" s="11" t="s">
        <v>79</v>
      </c>
      <c r="AW336" s="11" t="s">
        <v>34</v>
      </c>
      <c r="AX336" s="11" t="s">
        <v>71</v>
      </c>
      <c r="AY336" s="158" t="s">
        <v>129</v>
      </c>
    </row>
    <row r="337" spans="2:51" s="10" customFormat="1" ht="12">
      <c r="B337" s="150"/>
      <c r="D337" s="142" t="s">
        <v>250</v>
      </c>
      <c r="E337" s="151" t="s">
        <v>1201</v>
      </c>
      <c r="F337" s="152" t="s">
        <v>1125</v>
      </c>
      <c r="H337" s="153">
        <v>30.3</v>
      </c>
      <c r="I337" s="154"/>
      <c r="L337" s="150"/>
      <c r="M337" s="155"/>
      <c r="T337" s="156"/>
      <c r="AT337" s="151" t="s">
        <v>250</v>
      </c>
      <c r="AU337" s="151" t="s">
        <v>79</v>
      </c>
      <c r="AV337" s="10" t="s">
        <v>81</v>
      </c>
      <c r="AW337" s="10" t="s">
        <v>34</v>
      </c>
      <c r="AX337" s="10" t="s">
        <v>71</v>
      </c>
      <c r="AY337" s="151" t="s">
        <v>129</v>
      </c>
    </row>
    <row r="338" spans="2:51" s="11" customFormat="1" ht="12">
      <c r="B338" s="157"/>
      <c r="D338" s="142" t="s">
        <v>250</v>
      </c>
      <c r="E338" s="158" t="s">
        <v>1</v>
      </c>
      <c r="F338" s="159" t="s">
        <v>431</v>
      </c>
      <c r="H338" s="158" t="s">
        <v>1</v>
      </c>
      <c r="I338" s="160"/>
      <c r="L338" s="157"/>
      <c r="M338" s="161"/>
      <c r="T338" s="162"/>
      <c r="AT338" s="158" t="s">
        <v>250</v>
      </c>
      <c r="AU338" s="158" t="s">
        <v>79</v>
      </c>
      <c r="AV338" s="11" t="s">
        <v>79</v>
      </c>
      <c r="AW338" s="11" t="s">
        <v>34</v>
      </c>
      <c r="AX338" s="11" t="s">
        <v>71</v>
      </c>
      <c r="AY338" s="158" t="s">
        <v>129</v>
      </c>
    </row>
    <row r="339" spans="2:51" s="10" customFormat="1" ht="12">
      <c r="B339" s="150"/>
      <c r="D339" s="142" t="s">
        <v>250</v>
      </c>
      <c r="E339" s="151" t="s">
        <v>1202</v>
      </c>
      <c r="F339" s="152" t="s">
        <v>1203</v>
      </c>
      <c r="H339" s="153">
        <v>-1.71</v>
      </c>
      <c r="I339" s="154"/>
      <c r="L339" s="150"/>
      <c r="M339" s="155"/>
      <c r="T339" s="156"/>
      <c r="AT339" s="151" t="s">
        <v>250</v>
      </c>
      <c r="AU339" s="151" t="s">
        <v>79</v>
      </c>
      <c r="AV339" s="10" t="s">
        <v>81</v>
      </c>
      <c r="AW339" s="10" t="s">
        <v>34</v>
      </c>
      <c r="AX339" s="10" t="s">
        <v>71</v>
      </c>
      <c r="AY339" s="151" t="s">
        <v>129</v>
      </c>
    </row>
    <row r="340" spans="2:51" s="11" customFormat="1" ht="12">
      <c r="B340" s="157"/>
      <c r="D340" s="142" t="s">
        <v>250</v>
      </c>
      <c r="E340" s="158" t="s">
        <v>1</v>
      </c>
      <c r="F340" s="159" t="s">
        <v>1204</v>
      </c>
      <c r="H340" s="158" t="s">
        <v>1</v>
      </c>
      <c r="I340" s="160"/>
      <c r="L340" s="157"/>
      <c r="M340" s="161"/>
      <c r="T340" s="162"/>
      <c r="AT340" s="158" t="s">
        <v>250</v>
      </c>
      <c r="AU340" s="158" t="s">
        <v>79</v>
      </c>
      <c r="AV340" s="11" t="s">
        <v>79</v>
      </c>
      <c r="AW340" s="11" t="s">
        <v>34</v>
      </c>
      <c r="AX340" s="11" t="s">
        <v>71</v>
      </c>
      <c r="AY340" s="158" t="s">
        <v>129</v>
      </c>
    </row>
    <row r="341" spans="2:51" s="10" customFormat="1" ht="12">
      <c r="B341" s="150"/>
      <c r="D341" s="142" t="s">
        <v>250</v>
      </c>
      <c r="E341" s="151" t="s">
        <v>1205</v>
      </c>
      <c r="F341" s="152" t="s">
        <v>1128</v>
      </c>
      <c r="H341" s="153">
        <v>4.7</v>
      </c>
      <c r="I341" s="154"/>
      <c r="L341" s="150"/>
      <c r="M341" s="155"/>
      <c r="T341" s="156"/>
      <c r="AT341" s="151" t="s">
        <v>250</v>
      </c>
      <c r="AU341" s="151" t="s">
        <v>79</v>
      </c>
      <c r="AV341" s="10" t="s">
        <v>81</v>
      </c>
      <c r="AW341" s="10" t="s">
        <v>34</v>
      </c>
      <c r="AX341" s="10" t="s">
        <v>71</v>
      </c>
      <c r="AY341" s="151" t="s">
        <v>129</v>
      </c>
    </row>
    <row r="342" spans="2:51" s="11" customFormat="1" ht="12">
      <c r="B342" s="157"/>
      <c r="D342" s="142" t="s">
        <v>250</v>
      </c>
      <c r="E342" s="158" t="s">
        <v>1</v>
      </c>
      <c r="F342" s="159" t="s">
        <v>1206</v>
      </c>
      <c r="H342" s="158" t="s">
        <v>1</v>
      </c>
      <c r="I342" s="160"/>
      <c r="L342" s="157"/>
      <c r="M342" s="161"/>
      <c r="T342" s="162"/>
      <c r="AT342" s="158" t="s">
        <v>250</v>
      </c>
      <c r="AU342" s="158" t="s">
        <v>79</v>
      </c>
      <c r="AV342" s="11" t="s">
        <v>79</v>
      </c>
      <c r="AW342" s="11" t="s">
        <v>34</v>
      </c>
      <c r="AX342" s="11" t="s">
        <v>71</v>
      </c>
      <c r="AY342" s="158" t="s">
        <v>129</v>
      </c>
    </row>
    <row r="343" spans="2:51" s="10" customFormat="1" ht="12">
      <c r="B343" s="150"/>
      <c r="D343" s="142" t="s">
        <v>250</v>
      </c>
      <c r="E343" s="151" t="s">
        <v>1207</v>
      </c>
      <c r="F343" s="152" t="s">
        <v>1131</v>
      </c>
      <c r="H343" s="153">
        <v>385</v>
      </c>
      <c r="I343" s="154"/>
      <c r="L343" s="150"/>
      <c r="M343" s="155"/>
      <c r="T343" s="156"/>
      <c r="AT343" s="151" t="s">
        <v>250</v>
      </c>
      <c r="AU343" s="151" t="s">
        <v>79</v>
      </c>
      <c r="AV343" s="10" t="s">
        <v>81</v>
      </c>
      <c r="AW343" s="10" t="s">
        <v>34</v>
      </c>
      <c r="AX343" s="10" t="s">
        <v>71</v>
      </c>
      <c r="AY343" s="151" t="s">
        <v>129</v>
      </c>
    </row>
    <row r="344" spans="2:51" s="11" customFormat="1" ht="12">
      <c r="B344" s="157"/>
      <c r="D344" s="142" t="s">
        <v>250</v>
      </c>
      <c r="E344" s="158" t="s">
        <v>1</v>
      </c>
      <c r="F344" s="159" t="s">
        <v>1208</v>
      </c>
      <c r="H344" s="158" t="s">
        <v>1</v>
      </c>
      <c r="I344" s="160"/>
      <c r="L344" s="157"/>
      <c r="M344" s="161"/>
      <c r="T344" s="162"/>
      <c r="AT344" s="158" t="s">
        <v>250</v>
      </c>
      <c r="AU344" s="158" t="s">
        <v>79</v>
      </c>
      <c r="AV344" s="11" t="s">
        <v>79</v>
      </c>
      <c r="AW344" s="11" t="s">
        <v>34</v>
      </c>
      <c r="AX344" s="11" t="s">
        <v>71</v>
      </c>
      <c r="AY344" s="158" t="s">
        <v>129</v>
      </c>
    </row>
    <row r="345" spans="2:51" s="10" customFormat="1" ht="12">
      <c r="B345" s="150"/>
      <c r="D345" s="142" t="s">
        <v>250</v>
      </c>
      <c r="E345" s="151" t="s">
        <v>1209</v>
      </c>
      <c r="F345" s="152" t="s">
        <v>1134</v>
      </c>
      <c r="H345" s="153">
        <v>358</v>
      </c>
      <c r="I345" s="154"/>
      <c r="L345" s="150"/>
      <c r="M345" s="155"/>
      <c r="T345" s="156"/>
      <c r="AT345" s="151" t="s">
        <v>250</v>
      </c>
      <c r="AU345" s="151" t="s">
        <v>79</v>
      </c>
      <c r="AV345" s="10" t="s">
        <v>81</v>
      </c>
      <c r="AW345" s="10" t="s">
        <v>34</v>
      </c>
      <c r="AX345" s="10" t="s">
        <v>71</v>
      </c>
      <c r="AY345" s="151" t="s">
        <v>129</v>
      </c>
    </row>
    <row r="346" spans="2:51" s="11" customFormat="1" ht="12">
      <c r="B346" s="157"/>
      <c r="D346" s="142" t="s">
        <v>250</v>
      </c>
      <c r="E346" s="158" t="s">
        <v>1</v>
      </c>
      <c r="F346" s="159" t="s">
        <v>1210</v>
      </c>
      <c r="H346" s="158" t="s">
        <v>1</v>
      </c>
      <c r="I346" s="160"/>
      <c r="L346" s="157"/>
      <c r="M346" s="161"/>
      <c r="T346" s="162"/>
      <c r="AT346" s="158" t="s">
        <v>250</v>
      </c>
      <c r="AU346" s="158" t="s">
        <v>79</v>
      </c>
      <c r="AV346" s="11" t="s">
        <v>79</v>
      </c>
      <c r="AW346" s="11" t="s">
        <v>34</v>
      </c>
      <c r="AX346" s="11" t="s">
        <v>71</v>
      </c>
      <c r="AY346" s="158" t="s">
        <v>129</v>
      </c>
    </row>
    <row r="347" spans="2:51" s="10" customFormat="1" ht="12">
      <c r="B347" s="150"/>
      <c r="D347" s="142" t="s">
        <v>250</v>
      </c>
      <c r="E347" s="151" t="s">
        <v>1211</v>
      </c>
      <c r="F347" s="152" t="s">
        <v>1212</v>
      </c>
      <c r="H347" s="153">
        <v>115</v>
      </c>
      <c r="I347" s="154"/>
      <c r="L347" s="150"/>
      <c r="M347" s="155"/>
      <c r="T347" s="156"/>
      <c r="AT347" s="151" t="s">
        <v>250</v>
      </c>
      <c r="AU347" s="151" t="s">
        <v>79</v>
      </c>
      <c r="AV347" s="10" t="s">
        <v>81</v>
      </c>
      <c r="AW347" s="10" t="s">
        <v>34</v>
      </c>
      <c r="AX347" s="10" t="s">
        <v>71</v>
      </c>
      <c r="AY347" s="151" t="s">
        <v>129</v>
      </c>
    </row>
    <row r="348" spans="2:51" s="11" customFormat="1" ht="12">
      <c r="B348" s="157"/>
      <c r="D348" s="142" t="s">
        <v>250</v>
      </c>
      <c r="E348" s="158" t="s">
        <v>1</v>
      </c>
      <c r="F348" s="159" t="s">
        <v>1213</v>
      </c>
      <c r="H348" s="158" t="s">
        <v>1</v>
      </c>
      <c r="I348" s="160"/>
      <c r="L348" s="157"/>
      <c r="M348" s="161"/>
      <c r="T348" s="162"/>
      <c r="AT348" s="158" t="s">
        <v>250</v>
      </c>
      <c r="AU348" s="158" t="s">
        <v>79</v>
      </c>
      <c r="AV348" s="11" t="s">
        <v>79</v>
      </c>
      <c r="AW348" s="11" t="s">
        <v>34</v>
      </c>
      <c r="AX348" s="11" t="s">
        <v>71</v>
      </c>
      <c r="AY348" s="158" t="s">
        <v>129</v>
      </c>
    </row>
    <row r="349" spans="2:51" s="10" customFormat="1" ht="12">
      <c r="B349" s="150"/>
      <c r="D349" s="142" t="s">
        <v>250</v>
      </c>
      <c r="E349" s="151" t="s">
        <v>1</v>
      </c>
      <c r="F349" s="152" t="s">
        <v>1214</v>
      </c>
      <c r="H349" s="153">
        <v>-168.637</v>
      </c>
      <c r="I349" s="154"/>
      <c r="L349" s="150"/>
      <c r="M349" s="155"/>
      <c r="T349" s="156"/>
      <c r="AT349" s="151" t="s">
        <v>250</v>
      </c>
      <c r="AU349" s="151" t="s">
        <v>79</v>
      </c>
      <c r="AV349" s="10" t="s">
        <v>81</v>
      </c>
      <c r="AW349" s="10" t="s">
        <v>34</v>
      </c>
      <c r="AX349" s="10" t="s">
        <v>71</v>
      </c>
      <c r="AY349" s="151" t="s">
        <v>129</v>
      </c>
    </row>
    <row r="350" spans="2:51" s="11" customFormat="1" ht="12">
      <c r="B350" s="157"/>
      <c r="D350" s="142" t="s">
        <v>250</v>
      </c>
      <c r="E350" s="158" t="s">
        <v>1</v>
      </c>
      <c r="F350" s="159" t="s">
        <v>1215</v>
      </c>
      <c r="H350" s="158" t="s">
        <v>1</v>
      </c>
      <c r="I350" s="160"/>
      <c r="L350" s="157"/>
      <c r="M350" s="161"/>
      <c r="T350" s="162"/>
      <c r="AT350" s="158" t="s">
        <v>250</v>
      </c>
      <c r="AU350" s="158" t="s">
        <v>79</v>
      </c>
      <c r="AV350" s="11" t="s">
        <v>79</v>
      </c>
      <c r="AW350" s="11" t="s">
        <v>34</v>
      </c>
      <c r="AX350" s="11" t="s">
        <v>71</v>
      </c>
      <c r="AY350" s="158" t="s">
        <v>129</v>
      </c>
    </row>
    <row r="351" spans="2:51" s="10" customFormat="1" ht="12">
      <c r="B351" s="150"/>
      <c r="D351" s="142" t="s">
        <v>250</v>
      </c>
      <c r="E351" s="151" t="s">
        <v>1216</v>
      </c>
      <c r="F351" s="152" t="s">
        <v>1217</v>
      </c>
      <c r="H351" s="153">
        <v>-1.356</v>
      </c>
      <c r="I351" s="154"/>
      <c r="L351" s="150"/>
      <c r="M351" s="155"/>
      <c r="T351" s="156"/>
      <c r="AT351" s="151" t="s">
        <v>250</v>
      </c>
      <c r="AU351" s="151" t="s">
        <v>79</v>
      </c>
      <c r="AV351" s="10" t="s">
        <v>81</v>
      </c>
      <c r="AW351" s="10" t="s">
        <v>34</v>
      </c>
      <c r="AX351" s="10" t="s">
        <v>71</v>
      </c>
      <c r="AY351" s="151" t="s">
        <v>129</v>
      </c>
    </row>
    <row r="352" spans="2:51" s="11" customFormat="1" ht="12">
      <c r="B352" s="157"/>
      <c r="D352" s="142" t="s">
        <v>250</v>
      </c>
      <c r="E352" s="158" t="s">
        <v>1</v>
      </c>
      <c r="F352" s="159" t="s">
        <v>435</v>
      </c>
      <c r="H352" s="158" t="s">
        <v>1</v>
      </c>
      <c r="I352" s="160"/>
      <c r="L352" s="157"/>
      <c r="M352" s="161"/>
      <c r="T352" s="162"/>
      <c r="AT352" s="158" t="s">
        <v>250</v>
      </c>
      <c r="AU352" s="158" t="s">
        <v>79</v>
      </c>
      <c r="AV352" s="11" t="s">
        <v>79</v>
      </c>
      <c r="AW352" s="11" t="s">
        <v>34</v>
      </c>
      <c r="AX352" s="11" t="s">
        <v>71</v>
      </c>
      <c r="AY352" s="158" t="s">
        <v>129</v>
      </c>
    </row>
    <row r="353" spans="2:51" s="10" customFormat="1" ht="12">
      <c r="B353" s="150"/>
      <c r="D353" s="142" t="s">
        <v>250</v>
      </c>
      <c r="E353" s="151" t="s">
        <v>1218</v>
      </c>
      <c r="F353" s="152" t="s">
        <v>1219</v>
      </c>
      <c r="H353" s="153">
        <v>10.8</v>
      </c>
      <c r="I353" s="154"/>
      <c r="L353" s="150"/>
      <c r="M353" s="155"/>
      <c r="T353" s="156"/>
      <c r="AT353" s="151" t="s">
        <v>250</v>
      </c>
      <c r="AU353" s="151" t="s">
        <v>79</v>
      </c>
      <c r="AV353" s="10" t="s">
        <v>81</v>
      </c>
      <c r="AW353" s="10" t="s">
        <v>34</v>
      </c>
      <c r="AX353" s="10" t="s">
        <v>71</v>
      </c>
      <c r="AY353" s="151" t="s">
        <v>129</v>
      </c>
    </row>
    <row r="354" spans="2:51" s="12" customFormat="1" ht="12">
      <c r="B354" s="163"/>
      <c r="D354" s="142" t="s">
        <v>250</v>
      </c>
      <c r="E354" s="164" t="s">
        <v>1</v>
      </c>
      <c r="F354" s="165" t="s">
        <v>300</v>
      </c>
      <c r="H354" s="166">
        <v>819.097</v>
      </c>
      <c r="I354" s="167"/>
      <c r="L354" s="163"/>
      <c r="M354" s="168"/>
      <c r="T354" s="169"/>
      <c r="AT354" s="164" t="s">
        <v>250</v>
      </c>
      <c r="AU354" s="164" t="s">
        <v>79</v>
      </c>
      <c r="AV354" s="12" t="s">
        <v>135</v>
      </c>
      <c r="AW354" s="12" t="s">
        <v>34</v>
      </c>
      <c r="AX354" s="12" t="s">
        <v>79</v>
      </c>
      <c r="AY354" s="164" t="s">
        <v>129</v>
      </c>
    </row>
    <row r="355" spans="2:65" s="1" customFormat="1" ht="16.5" customHeight="1">
      <c r="B355" s="30"/>
      <c r="C355" s="130" t="s">
        <v>511</v>
      </c>
      <c r="D355" s="130" t="s">
        <v>130</v>
      </c>
      <c r="E355" s="131" t="s">
        <v>440</v>
      </c>
      <c r="F355" s="132" t="s">
        <v>441</v>
      </c>
      <c r="G355" s="133" t="s">
        <v>280</v>
      </c>
      <c r="H355" s="134">
        <v>168.637</v>
      </c>
      <c r="I355" s="135"/>
      <c r="J355" s="136">
        <f>ROUND(I355*H355,2)</f>
        <v>0</v>
      </c>
      <c r="K355" s="132" t="s">
        <v>134</v>
      </c>
      <c r="L355" s="30"/>
      <c r="M355" s="137" t="s">
        <v>1</v>
      </c>
      <c r="N355" s="138" t="s">
        <v>42</v>
      </c>
      <c r="P355" s="139">
        <f>O355*H355</f>
        <v>0</v>
      </c>
      <c r="Q355" s="139">
        <v>0</v>
      </c>
      <c r="R355" s="139">
        <f>Q355*H355</f>
        <v>0</v>
      </c>
      <c r="S355" s="139">
        <v>0</v>
      </c>
      <c r="T355" s="140">
        <f>S355*H355</f>
        <v>0</v>
      </c>
      <c r="AR355" s="16" t="s">
        <v>135</v>
      </c>
      <c r="AT355" s="16" t="s">
        <v>130</v>
      </c>
      <c r="AU355" s="16" t="s">
        <v>79</v>
      </c>
      <c r="AY355" s="16" t="s">
        <v>129</v>
      </c>
      <c r="BE355" s="141">
        <f>IF(N355="základní",J355,0)</f>
        <v>0</v>
      </c>
      <c r="BF355" s="141">
        <f>IF(N355="snížená",J355,0)</f>
        <v>0</v>
      </c>
      <c r="BG355" s="141">
        <f>IF(N355="zákl. přenesená",J355,0)</f>
        <v>0</v>
      </c>
      <c r="BH355" s="141">
        <f>IF(N355="sníž. přenesená",J355,0)</f>
        <v>0</v>
      </c>
      <c r="BI355" s="141">
        <f>IF(N355="nulová",J355,0)</f>
        <v>0</v>
      </c>
      <c r="BJ355" s="16" t="s">
        <v>79</v>
      </c>
      <c r="BK355" s="141">
        <f>ROUND(I355*H355,2)</f>
        <v>0</v>
      </c>
      <c r="BL355" s="16" t="s">
        <v>135</v>
      </c>
      <c r="BM355" s="16" t="s">
        <v>1220</v>
      </c>
    </row>
    <row r="356" spans="2:51" s="11" customFormat="1" ht="12">
      <c r="B356" s="157"/>
      <c r="D356" s="142" t="s">
        <v>250</v>
      </c>
      <c r="E356" s="158" t="s">
        <v>1</v>
      </c>
      <c r="F356" s="159" t="s">
        <v>1221</v>
      </c>
      <c r="H356" s="158" t="s">
        <v>1</v>
      </c>
      <c r="I356" s="160"/>
      <c r="L356" s="157"/>
      <c r="M356" s="161"/>
      <c r="T356" s="162"/>
      <c r="AT356" s="158" t="s">
        <v>250</v>
      </c>
      <c r="AU356" s="158" t="s">
        <v>79</v>
      </c>
      <c r="AV356" s="11" t="s">
        <v>79</v>
      </c>
      <c r="AW356" s="11" t="s">
        <v>34</v>
      </c>
      <c r="AX356" s="11" t="s">
        <v>71</v>
      </c>
      <c r="AY356" s="158" t="s">
        <v>129</v>
      </c>
    </row>
    <row r="357" spans="2:51" s="10" customFormat="1" ht="12">
      <c r="B357" s="150"/>
      <c r="D357" s="142" t="s">
        <v>250</v>
      </c>
      <c r="E357" s="151" t="s">
        <v>1222</v>
      </c>
      <c r="F357" s="152" t="s">
        <v>1223</v>
      </c>
      <c r="H357" s="153">
        <v>6.2</v>
      </c>
      <c r="I357" s="154"/>
      <c r="L357" s="150"/>
      <c r="M357" s="155"/>
      <c r="T357" s="156"/>
      <c r="AT357" s="151" t="s">
        <v>250</v>
      </c>
      <c r="AU357" s="151" t="s">
        <v>79</v>
      </c>
      <c r="AV357" s="10" t="s">
        <v>81</v>
      </c>
      <c r="AW357" s="10" t="s">
        <v>34</v>
      </c>
      <c r="AX357" s="10" t="s">
        <v>71</v>
      </c>
      <c r="AY357" s="151" t="s">
        <v>129</v>
      </c>
    </row>
    <row r="358" spans="2:51" s="11" customFormat="1" ht="12">
      <c r="B358" s="157"/>
      <c r="D358" s="142" t="s">
        <v>250</v>
      </c>
      <c r="E358" s="158" t="s">
        <v>1</v>
      </c>
      <c r="F358" s="159" t="s">
        <v>1224</v>
      </c>
      <c r="H358" s="158" t="s">
        <v>1</v>
      </c>
      <c r="I358" s="160"/>
      <c r="L358" s="157"/>
      <c r="M358" s="161"/>
      <c r="T358" s="162"/>
      <c r="AT358" s="158" t="s">
        <v>250</v>
      </c>
      <c r="AU358" s="158" t="s">
        <v>79</v>
      </c>
      <c r="AV358" s="11" t="s">
        <v>79</v>
      </c>
      <c r="AW358" s="11" t="s">
        <v>34</v>
      </c>
      <c r="AX358" s="11" t="s">
        <v>71</v>
      </c>
      <c r="AY358" s="158" t="s">
        <v>129</v>
      </c>
    </row>
    <row r="359" spans="2:51" s="10" customFormat="1" ht="12">
      <c r="B359" s="150"/>
      <c r="D359" s="142" t="s">
        <v>250</v>
      </c>
      <c r="E359" s="151" t="s">
        <v>1225</v>
      </c>
      <c r="F359" s="152" t="s">
        <v>1226</v>
      </c>
      <c r="H359" s="153">
        <v>1.82</v>
      </c>
      <c r="I359" s="154"/>
      <c r="L359" s="150"/>
      <c r="M359" s="155"/>
      <c r="T359" s="156"/>
      <c r="AT359" s="151" t="s">
        <v>250</v>
      </c>
      <c r="AU359" s="151" t="s">
        <v>79</v>
      </c>
      <c r="AV359" s="10" t="s">
        <v>81</v>
      </c>
      <c r="AW359" s="10" t="s">
        <v>34</v>
      </c>
      <c r="AX359" s="10" t="s">
        <v>71</v>
      </c>
      <c r="AY359" s="151" t="s">
        <v>129</v>
      </c>
    </row>
    <row r="360" spans="2:51" s="11" customFormat="1" ht="12">
      <c r="B360" s="157"/>
      <c r="D360" s="142" t="s">
        <v>250</v>
      </c>
      <c r="E360" s="158" t="s">
        <v>1</v>
      </c>
      <c r="F360" s="159" t="s">
        <v>1227</v>
      </c>
      <c r="H360" s="158" t="s">
        <v>1</v>
      </c>
      <c r="I360" s="160"/>
      <c r="L360" s="157"/>
      <c r="M360" s="161"/>
      <c r="T360" s="162"/>
      <c r="AT360" s="158" t="s">
        <v>250</v>
      </c>
      <c r="AU360" s="158" t="s">
        <v>79</v>
      </c>
      <c r="AV360" s="11" t="s">
        <v>79</v>
      </c>
      <c r="AW360" s="11" t="s">
        <v>34</v>
      </c>
      <c r="AX360" s="11" t="s">
        <v>71</v>
      </c>
      <c r="AY360" s="158" t="s">
        <v>129</v>
      </c>
    </row>
    <row r="361" spans="2:51" s="10" customFormat="1" ht="12">
      <c r="B361" s="150"/>
      <c r="D361" s="142" t="s">
        <v>250</v>
      </c>
      <c r="E361" s="151" t="s">
        <v>1228</v>
      </c>
      <c r="F361" s="152" t="s">
        <v>1229</v>
      </c>
      <c r="H361" s="153">
        <v>81.5</v>
      </c>
      <c r="I361" s="154"/>
      <c r="L361" s="150"/>
      <c r="M361" s="155"/>
      <c r="T361" s="156"/>
      <c r="AT361" s="151" t="s">
        <v>250</v>
      </c>
      <c r="AU361" s="151" t="s">
        <v>79</v>
      </c>
      <c r="AV361" s="10" t="s">
        <v>81</v>
      </c>
      <c r="AW361" s="10" t="s">
        <v>34</v>
      </c>
      <c r="AX361" s="10" t="s">
        <v>71</v>
      </c>
      <c r="AY361" s="151" t="s">
        <v>129</v>
      </c>
    </row>
    <row r="362" spans="2:51" s="11" customFormat="1" ht="12">
      <c r="B362" s="157"/>
      <c r="D362" s="142" t="s">
        <v>250</v>
      </c>
      <c r="E362" s="158" t="s">
        <v>1</v>
      </c>
      <c r="F362" s="159" t="s">
        <v>1230</v>
      </c>
      <c r="H362" s="158" t="s">
        <v>1</v>
      </c>
      <c r="I362" s="160"/>
      <c r="L362" s="157"/>
      <c r="M362" s="161"/>
      <c r="T362" s="162"/>
      <c r="AT362" s="158" t="s">
        <v>250</v>
      </c>
      <c r="AU362" s="158" t="s">
        <v>79</v>
      </c>
      <c r="AV362" s="11" t="s">
        <v>79</v>
      </c>
      <c r="AW362" s="11" t="s">
        <v>34</v>
      </c>
      <c r="AX362" s="11" t="s">
        <v>71</v>
      </c>
      <c r="AY362" s="158" t="s">
        <v>129</v>
      </c>
    </row>
    <row r="363" spans="2:51" s="10" customFormat="1" ht="12">
      <c r="B363" s="150"/>
      <c r="D363" s="142" t="s">
        <v>250</v>
      </c>
      <c r="E363" s="151" t="s">
        <v>1231</v>
      </c>
      <c r="F363" s="152" t="s">
        <v>1232</v>
      </c>
      <c r="H363" s="153">
        <v>65.3</v>
      </c>
      <c r="I363" s="154"/>
      <c r="L363" s="150"/>
      <c r="M363" s="155"/>
      <c r="T363" s="156"/>
      <c r="AT363" s="151" t="s">
        <v>250</v>
      </c>
      <c r="AU363" s="151" t="s">
        <v>79</v>
      </c>
      <c r="AV363" s="10" t="s">
        <v>81</v>
      </c>
      <c r="AW363" s="10" t="s">
        <v>34</v>
      </c>
      <c r="AX363" s="10" t="s">
        <v>71</v>
      </c>
      <c r="AY363" s="151" t="s">
        <v>129</v>
      </c>
    </row>
    <row r="364" spans="2:51" s="11" customFormat="1" ht="12">
      <c r="B364" s="157"/>
      <c r="D364" s="142" t="s">
        <v>250</v>
      </c>
      <c r="E364" s="158" t="s">
        <v>1</v>
      </c>
      <c r="F364" s="159" t="s">
        <v>447</v>
      </c>
      <c r="H364" s="158" t="s">
        <v>1</v>
      </c>
      <c r="I364" s="160"/>
      <c r="L364" s="157"/>
      <c r="M364" s="161"/>
      <c r="T364" s="162"/>
      <c r="AT364" s="158" t="s">
        <v>250</v>
      </c>
      <c r="AU364" s="158" t="s">
        <v>79</v>
      </c>
      <c r="AV364" s="11" t="s">
        <v>79</v>
      </c>
      <c r="AW364" s="11" t="s">
        <v>34</v>
      </c>
      <c r="AX364" s="11" t="s">
        <v>71</v>
      </c>
      <c r="AY364" s="158" t="s">
        <v>129</v>
      </c>
    </row>
    <row r="365" spans="2:51" s="10" customFormat="1" ht="12">
      <c r="B365" s="150"/>
      <c r="D365" s="142" t="s">
        <v>250</v>
      </c>
      <c r="E365" s="151" t="s">
        <v>1233</v>
      </c>
      <c r="F365" s="152" t="s">
        <v>1234</v>
      </c>
      <c r="H365" s="153">
        <v>-1.64</v>
      </c>
      <c r="I365" s="154"/>
      <c r="L365" s="150"/>
      <c r="M365" s="155"/>
      <c r="T365" s="156"/>
      <c r="AT365" s="151" t="s">
        <v>250</v>
      </c>
      <c r="AU365" s="151" t="s">
        <v>79</v>
      </c>
      <c r="AV365" s="10" t="s">
        <v>81</v>
      </c>
      <c r="AW365" s="10" t="s">
        <v>34</v>
      </c>
      <c r="AX365" s="10" t="s">
        <v>71</v>
      </c>
      <c r="AY365" s="151" t="s">
        <v>129</v>
      </c>
    </row>
    <row r="366" spans="2:51" s="10" customFormat="1" ht="12">
      <c r="B366" s="150"/>
      <c r="D366" s="142" t="s">
        <v>250</v>
      </c>
      <c r="E366" s="151" t="s">
        <v>1235</v>
      </c>
      <c r="F366" s="152" t="s">
        <v>1236</v>
      </c>
      <c r="H366" s="153">
        <v>-0.186</v>
      </c>
      <c r="I366" s="154"/>
      <c r="L366" s="150"/>
      <c r="M366" s="155"/>
      <c r="T366" s="156"/>
      <c r="AT366" s="151" t="s">
        <v>250</v>
      </c>
      <c r="AU366" s="151" t="s">
        <v>79</v>
      </c>
      <c r="AV366" s="10" t="s">
        <v>81</v>
      </c>
      <c r="AW366" s="10" t="s">
        <v>34</v>
      </c>
      <c r="AX366" s="10" t="s">
        <v>71</v>
      </c>
      <c r="AY366" s="151" t="s">
        <v>129</v>
      </c>
    </row>
    <row r="367" spans="2:51" s="10" customFormat="1" ht="12">
      <c r="B367" s="150"/>
      <c r="D367" s="142" t="s">
        <v>250</v>
      </c>
      <c r="E367" s="151" t="s">
        <v>1237</v>
      </c>
      <c r="F367" s="152" t="s">
        <v>1238</v>
      </c>
      <c r="H367" s="153">
        <v>-3.647</v>
      </c>
      <c r="I367" s="154"/>
      <c r="L367" s="150"/>
      <c r="M367" s="155"/>
      <c r="T367" s="156"/>
      <c r="AT367" s="151" t="s">
        <v>250</v>
      </c>
      <c r="AU367" s="151" t="s">
        <v>79</v>
      </c>
      <c r="AV367" s="10" t="s">
        <v>81</v>
      </c>
      <c r="AW367" s="10" t="s">
        <v>34</v>
      </c>
      <c r="AX367" s="10" t="s">
        <v>71</v>
      </c>
      <c r="AY367" s="151" t="s">
        <v>129</v>
      </c>
    </row>
    <row r="368" spans="2:51" s="11" customFormat="1" ht="12">
      <c r="B368" s="157"/>
      <c r="D368" s="142" t="s">
        <v>250</v>
      </c>
      <c r="E368" s="158" t="s">
        <v>1</v>
      </c>
      <c r="F368" s="159" t="s">
        <v>1239</v>
      </c>
      <c r="H368" s="158" t="s">
        <v>1</v>
      </c>
      <c r="I368" s="160"/>
      <c r="L368" s="157"/>
      <c r="M368" s="161"/>
      <c r="T368" s="162"/>
      <c r="AT368" s="158" t="s">
        <v>250</v>
      </c>
      <c r="AU368" s="158" t="s">
        <v>79</v>
      </c>
      <c r="AV368" s="11" t="s">
        <v>79</v>
      </c>
      <c r="AW368" s="11" t="s">
        <v>34</v>
      </c>
      <c r="AX368" s="11" t="s">
        <v>71</v>
      </c>
      <c r="AY368" s="158" t="s">
        <v>129</v>
      </c>
    </row>
    <row r="369" spans="2:51" s="10" customFormat="1" ht="12">
      <c r="B369" s="150"/>
      <c r="D369" s="142" t="s">
        <v>250</v>
      </c>
      <c r="E369" s="151" t="s">
        <v>1240</v>
      </c>
      <c r="F369" s="152" t="s">
        <v>7</v>
      </c>
      <c r="H369" s="153">
        <v>21</v>
      </c>
      <c r="I369" s="154"/>
      <c r="L369" s="150"/>
      <c r="M369" s="155"/>
      <c r="T369" s="156"/>
      <c r="AT369" s="151" t="s">
        <v>250</v>
      </c>
      <c r="AU369" s="151" t="s">
        <v>79</v>
      </c>
      <c r="AV369" s="10" t="s">
        <v>81</v>
      </c>
      <c r="AW369" s="10" t="s">
        <v>34</v>
      </c>
      <c r="AX369" s="10" t="s">
        <v>71</v>
      </c>
      <c r="AY369" s="151" t="s">
        <v>129</v>
      </c>
    </row>
    <row r="370" spans="2:51" s="11" customFormat="1" ht="12">
      <c r="B370" s="157"/>
      <c r="D370" s="142" t="s">
        <v>250</v>
      </c>
      <c r="E370" s="158" t="s">
        <v>1</v>
      </c>
      <c r="F370" s="159" t="s">
        <v>447</v>
      </c>
      <c r="H370" s="158" t="s">
        <v>1</v>
      </c>
      <c r="I370" s="160"/>
      <c r="L370" s="157"/>
      <c r="M370" s="161"/>
      <c r="T370" s="162"/>
      <c r="AT370" s="158" t="s">
        <v>250</v>
      </c>
      <c r="AU370" s="158" t="s">
        <v>79</v>
      </c>
      <c r="AV370" s="11" t="s">
        <v>79</v>
      </c>
      <c r="AW370" s="11" t="s">
        <v>34</v>
      </c>
      <c r="AX370" s="11" t="s">
        <v>71</v>
      </c>
      <c r="AY370" s="158" t="s">
        <v>129</v>
      </c>
    </row>
    <row r="371" spans="2:51" s="10" customFormat="1" ht="12">
      <c r="B371" s="150"/>
      <c r="D371" s="142" t="s">
        <v>250</v>
      </c>
      <c r="E371" s="151" t="s">
        <v>1241</v>
      </c>
      <c r="F371" s="152" t="s">
        <v>1242</v>
      </c>
      <c r="H371" s="153">
        <v>-1.71</v>
      </c>
      <c r="I371" s="154"/>
      <c r="L371" s="150"/>
      <c r="M371" s="155"/>
      <c r="T371" s="156"/>
      <c r="AT371" s="151" t="s">
        <v>250</v>
      </c>
      <c r="AU371" s="151" t="s">
        <v>79</v>
      </c>
      <c r="AV371" s="10" t="s">
        <v>81</v>
      </c>
      <c r="AW371" s="10" t="s">
        <v>34</v>
      </c>
      <c r="AX371" s="10" t="s">
        <v>71</v>
      </c>
      <c r="AY371" s="151" t="s">
        <v>129</v>
      </c>
    </row>
    <row r="372" spans="2:51" s="12" customFormat="1" ht="12">
      <c r="B372" s="163"/>
      <c r="D372" s="142" t="s">
        <v>250</v>
      </c>
      <c r="E372" s="164" t="s">
        <v>1</v>
      </c>
      <c r="F372" s="165" t="s">
        <v>300</v>
      </c>
      <c r="H372" s="166">
        <v>168.637</v>
      </c>
      <c r="I372" s="167"/>
      <c r="L372" s="163"/>
      <c r="M372" s="168"/>
      <c r="T372" s="169"/>
      <c r="AT372" s="164" t="s">
        <v>250</v>
      </c>
      <c r="AU372" s="164" t="s">
        <v>79</v>
      </c>
      <c r="AV372" s="12" t="s">
        <v>135</v>
      </c>
      <c r="AW372" s="12" t="s">
        <v>34</v>
      </c>
      <c r="AX372" s="12" t="s">
        <v>79</v>
      </c>
      <c r="AY372" s="164" t="s">
        <v>129</v>
      </c>
    </row>
    <row r="373" spans="2:65" s="1" customFormat="1" ht="16.5" customHeight="1">
      <c r="B373" s="30"/>
      <c r="C373" s="130" t="s">
        <v>518</v>
      </c>
      <c r="D373" s="130" t="s">
        <v>130</v>
      </c>
      <c r="E373" s="131" t="s">
        <v>453</v>
      </c>
      <c r="F373" s="132" t="s">
        <v>454</v>
      </c>
      <c r="G373" s="133" t="s">
        <v>407</v>
      </c>
      <c r="H373" s="134">
        <v>337.274</v>
      </c>
      <c r="I373" s="135"/>
      <c r="J373" s="136">
        <f>ROUND(I373*H373,2)</f>
        <v>0</v>
      </c>
      <c r="K373" s="132" t="s">
        <v>408</v>
      </c>
      <c r="L373" s="30"/>
      <c r="M373" s="137" t="s">
        <v>1</v>
      </c>
      <c r="N373" s="138" t="s">
        <v>42</v>
      </c>
      <c r="P373" s="139">
        <f>O373*H373</f>
        <v>0</v>
      </c>
      <c r="Q373" s="139">
        <v>1</v>
      </c>
      <c r="R373" s="139">
        <f>Q373*H373</f>
        <v>337.274</v>
      </c>
      <c r="S373" s="139">
        <v>0</v>
      </c>
      <c r="T373" s="140">
        <f>S373*H373</f>
        <v>0</v>
      </c>
      <c r="AR373" s="16" t="s">
        <v>135</v>
      </c>
      <c r="AT373" s="16" t="s">
        <v>130</v>
      </c>
      <c r="AU373" s="16" t="s">
        <v>79</v>
      </c>
      <c r="AY373" s="16" t="s">
        <v>129</v>
      </c>
      <c r="BE373" s="141">
        <f>IF(N373="základní",J373,0)</f>
        <v>0</v>
      </c>
      <c r="BF373" s="141">
        <f>IF(N373="snížená",J373,0)</f>
        <v>0</v>
      </c>
      <c r="BG373" s="141">
        <f>IF(N373="zákl. přenesená",J373,0)</f>
        <v>0</v>
      </c>
      <c r="BH373" s="141">
        <f>IF(N373="sníž. přenesená",J373,0)</f>
        <v>0</v>
      </c>
      <c r="BI373" s="141">
        <f>IF(N373="nulová",J373,0)</f>
        <v>0</v>
      </c>
      <c r="BJ373" s="16" t="s">
        <v>79</v>
      </c>
      <c r="BK373" s="141">
        <f>ROUND(I373*H373,2)</f>
        <v>0</v>
      </c>
      <c r="BL373" s="16" t="s">
        <v>135</v>
      </c>
      <c r="BM373" s="16" t="s">
        <v>1243</v>
      </c>
    </row>
    <row r="374" spans="2:51" s="10" customFormat="1" ht="12">
      <c r="B374" s="150"/>
      <c r="D374" s="142" t="s">
        <v>250</v>
      </c>
      <c r="E374" s="151" t="s">
        <v>1244</v>
      </c>
      <c r="F374" s="152" t="s">
        <v>1245</v>
      </c>
      <c r="H374" s="153">
        <v>337.274</v>
      </c>
      <c r="I374" s="154"/>
      <c r="L374" s="150"/>
      <c r="M374" s="155"/>
      <c r="T374" s="156"/>
      <c r="AT374" s="151" t="s">
        <v>250</v>
      </c>
      <c r="AU374" s="151" t="s">
        <v>79</v>
      </c>
      <c r="AV374" s="10" t="s">
        <v>81</v>
      </c>
      <c r="AW374" s="10" t="s">
        <v>34</v>
      </c>
      <c r="AX374" s="10" t="s">
        <v>79</v>
      </c>
      <c r="AY374" s="151" t="s">
        <v>129</v>
      </c>
    </row>
    <row r="375" spans="2:65" s="1" customFormat="1" ht="16.5" customHeight="1">
      <c r="B375" s="30"/>
      <c r="C375" s="130" t="s">
        <v>523</v>
      </c>
      <c r="D375" s="130" t="s">
        <v>130</v>
      </c>
      <c r="E375" s="131" t="s">
        <v>1246</v>
      </c>
      <c r="F375" s="132" t="s">
        <v>1247</v>
      </c>
      <c r="G375" s="133" t="s">
        <v>280</v>
      </c>
      <c r="H375" s="134">
        <v>24</v>
      </c>
      <c r="I375" s="135"/>
      <c r="J375" s="136">
        <f>ROUND(I375*H375,2)</f>
        <v>0</v>
      </c>
      <c r="K375" s="132" t="s">
        <v>134</v>
      </c>
      <c r="L375" s="30"/>
      <c r="M375" s="137" t="s">
        <v>1</v>
      </c>
      <c r="N375" s="138" t="s">
        <v>42</v>
      </c>
      <c r="P375" s="139">
        <f>O375*H375</f>
        <v>0</v>
      </c>
      <c r="Q375" s="139">
        <v>0</v>
      </c>
      <c r="R375" s="139">
        <f>Q375*H375</f>
        <v>0</v>
      </c>
      <c r="S375" s="139">
        <v>0</v>
      </c>
      <c r="T375" s="140">
        <f>S375*H375</f>
        <v>0</v>
      </c>
      <c r="AR375" s="16" t="s">
        <v>135</v>
      </c>
      <c r="AT375" s="16" t="s">
        <v>130</v>
      </c>
      <c r="AU375" s="16" t="s">
        <v>79</v>
      </c>
      <c r="AY375" s="16" t="s">
        <v>129</v>
      </c>
      <c r="BE375" s="141">
        <f>IF(N375="základní",J375,0)</f>
        <v>0</v>
      </c>
      <c r="BF375" s="141">
        <f>IF(N375="snížená",J375,0)</f>
        <v>0</v>
      </c>
      <c r="BG375" s="141">
        <f>IF(N375="zákl. přenesená",J375,0)</f>
        <v>0</v>
      </c>
      <c r="BH375" s="141">
        <f>IF(N375="sníž. přenesená",J375,0)</f>
        <v>0</v>
      </c>
      <c r="BI375" s="141">
        <f>IF(N375="nulová",J375,0)</f>
        <v>0</v>
      </c>
      <c r="BJ375" s="16" t="s">
        <v>79</v>
      </c>
      <c r="BK375" s="141">
        <f>ROUND(I375*H375,2)</f>
        <v>0</v>
      </c>
      <c r="BL375" s="16" t="s">
        <v>135</v>
      </c>
      <c r="BM375" s="16" t="s">
        <v>1248</v>
      </c>
    </row>
    <row r="376" spans="2:47" s="1" customFormat="1" ht="19.5">
      <c r="B376" s="30"/>
      <c r="D376" s="142" t="s">
        <v>137</v>
      </c>
      <c r="F376" s="143" t="s">
        <v>426</v>
      </c>
      <c r="I376" s="83"/>
      <c r="L376" s="30"/>
      <c r="M376" s="144"/>
      <c r="T376" s="49"/>
      <c r="AT376" s="16" t="s">
        <v>137</v>
      </c>
      <c r="AU376" s="16" t="s">
        <v>79</v>
      </c>
    </row>
    <row r="377" spans="2:51" s="10" customFormat="1" ht="12">
      <c r="B377" s="150"/>
      <c r="D377" s="142" t="s">
        <v>250</v>
      </c>
      <c r="E377" s="151" t="s">
        <v>1249</v>
      </c>
      <c r="F377" s="152" t="s">
        <v>1078</v>
      </c>
      <c r="H377" s="153">
        <v>24</v>
      </c>
      <c r="I377" s="154"/>
      <c r="L377" s="150"/>
      <c r="M377" s="155"/>
      <c r="T377" s="156"/>
      <c r="AT377" s="151" t="s">
        <v>250</v>
      </c>
      <c r="AU377" s="151" t="s">
        <v>79</v>
      </c>
      <c r="AV377" s="10" t="s">
        <v>81</v>
      </c>
      <c r="AW377" s="10" t="s">
        <v>34</v>
      </c>
      <c r="AX377" s="10" t="s">
        <v>79</v>
      </c>
      <c r="AY377" s="151" t="s">
        <v>129</v>
      </c>
    </row>
    <row r="378" spans="2:65" s="1" customFormat="1" ht="16.5" customHeight="1">
      <c r="B378" s="30"/>
      <c r="C378" s="130" t="s">
        <v>530</v>
      </c>
      <c r="D378" s="130" t="s">
        <v>130</v>
      </c>
      <c r="E378" s="131" t="s">
        <v>1250</v>
      </c>
      <c r="F378" s="132" t="s">
        <v>1247</v>
      </c>
      <c r="G378" s="133" t="s">
        <v>280</v>
      </c>
      <c r="H378" s="134">
        <v>80.5</v>
      </c>
      <c r="I378" s="135"/>
      <c r="J378" s="136">
        <f>ROUND(I378*H378,2)</f>
        <v>0</v>
      </c>
      <c r="K378" s="132" t="s">
        <v>134</v>
      </c>
      <c r="L378" s="30"/>
      <c r="M378" s="137" t="s">
        <v>1</v>
      </c>
      <c r="N378" s="138" t="s">
        <v>42</v>
      </c>
      <c r="P378" s="139">
        <f>O378*H378</f>
        <v>0</v>
      </c>
      <c r="Q378" s="139">
        <v>0</v>
      </c>
      <c r="R378" s="139">
        <f>Q378*H378</f>
        <v>0</v>
      </c>
      <c r="S378" s="139">
        <v>0</v>
      </c>
      <c r="T378" s="140">
        <f>S378*H378</f>
        <v>0</v>
      </c>
      <c r="AR378" s="16" t="s">
        <v>135</v>
      </c>
      <c r="AT378" s="16" t="s">
        <v>130</v>
      </c>
      <c r="AU378" s="16" t="s">
        <v>79</v>
      </c>
      <c r="AY378" s="16" t="s">
        <v>129</v>
      </c>
      <c r="BE378" s="141">
        <f>IF(N378="základní",J378,0)</f>
        <v>0</v>
      </c>
      <c r="BF378" s="141">
        <f>IF(N378="snížená",J378,0)</f>
        <v>0</v>
      </c>
      <c r="BG378" s="141">
        <f>IF(N378="zákl. přenesená",J378,0)</f>
        <v>0</v>
      </c>
      <c r="BH378" s="141">
        <f>IF(N378="sníž. přenesená",J378,0)</f>
        <v>0</v>
      </c>
      <c r="BI378" s="141">
        <f>IF(N378="nulová",J378,0)</f>
        <v>0</v>
      </c>
      <c r="BJ378" s="16" t="s">
        <v>79</v>
      </c>
      <c r="BK378" s="141">
        <f>ROUND(I378*H378,2)</f>
        <v>0</v>
      </c>
      <c r="BL378" s="16" t="s">
        <v>135</v>
      </c>
      <c r="BM378" s="16" t="s">
        <v>1251</v>
      </c>
    </row>
    <row r="379" spans="2:51" s="10" customFormat="1" ht="12">
      <c r="B379" s="150"/>
      <c r="D379" s="142" t="s">
        <v>250</v>
      </c>
      <c r="E379" s="151" t="s">
        <v>1252</v>
      </c>
      <c r="F379" s="152" t="s">
        <v>1253</v>
      </c>
      <c r="H379" s="153">
        <v>74</v>
      </c>
      <c r="I379" s="154"/>
      <c r="L379" s="150"/>
      <c r="M379" s="155"/>
      <c r="T379" s="156"/>
      <c r="AT379" s="151" t="s">
        <v>250</v>
      </c>
      <c r="AU379" s="151" t="s">
        <v>79</v>
      </c>
      <c r="AV379" s="10" t="s">
        <v>81</v>
      </c>
      <c r="AW379" s="10" t="s">
        <v>34</v>
      </c>
      <c r="AX379" s="10" t="s">
        <v>71</v>
      </c>
      <c r="AY379" s="151" t="s">
        <v>129</v>
      </c>
    </row>
    <row r="380" spans="2:51" s="10" customFormat="1" ht="12">
      <c r="B380" s="150"/>
      <c r="D380" s="142" t="s">
        <v>250</v>
      </c>
      <c r="E380" s="151" t="s">
        <v>953</v>
      </c>
      <c r="F380" s="152" t="s">
        <v>1254</v>
      </c>
      <c r="H380" s="153">
        <v>6.5</v>
      </c>
      <c r="I380" s="154"/>
      <c r="L380" s="150"/>
      <c r="M380" s="155"/>
      <c r="T380" s="156"/>
      <c r="AT380" s="151" t="s">
        <v>250</v>
      </c>
      <c r="AU380" s="151" t="s">
        <v>79</v>
      </c>
      <c r="AV380" s="10" t="s">
        <v>81</v>
      </c>
      <c r="AW380" s="10" t="s">
        <v>34</v>
      </c>
      <c r="AX380" s="10" t="s">
        <v>71</v>
      </c>
      <c r="AY380" s="151" t="s">
        <v>129</v>
      </c>
    </row>
    <row r="381" spans="2:51" s="10" customFormat="1" ht="12">
      <c r="B381" s="150"/>
      <c r="D381" s="142" t="s">
        <v>250</v>
      </c>
      <c r="E381" s="151" t="s">
        <v>1255</v>
      </c>
      <c r="F381" s="152" t="s">
        <v>1256</v>
      </c>
      <c r="H381" s="153">
        <v>80.5</v>
      </c>
      <c r="I381" s="154"/>
      <c r="L381" s="150"/>
      <c r="M381" s="155"/>
      <c r="T381" s="156"/>
      <c r="AT381" s="151" t="s">
        <v>250</v>
      </c>
      <c r="AU381" s="151" t="s">
        <v>79</v>
      </c>
      <c r="AV381" s="10" t="s">
        <v>81</v>
      </c>
      <c r="AW381" s="10" t="s">
        <v>34</v>
      </c>
      <c r="AX381" s="10" t="s">
        <v>79</v>
      </c>
      <c r="AY381" s="151" t="s">
        <v>129</v>
      </c>
    </row>
    <row r="382" spans="2:65" s="1" customFormat="1" ht="16.5" customHeight="1">
      <c r="B382" s="30"/>
      <c r="C382" s="130" t="s">
        <v>535</v>
      </c>
      <c r="D382" s="130" t="s">
        <v>130</v>
      </c>
      <c r="E382" s="131" t="s">
        <v>1257</v>
      </c>
      <c r="F382" s="132" t="s">
        <v>454</v>
      </c>
      <c r="G382" s="133" t="s">
        <v>407</v>
      </c>
      <c r="H382" s="134">
        <v>161</v>
      </c>
      <c r="I382" s="135"/>
      <c r="J382" s="136">
        <f>ROUND(I382*H382,2)</f>
        <v>0</v>
      </c>
      <c r="K382" s="132" t="s">
        <v>408</v>
      </c>
      <c r="L382" s="30"/>
      <c r="M382" s="137" t="s">
        <v>1</v>
      </c>
      <c r="N382" s="138" t="s">
        <v>42</v>
      </c>
      <c r="P382" s="139">
        <f>O382*H382</f>
        <v>0</v>
      </c>
      <c r="Q382" s="139">
        <v>1</v>
      </c>
      <c r="R382" s="139">
        <f>Q382*H382</f>
        <v>161</v>
      </c>
      <c r="S382" s="139">
        <v>0</v>
      </c>
      <c r="T382" s="140">
        <f>S382*H382</f>
        <v>0</v>
      </c>
      <c r="AR382" s="16" t="s">
        <v>135</v>
      </c>
      <c r="AT382" s="16" t="s">
        <v>130</v>
      </c>
      <c r="AU382" s="16" t="s">
        <v>79</v>
      </c>
      <c r="AY382" s="16" t="s">
        <v>129</v>
      </c>
      <c r="BE382" s="141">
        <f>IF(N382="základní",J382,0)</f>
        <v>0</v>
      </c>
      <c r="BF382" s="141">
        <f>IF(N382="snížená",J382,0)</f>
        <v>0</v>
      </c>
      <c r="BG382" s="141">
        <f>IF(N382="zákl. přenesená",J382,0)</f>
        <v>0</v>
      </c>
      <c r="BH382" s="141">
        <f>IF(N382="sníž. přenesená",J382,0)</f>
        <v>0</v>
      </c>
      <c r="BI382" s="141">
        <f>IF(N382="nulová",J382,0)</f>
        <v>0</v>
      </c>
      <c r="BJ382" s="16" t="s">
        <v>79</v>
      </c>
      <c r="BK382" s="141">
        <f>ROUND(I382*H382,2)</f>
        <v>0</v>
      </c>
      <c r="BL382" s="16" t="s">
        <v>135</v>
      </c>
      <c r="BM382" s="16" t="s">
        <v>1258</v>
      </c>
    </row>
    <row r="383" spans="2:51" s="10" customFormat="1" ht="12">
      <c r="B383" s="150"/>
      <c r="D383" s="142" t="s">
        <v>250</v>
      </c>
      <c r="E383" s="151" t="s">
        <v>1259</v>
      </c>
      <c r="F383" s="152" t="s">
        <v>1260</v>
      </c>
      <c r="H383" s="153">
        <v>161</v>
      </c>
      <c r="I383" s="154"/>
      <c r="L383" s="150"/>
      <c r="M383" s="155"/>
      <c r="T383" s="156"/>
      <c r="AT383" s="151" t="s">
        <v>250</v>
      </c>
      <c r="AU383" s="151" t="s">
        <v>79</v>
      </c>
      <c r="AV383" s="10" t="s">
        <v>81</v>
      </c>
      <c r="AW383" s="10" t="s">
        <v>34</v>
      </c>
      <c r="AX383" s="10" t="s">
        <v>79</v>
      </c>
      <c r="AY383" s="151" t="s">
        <v>129</v>
      </c>
    </row>
    <row r="384" spans="2:63" s="9" customFormat="1" ht="25.9" customHeight="1">
      <c r="B384" s="120"/>
      <c r="D384" s="121" t="s">
        <v>70</v>
      </c>
      <c r="E384" s="122" t="s">
        <v>81</v>
      </c>
      <c r="F384" s="122" t="s">
        <v>465</v>
      </c>
      <c r="I384" s="123"/>
      <c r="J384" s="124">
        <f>BK384</f>
        <v>0</v>
      </c>
      <c r="L384" s="120"/>
      <c r="M384" s="125"/>
      <c r="P384" s="126">
        <f>SUM(P385:P402)</f>
        <v>0</v>
      </c>
      <c r="R384" s="126">
        <f>SUM(R385:R402)</f>
        <v>100.28314803999999</v>
      </c>
      <c r="T384" s="127">
        <f>SUM(T385:T402)</f>
        <v>0</v>
      </c>
      <c r="AR384" s="121" t="s">
        <v>79</v>
      </c>
      <c r="AT384" s="128" t="s">
        <v>70</v>
      </c>
      <c r="AU384" s="128" t="s">
        <v>71</v>
      </c>
      <c r="AY384" s="121" t="s">
        <v>129</v>
      </c>
      <c r="BK384" s="129">
        <f>SUM(BK385:BK402)</f>
        <v>0</v>
      </c>
    </row>
    <row r="385" spans="2:65" s="1" customFormat="1" ht="16.5" customHeight="1">
      <c r="B385" s="30"/>
      <c r="C385" s="130" t="s">
        <v>543</v>
      </c>
      <c r="D385" s="130" t="s">
        <v>130</v>
      </c>
      <c r="E385" s="131" t="s">
        <v>1261</v>
      </c>
      <c r="F385" s="132" t="s">
        <v>1262</v>
      </c>
      <c r="G385" s="133" t="s">
        <v>280</v>
      </c>
      <c r="H385" s="134">
        <v>0.21</v>
      </c>
      <c r="I385" s="135"/>
      <c r="J385" s="136">
        <f>ROUND(I385*H385,2)</f>
        <v>0</v>
      </c>
      <c r="K385" s="132" t="s">
        <v>134</v>
      </c>
      <c r="L385" s="30"/>
      <c r="M385" s="137" t="s">
        <v>1</v>
      </c>
      <c r="N385" s="138" t="s">
        <v>42</v>
      </c>
      <c r="P385" s="139">
        <f>O385*H385</f>
        <v>0</v>
      </c>
      <c r="Q385" s="139">
        <v>2.25634</v>
      </c>
      <c r="R385" s="139">
        <f>Q385*H385</f>
        <v>0.47383139999999996</v>
      </c>
      <c r="S385" s="139">
        <v>0</v>
      </c>
      <c r="T385" s="140">
        <f>S385*H385</f>
        <v>0</v>
      </c>
      <c r="AR385" s="16" t="s">
        <v>135</v>
      </c>
      <c r="AT385" s="16" t="s">
        <v>130</v>
      </c>
      <c r="AU385" s="16" t="s">
        <v>79</v>
      </c>
      <c r="AY385" s="16" t="s">
        <v>129</v>
      </c>
      <c r="BE385" s="141">
        <f>IF(N385="základní",J385,0)</f>
        <v>0</v>
      </c>
      <c r="BF385" s="141">
        <f>IF(N385="snížená",J385,0)</f>
        <v>0</v>
      </c>
      <c r="BG385" s="141">
        <f>IF(N385="zákl. přenesená",J385,0)</f>
        <v>0</v>
      </c>
      <c r="BH385" s="141">
        <f>IF(N385="sníž. přenesená",J385,0)</f>
        <v>0</v>
      </c>
      <c r="BI385" s="141">
        <f>IF(N385="nulová",J385,0)</f>
        <v>0</v>
      </c>
      <c r="BJ385" s="16" t="s">
        <v>79</v>
      </c>
      <c r="BK385" s="141">
        <f>ROUND(I385*H385,2)</f>
        <v>0</v>
      </c>
      <c r="BL385" s="16" t="s">
        <v>135</v>
      </c>
      <c r="BM385" s="16" t="s">
        <v>1263</v>
      </c>
    </row>
    <row r="386" spans="2:51" s="10" customFormat="1" ht="12">
      <c r="B386" s="150"/>
      <c r="D386" s="142" t="s">
        <v>250</v>
      </c>
      <c r="E386" s="151" t="s">
        <v>1264</v>
      </c>
      <c r="F386" s="152" t="s">
        <v>1265</v>
      </c>
      <c r="H386" s="153">
        <v>0.21</v>
      </c>
      <c r="I386" s="154"/>
      <c r="L386" s="150"/>
      <c r="M386" s="155"/>
      <c r="T386" s="156"/>
      <c r="AT386" s="151" t="s">
        <v>250</v>
      </c>
      <c r="AU386" s="151" t="s">
        <v>79</v>
      </c>
      <c r="AV386" s="10" t="s">
        <v>81</v>
      </c>
      <c r="AW386" s="10" t="s">
        <v>34</v>
      </c>
      <c r="AX386" s="10" t="s">
        <v>79</v>
      </c>
      <c r="AY386" s="151" t="s">
        <v>129</v>
      </c>
    </row>
    <row r="387" spans="2:65" s="1" customFormat="1" ht="16.5" customHeight="1">
      <c r="B387" s="30"/>
      <c r="C387" s="130" t="s">
        <v>548</v>
      </c>
      <c r="D387" s="130" t="s">
        <v>130</v>
      </c>
      <c r="E387" s="131" t="s">
        <v>1266</v>
      </c>
      <c r="F387" s="132" t="s">
        <v>1267</v>
      </c>
      <c r="G387" s="133" t="s">
        <v>280</v>
      </c>
      <c r="H387" s="134">
        <v>32</v>
      </c>
      <c r="I387" s="135"/>
      <c r="J387" s="136">
        <f>ROUND(I387*H387,2)</f>
        <v>0</v>
      </c>
      <c r="K387" s="132" t="s">
        <v>134</v>
      </c>
      <c r="L387" s="30"/>
      <c r="M387" s="137" t="s">
        <v>1</v>
      </c>
      <c r="N387" s="138" t="s">
        <v>42</v>
      </c>
      <c r="P387" s="139">
        <f>O387*H387</f>
        <v>0</v>
      </c>
      <c r="Q387" s="139">
        <v>2.16</v>
      </c>
      <c r="R387" s="139">
        <f>Q387*H387</f>
        <v>69.12</v>
      </c>
      <c r="S387" s="139">
        <v>0</v>
      </c>
      <c r="T387" s="140">
        <f>S387*H387</f>
        <v>0</v>
      </c>
      <c r="AR387" s="16" t="s">
        <v>135</v>
      </c>
      <c r="AT387" s="16" t="s">
        <v>130</v>
      </c>
      <c r="AU387" s="16" t="s">
        <v>79</v>
      </c>
      <c r="AY387" s="16" t="s">
        <v>129</v>
      </c>
      <c r="BE387" s="141">
        <f>IF(N387="základní",J387,0)</f>
        <v>0</v>
      </c>
      <c r="BF387" s="141">
        <f>IF(N387="snížená",J387,0)</f>
        <v>0</v>
      </c>
      <c r="BG387" s="141">
        <f>IF(N387="zákl. přenesená",J387,0)</f>
        <v>0</v>
      </c>
      <c r="BH387" s="141">
        <f>IF(N387="sníž. přenesená",J387,0)</f>
        <v>0</v>
      </c>
      <c r="BI387" s="141">
        <f>IF(N387="nulová",J387,0)</f>
        <v>0</v>
      </c>
      <c r="BJ387" s="16" t="s">
        <v>79</v>
      </c>
      <c r="BK387" s="141">
        <f>ROUND(I387*H387,2)</f>
        <v>0</v>
      </c>
      <c r="BL387" s="16" t="s">
        <v>135</v>
      </c>
      <c r="BM387" s="16" t="s">
        <v>1268</v>
      </c>
    </row>
    <row r="388" spans="2:51" s="10" customFormat="1" ht="12">
      <c r="B388" s="150"/>
      <c r="D388" s="142" t="s">
        <v>250</v>
      </c>
      <c r="E388" s="151" t="s">
        <v>657</v>
      </c>
      <c r="F388" s="152" t="s">
        <v>1269</v>
      </c>
      <c r="H388" s="153">
        <v>32</v>
      </c>
      <c r="I388" s="154"/>
      <c r="L388" s="150"/>
      <c r="M388" s="155"/>
      <c r="T388" s="156"/>
      <c r="AT388" s="151" t="s">
        <v>250</v>
      </c>
      <c r="AU388" s="151" t="s">
        <v>79</v>
      </c>
      <c r="AV388" s="10" t="s">
        <v>81</v>
      </c>
      <c r="AW388" s="10" t="s">
        <v>34</v>
      </c>
      <c r="AX388" s="10" t="s">
        <v>79</v>
      </c>
      <c r="AY388" s="151" t="s">
        <v>129</v>
      </c>
    </row>
    <row r="389" spans="2:65" s="1" customFormat="1" ht="16.5" customHeight="1">
      <c r="B389" s="30"/>
      <c r="C389" s="130" t="s">
        <v>553</v>
      </c>
      <c r="D389" s="130" t="s">
        <v>130</v>
      </c>
      <c r="E389" s="131" t="s">
        <v>1270</v>
      </c>
      <c r="F389" s="132" t="s">
        <v>1271</v>
      </c>
      <c r="G389" s="133" t="s">
        <v>280</v>
      </c>
      <c r="H389" s="134">
        <v>0.4</v>
      </c>
      <c r="I389" s="135"/>
      <c r="J389" s="136">
        <f>ROUND(I389*H389,2)</f>
        <v>0</v>
      </c>
      <c r="K389" s="132" t="s">
        <v>134</v>
      </c>
      <c r="L389" s="30"/>
      <c r="M389" s="137" t="s">
        <v>1</v>
      </c>
      <c r="N389" s="138" t="s">
        <v>42</v>
      </c>
      <c r="P389" s="139">
        <f>O389*H389</f>
        <v>0</v>
      </c>
      <c r="Q389" s="139">
        <v>2.526248</v>
      </c>
      <c r="R389" s="139">
        <f>Q389*H389</f>
        <v>1.0104992</v>
      </c>
      <c r="S389" s="139">
        <v>0</v>
      </c>
      <c r="T389" s="140">
        <f>S389*H389</f>
        <v>0</v>
      </c>
      <c r="AR389" s="16" t="s">
        <v>135</v>
      </c>
      <c r="AT389" s="16" t="s">
        <v>130</v>
      </c>
      <c r="AU389" s="16" t="s">
        <v>79</v>
      </c>
      <c r="AY389" s="16" t="s">
        <v>129</v>
      </c>
      <c r="BE389" s="141">
        <f>IF(N389="základní",J389,0)</f>
        <v>0</v>
      </c>
      <c r="BF389" s="141">
        <f>IF(N389="snížená",J389,0)</f>
        <v>0</v>
      </c>
      <c r="BG389" s="141">
        <f>IF(N389="zákl. přenesená",J389,0)</f>
        <v>0</v>
      </c>
      <c r="BH389" s="141">
        <f>IF(N389="sníž. přenesená",J389,0)</f>
        <v>0</v>
      </c>
      <c r="BI389" s="141">
        <f>IF(N389="nulová",J389,0)</f>
        <v>0</v>
      </c>
      <c r="BJ389" s="16" t="s">
        <v>79</v>
      </c>
      <c r="BK389" s="141">
        <f>ROUND(I389*H389,2)</f>
        <v>0</v>
      </c>
      <c r="BL389" s="16" t="s">
        <v>135</v>
      </c>
      <c r="BM389" s="16" t="s">
        <v>1272</v>
      </c>
    </row>
    <row r="390" spans="2:51" s="11" customFormat="1" ht="12">
      <c r="B390" s="157"/>
      <c r="D390" s="142" t="s">
        <v>250</v>
      </c>
      <c r="E390" s="158" t="s">
        <v>1</v>
      </c>
      <c r="F390" s="159" t="s">
        <v>1273</v>
      </c>
      <c r="H390" s="158" t="s">
        <v>1</v>
      </c>
      <c r="I390" s="160"/>
      <c r="L390" s="157"/>
      <c r="M390" s="161"/>
      <c r="T390" s="162"/>
      <c r="AT390" s="158" t="s">
        <v>250</v>
      </c>
      <c r="AU390" s="158" t="s">
        <v>79</v>
      </c>
      <c r="AV390" s="11" t="s">
        <v>79</v>
      </c>
      <c r="AW390" s="11" t="s">
        <v>34</v>
      </c>
      <c r="AX390" s="11" t="s">
        <v>71</v>
      </c>
      <c r="AY390" s="158" t="s">
        <v>129</v>
      </c>
    </row>
    <row r="391" spans="2:51" s="10" customFormat="1" ht="12">
      <c r="B391" s="150"/>
      <c r="D391" s="142" t="s">
        <v>250</v>
      </c>
      <c r="E391" s="151" t="s">
        <v>516</v>
      </c>
      <c r="F391" s="152" t="s">
        <v>1274</v>
      </c>
      <c r="H391" s="153">
        <v>0.256</v>
      </c>
      <c r="I391" s="154"/>
      <c r="L391" s="150"/>
      <c r="M391" s="155"/>
      <c r="T391" s="156"/>
      <c r="AT391" s="151" t="s">
        <v>250</v>
      </c>
      <c r="AU391" s="151" t="s">
        <v>79</v>
      </c>
      <c r="AV391" s="10" t="s">
        <v>81</v>
      </c>
      <c r="AW391" s="10" t="s">
        <v>34</v>
      </c>
      <c r="AX391" s="10" t="s">
        <v>71</v>
      </c>
      <c r="AY391" s="151" t="s">
        <v>129</v>
      </c>
    </row>
    <row r="392" spans="2:51" s="10" customFormat="1" ht="12">
      <c r="B392" s="150"/>
      <c r="D392" s="142" t="s">
        <v>250</v>
      </c>
      <c r="E392" s="151" t="s">
        <v>942</v>
      </c>
      <c r="F392" s="152" t="s">
        <v>1275</v>
      </c>
      <c r="H392" s="153">
        <v>0.144</v>
      </c>
      <c r="I392" s="154"/>
      <c r="L392" s="150"/>
      <c r="M392" s="155"/>
      <c r="T392" s="156"/>
      <c r="AT392" s="151" t="s">
        <v>250</v>
      </c>
      <c r="AU392" s="151" t="s">
        <v>79</v>
      </c>
      <c r="AV392" s="10" t="s">
        <v>81</v>
      </c>
      <c r="AW392" s="10" t="s">
        <v>34</v>
      </c>
      <c r="AX392" s="10" t="s">
        <v>71</v>
      </c>
      <c r="AY392" s="151" t="s">
        <v>129</v>
      </c>
    </row>
    <row r="393" spans="2:51" s="10" customFormat="1" ht="12">
      <c r="B393" s="150"/>
      <c r="D393" s="142" t="s">
        <v>250</v>
      </c>
      <c r="E393" s="151" t="s">
        <v>1276</v>
      </c>
      <c r="F393" s="152" t="s">
        <v>1277</v>
      </c>
      <c r="H393" s="153">
        <v>0.4</v>
      </c>
      <c r="I393" s="154"/>
      <c r="L393" s="150"/>
      <c r="M393" s="155"/>
      <c r="T393" s="156"/>
      <c r="AT393" s="151" t="s">
        <v>250</v>
      </c>
      <c r="AU393" s="151" t="s">
        <v>79</v>
      </c>
      <c r="AV393" s="10" t="s">
        <v>81</v>
      </c>
      <c r="AW393" s="10" t="s">
        <v>34</v>
      </c>
      <c r="AX393" s="10" t="s">
        <v>79</v>
      </c>
      <c r="AY393" s="151" t="s">
        <v>129</v>
      </c>
    </row>
    <row r="394" spans="2:65" s="1" customFormat="1" ht="16.5" customHeight="1">
      <c r="B394" s="30"/>
      <c r="C394" s="130" t="s">
        <v>560</v>
      </c>
      <c r="D394" s="130" t="s">
        <v>130</v>
      </c>
      <c r="E394" s="131" t="s">
        <v>1278</v>
      </c>
      <c r="F394" s="132" t="s">
        <v>1279</v>
      </c>
      <c r="G394" s="133" t="s">
        <v>407</v>
      </c>
      <c r="H394" s="134">
        <v>0.032</v>
      </c>
      <c r="I394" s="135"/>
      <c r="J394" s="136">
        <f>ROUND(I394*H394,2)</f>
        <v>0</v>
      </c>
      <c r="K394" s="132" t="s">
        <v>134</v>
      </c>
      <c r="L394" s="30"/>
      <c r="M394" s="137" t="s">
        <v>1</v>
      </c>
      <c r="N394" s="138" t="s">
        <v>42</v>
      </c>
      <c r="P394" s="139">
        <f>O394*H394</f>
        <v>0</v>
      </c>
      <c r="Q394" s="139">
        <v>1.06017</v>
      </c>
      <c r="R394" s="139">
        <f>Q394*H394</f>
        <v>0.03392544</v>
      </c>
      <c r="S394" s="139">
        <v>0</v>
      </c>
      <c r="T394" s="140">
        <f>S394*H394</f>
        <v>0</v>
      </c>
      <c r="AR394" s="16" t="s">
        <v>135</v>
      </c>
      <c r="AT394" s="16" t="s">
        <v>130</v>
      </c>
      <c r="AU394" s="16" t="s">
        <v>79</v>
      </c>
      <c r="AY394" s="16" t="s">
        <v>129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6" t="s">
        <v>79</v>
      </c>
      <c r="BK394" s="141">
        <f>ROUND(I394*H394,2)</f>
        <v>0</v>
      </c>
      <c r="BL394" s="16" t="s">
        <v>135</v>
      </c>
      <c r="BM394" s="16" t="s">
        <v>1280</v>
      </c>
    </row>
    <row r="395" spans="2:51" s="11" customFormat="1" ht="12">
      <c r="B395" s="157"/>
      <c r="D395" s="142" t="s">
        <v>250</v>
      </c>
      <c r="E395" s="158" t="s">
        <v>1</v>
      </c>
      <c r="F395" s="159" t="s">
        <v>1273</v>
      </c>
      <c r="H395" s="158" t="s">
        <v>1</v>
      </c>
      <c r="I395" s="160"/>
      <c r="L395" s="157"/>
      <c r="M395" s="161"/>
      <c r="T395" s="162"/>
      <c r="AT395" s="158" t="s">
        <v>250</v>
      </c>
      <c r="AU395" s="158" t="s">
        <v>79</v>
      </c>
      <c r="AV395" s="11" t="s">
        <v>79</v>
      </c>
      <c r="AW395" s="11" t="s">
        <v>34</v>
      </c>
      <c r="AX395" s="11" t="s">
        <v>71</v>
      </c>
      <c r="AY395" s="158" t="s">
        <v>129</v>
      </c>
    </row>
    <row r="396" spans="2:51" s="10" customFormat="1" ht="12">
      <c r="B396" s="150"/>
      <c r="D396" s="142" t="s">
        <v>250</v>
      </c>
      <c r="E396" s="151" t="s">
        <v>1281</v>
      </c>
      <c r="F396" s="152" t="s">
        <v>1282</v>
      </c>
      <c r="H396" s="153">
        <v>0.032</v>
      </c>
      <c r="I396" s="154"/>
      <c r="L396" s="150"/>
      <c r="M396" s="155"/>
      <c r="T396" s="156"/>
      <c r="AT396" s="151" t="s">
        <v>250</v>
      </c>
      <c r="AU396" s="151" t="s">
        <v>79</v>
      </c>
      <c r="AV396" s="10" t="s">
        <v>81</v>
      </c>
      <c r="AW396" s="10" t="s">
        <v>34</v>
      </c>
      <c r="AX396" s="10" t="s">
        <v>79</v>
      </c>
      <c r="AY396" s="151" t="s">
        <v>129</v>
      </c>
    </row>
    <row r="397" spans="2:65" s="1" customFormat="1" ht="16.5" customHeight="1">
      <c r="B397" s="30"/>
      <c r="C397" s="130" t="s">
        <v>569</v>
      </c>
      <c r="D397" s="130" t="s">
        <v>130</v>
      </c>
      <c r="E397" s="131" t="s">
        <v>1283</v>
      </c>
      <c r="F397" s="132" t="s">
        <v>1284</v>
      </c>
      <c r="G397" s="133" t="s">
        <v>280</v>
      </c>
      <c r="H397" s="134">
        <v>0.75</v>
      </c>
      <c r="I397" s="135"/>
      <c r="J397" s="136">
        <f>ROUND(I397*H397,2)</f>
        <v>0</v>
      </c>
      <c r="K397" s="132" t="s">
        <v>134</v>
      </c>
      <c r="L397" s="30"/>
      <c r="M397" s="137" t="s">
        <v>1</v>
      </c>
      <c r="N397" s="138" t="s">
        <v>42</v>
      </c>
      <c r="P397" s="139">
        <f>O397*H397</f>
        <v>0</v>
      </c>
      <c r="Q397" s="139">
        <v>2.332384</v>
      </c>
      <c r="R397" s="139">
        <f>Q397*H397</f>
        <v>1.749288</v>
      </c>
      <c r="S397" s="139">
        <v>0</v>
      </c>
      <c r="T397" s="140">
        <f>S397*H397</f>
        <v>0</v>
      </c>
      <c r="AR397" s="16" t="s">
        <v>135</v>
      </c>
      <c r="AT397" s="16" t="s">
        <v>130</v>
      </c>
      <c r="AU397" s="16" t="s">
        <v>79</v>
      </c>
      <c r="AY397" s="16" t="s">
        <v>129</v>
      </c>
      <c r="BE397" s="141">
        <f>IF(N397="základní",J397,0)</f>
        <v>0</v>
      </c>
      <c r="BF397" s="141">
        <f>IF(N397="snížená",J397,0)</f>
        <v>0</v>
      </c>
      <c r="BG397" s="141">
        <f>IF(N397="zákl. přenesená",J397,0)</f>
        <v>0</v>
      </c>
      <c r="BH397" s="141">
        <f>IF(N397="sníž. přenesená",J397,0)</f>
        <v>0</v>
      </c>
      <c r="BI397" s="141">
        <f>IF(N397="nulová",J397,0)</f>
        <v>0</v>
      </c>
      <c r="BJ397" s="16" t="s">
        <v>79</v>
      </c>
      <c r="BK397" s="141">
        <f>ROUND(I397*H397,2)</f>
        <v>0</v>
      </c>
      <c r="BL397" s="16" t="s">
        <v>135</v>
      </c>
      <c r="BM397" s="16" t="s">
        <v>1285</v>
      </c>
    </row>
    <row r="398" spans="2:51" s="11" customFormat="1" ht="12">
      <c r="B398" s="157"/>
      <c r="D398" s="142" t="s">
        <v>250</v>
      </c>
      <c r="E398" s="158" t="s">
        <v>1</v>
      </c>
      <c r="F398" s="159" t="s">
        <v>1286</v>
      </c>
      <c r="H398" s="158" t="s">
        <v>1</v>
      </c>
      <c r="I398" s="160"/>
      <c r="L398" s="157"/>
      <c r="M398" s="161"/>
      <c r="T398" s="162"/>
      <c r="AT398" s="158" t="s">
        <v>250</v>
      </c>
      <c r="AU398" s="158" t="s">
        <v>79</v>
      </c>
      <c r="AV398" s="11" t="s">
        <v>79</v>
      </c>
      <c r="AW398" s="11" t="s">
        <v>34</v>
      </c>
      <c r="AX398" s="11" t="s">
        <v>71</v>
      </c>
      <c r="AY398" s="158" t="s">
        <v>129</v>
      </c>
    </row>
    <row r="399" spans="2:51" s="10" customFormat="1" ht="12">
      <c r="B399" s="150"/>
      <c r="D399" s="142" t="s">
        <v>250</v>
      </c>
      <c r="E399" s="151" t="s">
        <v>683</v>
      </c>
      <c r="F399" s="152" t="s">
        <v>1097</v>
      </c>
      <c r="H399" s="153">
        <v>0.75</v>
      </c>
      <c r="I399" s="154"/>
      <c r="L399" s="150"/>
      <c r="M399" s="155"/>
      <c r="T399" s="156"/>
      <c r="AT399" s="151" t="s">
        <v>250</v>
      </c>
      <c r="AU399" s="151" t="s">
        <v>79</v>
      </c>
      <c r="AV399" s="10" t="s">
        <v>81</v>
      </c>
      <c r="AW399" s="10" t="s">
        <v>34</v>
      </c>
      <c r="AX399" s="10" t="s">
        <v>79</v>
      </c>
      <c r="AY399" s="151" t="s">
        <v>129</v>
      </c>
    </row>
    <row r="400" spans="2:65" s="1" customFormat="1" ht="16.5" customHeight="1">
      <c r="B400" s="30"/>
      <c r="C400" s="130" t="s">
        <v>576</v>
      </c>
      <c r="D400" s="130" t="s">
        <v>130</v>
      </c>
      <c r="E400" s="131" t="s">
        <v>1287</v>
      </c>
      <c r="F400" s="132" t="s">
        <v>1288</v>
      </c>
      <c r="G400" s="133" t="s">
        <v>280</v>
      </c>
      <c r="H400" s="134">
        <v>11</v>
      </c>
      <c r="I400" s="135"/>
      <c r="J400" s="136">
        <f>ROUND(I400*H400,2)</f>
        <v>0</v>
      </c>
      <c r="K400" s="132" t="s">
        <v>134</v>
      </c>
      <c r="L400" s="30"/>
      <c r="M400" s="137" t="s">
        <v>1</v>
      </c>
      <c r="N400" s="138" t="s">
        <v>42</v>
      </c>
      <c r="P400" s="139">
        <f>O400*H400</f>
        <v>0</v>
      </c>
      <c r="Q400" s="139">
        <v>2.535964</v>
      </c>
      <c r="R400" s="139">
        <f>Q400*H400</f>
        <v>27.895604</v>
      </c>
      <c r="S400" s="139">
        <v>0</v>
      </c>
      <c r="T400" s="140">
        <f>S400*H400</f>
        <v>0</v>
      </c>
      <c r="AR400" s="16" t="s">
        <v>135</v>
      </c>
      <c r="AT400" s="16" t="s">
        <v>130</v>
      </c>
      <c r="AU400" s="16" t="s">
        <v>79</v>
      </c>
      <c r="AY400" s="16" t="s">
        <v>129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6" t="s">
        <v>79</v>
      </c>
      <c r="BK400" s="141">
        <f>ROUND(I400*H400,2)</f>
        <v>0</v>
      </c>
      <c r="BL400" s="16" t="s">
        <v>135</v>
      </c>
      <c r="BM400" s="16" t="s">
        <v>1289</v>
      </c>
    </row>
    <row r="401" spans="2:51" s="11" customFormat="1" ht="12">
      <c r="B401" s="157"/>
      <c r="D401" s="142" t="s">
        <v>250</v>
      </c>
      <c r="E401" s="158" t="s">
        <v>1</v>
      </c>
      <c r="F401" s="159" t="s">
        <v>1290</v>
      </c>
      <c r="H401" s="158" t="s">
        <v>1</v>
      </c>
      <c r="I401" s="160"/>
      <c r="L401" s="157"/>
      <c r="M401" s="161"/>
      <c r="T401" s="162"/>
      <c r="AT401" s="158" t="s">
        <v>250</v>
      </c>
      <c r="AU401" s="158" t="s">
        <v>79</v>
      </c>
      <c r="AV401" s="11" t="s">
        <v>79</v>
      </c>
      <c r="AW401" s="11" t="s">
        <v>34</v>
      </c>
      <c r="AX401" s="11" t="s">
        <v>71</v>
      </c>
      <c r="AY401" s="158" t="s">
        <v>129</v>
      </c>
    </row>
    <row r="402" spans="2:51" s="10" customFormat="1" ht="12">
      <c r="B402" s="150"/>
      <c r="D402" s="142" t="s">
        <v>250</v>
      </c>
      <c r="E402" s="151" t="s">
        <v>689</v>
      </c>
      <c r="F402" s="152" t="s">
        <v>184</v>
      </c>
      <c r="H402" s="153">
        <v>11</v>
      </c>
      <c r="I402" s="154"/>
      <c r="L402" s="150"/>
      <c r="M402" s="155"/>
      <c r="T402" s="156"/>
      <c r="AT402" s="151" t="s">
        <v>250</v>
      </c>
      <c r="AU402" s="151" t="s">
        <v>79</v>
      </c>
      <c r="AV402" s="10" t="s">
        <v>81</v>
      </c>
      <c r="AW402" s="10" t="s">
        <v>34</v>
      </c>
      <c r="AX402" s="10" t="s">
        <v>79</v>
      </c>
      <c r="AY402" s="151" t="s">
        <v>129</v>
      </c>
    </row>
    <row r="403" spans="2:63" s="9" customFormat="1" ht="25.9" customHeight="1">
      <c r="B403" s="120"/>
      <c r="D403" s="121" t="s">
        <v>70</v>
      </c>
      <c r="E403" s="122" t="s">
        <v>143</v>
      </c>
      <c r="F403" s="122" t="s">
        <v>1291</v>
      </c>
      <c r="I403" s="123"/>
      <c r="J403" s="124">
        <f>BK403</f>
        <v>0</v>
      </c>
      <c r="L403" s="120"/>
      <c r="M403" s="125"/>
      <c r="P403" s="126">
        <f>SUM(P404:P426)</f>
        <v>0</v>
      </c>
      <c r="R403" s="126">
        <f>SUM(R404:R426)</f>
        <v>113.23822348</v>
      </c>
      <c r="T403" s="127">
        <f>SUM(T404:T426)</f>
        <v>0</v>
      </c>
      <c r="AR403" s="121" t="s">
        <v>79</v>
      </c>
      <c r="AT403" s="128" t="s">
        <v>70</v>
      </c>
      <c r="AU403" s="128" t="s">
        <v>71</v>
      </c>
      <c r="AY403" s="121" t="s">
        <v>129</v>
      </c>
      <c r="BK403" s="129">
        <f>SUM(BK404:BK426)</f>
        <v>0</v>
      </c>
    </row>
    <row r="404" spans="2:65" s="1" customFormat="1" ht="16.5" customHeight="1">
      <c r="B404" s="30"/>
      <c r="C404" s="130" t="s">
        <v>583</v>
      </c>
      <c r="D404" s="130" t="s">
        <v>130</v>
      </c>
      <c r="E404" s="131" t="s">
        <v>1292</v>
      </c>
      <c r="F404" s="132" t="s">
        <v>1293</v>
      </c>
      <c r="G404" s="133" t="s">
        <v>280</v>
      </c>
      <c r="H404" s="134">
        <v>36.6</v>
      </c>
      <c r="I404" s="135"/>
      <c r="J404" s="136">
        <f>ROUND(I404*H404,2)</f>
        <v>0</v>
      </c>
      <c r="K404" s="132" t="s">
        <v>134</v>
      </c>
      <c r="L404" s="30"/>
      <c r="M404" s="137" t="s">
        <v>1</v>
      </c>
      <c r="N404" s="138" t="s">
        <v>42</v>
      </c>
      <c r="P404" s="139">
        <f>O404*H404</f>
        <v>0</v>
      </c>
      <c r="Q404" s="139">
        <v>2.45329</v>
      </c>
      <c r="R404" s="139">
        <f>Q404*H404</f>
        <v>89.790414</v>
      </c>
      <c r="S404" s="139">
        <v>0</v>
      </c>
      <c r="T404" s="140">
        <f>S404*H404</f>
        <v>0</v>
      </c>
      <c r="AR404" s="16" t="s">
        <v>135</v>
      </c>
      <c r="AT404" s="16" t="s">
        <v>130</v>
      </c>
      <c r="AU404" s="16" t="s">
        <v>79</v>
      </c>
      <c r="AY404" s="16" t="s">
        <v>129</v>
      </c>
      <c r="BE404" s="141">
        <f>IF(N404="základní",J404,0)</f>
        <v>0</v>
      </c>
      <c r="BF404" s="141">
        <f>IF(N404="snížená",J404,0)</f>
        <v>0</v>
      </c>
      <c r="BG404" s="141">
        <f>IF(N404="zákl. přenesená",J404,0)</f>
        <v>0</v>
      </c>
      <c r="BH404" s="141">
        <f>IF(N404="sníž. přenesená",J404,0)</f>
        <v>0</v>
      </c>
      <c r="BI404" s="141">
        <f>IF(N404="nulová",J404,0)</f>
        <v>0</v>
      </c>
      <c r="BJ404" s="16" t="s">
        <v>79</v>
      </c>
      <c r="BK404" s="141">
        <f>ROUND(I404*H404,2)</f>
        <v>0</v>
      </c>
      <c r="BL404" s="16" t="s">
        <v>135</v>
      </c>
      <c r="BM404" s="16" t="s">
        <v>1294</v>
      </c>
    </row>
    <row r="405" spans="2:51" s="10" customFormat="1" ht="12">
      <c r="B405" s="150"/>
      <c r="D405" s="142" t="s">
        <v>250</v>
      </c>
      <c r="E405" s="151" t="s">
        <v>1295</v>
      </c>
      <c r="F405" s="152" t="s">
        <v>1296</v>
      </c>
      <c r="H405" s="153">
        <v>36.6</v>
      </c>
      <c r="I405" s="154"/>
      <c r="L405" s="150"/>
      <c r="M405" s="155"/>
      <c r="T405" s="156"/>
      <c r="AT405" s="151" t="s">
        <v>250</v>
      </c>
      <c r="AU405" s="151" t="s">
        <v>79</v>
      </c>
      <c r="AV405" s="10" t="s">
        <v>81</v>
      </c>
      <c r="AW405" s="10" t="s">
        <v>34</v>
      </c>
      <c r="AX405" s="10" t="s">
        <v>79</v>
      </c>
      <c r="AY405" s="151" t="s">
        <v>129</v>
      </c>
    </row>
    <row r="406" spans="2:65" s="1" customFormat="1" ht="16.5" customHeight="1">
      <c r="B406" s="30"/>
      <c r="C406" s="130" t="s">
        <v>589</v>
      </c>
      <c r="D406" s="130" t="s">
        <v>130</v>
      </c>
      <c r="E406" s="131" t="s">
        <v>1297</v>
      </c>
      <c r="F406" s="132" t="s">
        <v>1298</v>
      </c>
      <c r="G406" s="133" t="s">
        <v>254</v>
      </c>
      <c r="H406" s="134">
        <v>202</v>
      </c>
      <c r="I406" s="135"/>
      <c r="J406" s="136">
        <f>ROUND(I406*H406,2)</f>
        <v>0</v>
      </c>
      <c r="K406" s="132" t="s">
        <v>134</v>
      </c>
      <c r="L406" s="30"/>
      <c r="M406" s="137" t="s">
        <v>1</v>
      </c>
      <c r="N406" s="138" t="s">
        <v>42</v>
      </c>
      <c r="P406" s="139">
        <f>O406*H406</f>
        <v>0</v>
      </c>
      <c r="Q406" s="139">
        <v>0.002511</v>
      </c>
      <c r="R406" s="139">
        <f>Q406*H406</f>
        <v>0.5072220000000001</v>
      </c>
      <c r="S406" s="139">
        <v>0</v>
      </c>
      <c r="T406" s="140">
        <f>S406*H406</f>
        <v>0</v>
      </c>
      <c r="AR406" s="16" t="s">
        <v>135</v>
      </c>
      <c r="AT406" s="16" t="s">
        <v>130</v>
      </c>
      <c r="AU406" s="16" t="s">
        <v>79</v>
      </c>
      <c r="AY406" s="16" t="s">
        <v>129</v>
      </c>
      <c r="BE406" s="141">
        <f>IF(N406="základní",J406,0)</f>
        <v>0</v>
      </c>
      <c r="BF406" s="141">
        <f>IF(N406="snížená",J406,0)</f>
        <v>0</v>
      </c>
      <c r="BG406" s="141">
        <f>IF(N406="zákl. přenesená",J406,0)</f>
        <v>0</v>
      </c>
      <c r="BH406" s="141">
        <f>IF(N406="sníž. přenesená",J406,0)</f>
        <v>0</v>
      </c>
      <c r="BI406" s="141">
        <f>IF(N406="nulová",J406,0)</f>
        <v>0</v>
      </c>
      <c r="BJ406" s="16" t="s">
        <v>79</v>
      </c>
      <c r="BK406" s="141">
        <f>ROUND(I406*H406,2)</f>
        <v>0</v>
      </c>
      <c r="BL406" s="16" t="s">
        <v>135</v>
      </c>
      <c r="BM406" s="16" t="s">
        <v>1299</v>
      </c>
    </row>
    <row r="407" spans="2:51" s="10" customFormat="1" ht="12">
      <c r="B407" s="150"/>
      <c r="D407" s="142" t="s">
        <v>250</v>
      </c>
      <c r="E407" s="151" t="s">
        <v>1300</v>
      </c>
      <c r="F407" s="152" t="s">
        <v>1301</v>
      </c>
      <c r="H407" s="153">
        <v>202</v>
      </c>
      <c r="I407" s="154"/>
      <c r="L407" s="150"/>
      <c r="M407" s="155"/>
      <c r="T407" s="156"/>
      <c r="AT407" s="151" t="s">
        <v>250</v>
      </c>
      <c r="AU407" s="151" t="s">
        <v>79</v>
      </c>
      <c r="AV407" s="10" t="s">
        <v>81</v>
      </c>
      <c r="AW407" s="10" t="s">
        <v>34</v>
      </c>
      <c r="AX407" s="10" t="s">
        <v>79</v>
      </c>
      <c r="AY407" s="151" t="s">
        <v>129</v>
      </c>
    </row>
    <row r="408" spans="2:65" s="1" customFormat="1" ht="16.5" customHeight="1">
      <c r="B408" s="30"/>
      <c r="C408" s="130" t="s">
        <v>593</v>
      </c>
      <c r="D408" s="130" t="s">
        <v>130</v>
      </c>
      <c r="E408" s="131" t="s">
        <v>1302</v>
      </c>
      <c r="F408" s="132" t="s">
        <v>1303</v>
      </c>
      <c r="G408" s="133" t="s">
        <v>254</v>
      </c>
      <c r="H408" s="134">
        <v>202</v>
      </c>
      <c r="I408" s="135"/>
      <c r="J408" s="136">
        <f>ROUND(I408*H408,2)</f>
        <v>0</v>
      </c>
      <c r="K408" s="132" t="s">
        <v>134</v>
      </c>
      <c r="L408" s="30"/>
      <c r="M408" s="137" t="s">
        <v>1</v>
      </c>
      <c r="N408" s="138" t="s">
        <v>42</v>
      </c>
      <c r="P408" s="139">
        <f>O408*H408</f>
        <v>0</v>
      </c>
      <c r="Q408" s="139">
        <v>0</v>
      </c>
      <c r="R408" s="139">
        <f>Q408*H408</f>
        <v>0</v>
      </c>
      <c r="S408" s="139">
        <v>0</v>
      </c>
      <c r="T408" s="140">
        <f>S408*H408</f>
        <v>0</v>
      </c>
      <c r="AR408" s="16" t="s">
        <v>135</v>
      </c>
      <c r="AT408" s="16" t="s">
        <v>130</v>
      </c>
      <c r="AU408" s="16" t="s">
        <v>79</v>
      </c>
      <c r="AY408" s="16" t="s">
        <v>129</v>
      </c>
      <c r="BE408" s="141">
        <f>IF(N408="základní",J408,0)</f>
        <v>0</v>
      </c>
      <c r="BF408" s="141">
        <f>IF(N408="snížená",J408,0)</f>
        <v>0</v>
      </c>
      <c r="BG408" s="141">
        <f>IF(N408="zákl. přenesená",J408,0)</f>
        <v>0</v>
      </c>
      <c r="BH408" s="141">
        <f>IF(N408="sníž. přenesená",J408,0)</f>
        <v>0</v>
      </c>
      <c r="BI408" s="141">
        <f>IF(N408="nulová",J408,0)</f>
        <v>0</v>
      </c>
      <c r="BJ408" s="16" t="s">
        <v>79</v>
      </c>
      <c r="BK408" s="141">
        <f>ROUND(I408*H408,2)</f>
        <v>0</v>
      </c>
      <c r="BL408" s="16" t="s">
        <v>135</v>
      </c>
      <c r="BM408" s="16" t="s">
        <v>1304</v>
      </c>
    </row>
    <row r="409" spans="2:51" s="10" customFormat="1" ht="12">
      <c r="B409" s="150"/>
      <c r="D409" s="142" t="s">
        <v>250</v>
      </c>
      <c r="E409" s="151" t="s">
        <v>1305</v>
      </c>
      <c r="F409" s="152" t="s">
        <v>1301</v>
      </c>
      <c r="H409" s="153">
        <v>202</v>
      </c>
      <c r="I409" s="154"/>
      <c r="L409" s="150"/>
      <c r="M409" s="155"/>
      <c r="T409" s="156"/>
      <c r="AT409" s="151" t="s">
        <v>250</v>
      </c>
      <c r="AU409" s="151" t="s">
        <v>79</v>
      </c>
      <c r="AV409" s="10" t="s">
        <v>81</v>
      </c>
      <c r="AW409" s="10" t="s">
        <v>34</v>
      </c>
      <c r="AX409" s="10" t="s">
        <v>79</v>
      </c>
      <c r="AY409" s="151" t="s">
        <v>129</v>
      </c>
    </row>
    <row r="410" spans="2:65" s="1" customFormat="1" ht="16.5" customHeight="1">
      <c r="B410" s="30"/>
      <c r="C410" s="130" t="s">
        <v>597</v>
      </c>
      <c r="D410" s="130" t="s">
        <v>130</v>
      </c>
      <c r="E410" s="131" t="s">
        <v>1306</v>
      </c>
      <c r="F410" s="132" t="s">
        <v>1307</v>
      </c>
      <c r="G410" s="133" t="s">
        <v>563</v>
      </c>
      <c r="H410" s="134">
        <v>4.941</v>
      </c>
      <c r="I410" s="135"/>
      <c r="J410" s="136">
        <f>ROUND(I410*H410,2)</f>
        <v>0</v>
      </c>
      <c r="K410" s="132" t="s">
        <v>248</v>
      </c>
      <c r="L410" s="30"/>
      <c r="M410" s="137" t="s">
        <v>1</v>
      </c>
      <c r="N410" s="138" t="s">
        <v>42</v>
      </c>
      <c r="P410" s="139">
        <f>O410*H410</f>
        <v>0</v>
      </c>
      <c r="Q410" s="139">
        <v>1.05388</v>
      </c>
      <c r="R410" s="139">
        <f>Q410*H410</f>
        <v>5.207221079999999</v>
      </c>
      <c r="S410" s="139">
        <v>0</v>
      </c>
      <c r="T410" s="140">
        <f>S410*H410</f>
        <v>0</v>
      </c>
      <c r="AR410" s="16" t="s">
        <v>135</v>
      </c>
      <c r="AT410" s="16" t="s">
        <v>130</v>
      </c>
      <c r="AU410" s="16" t="s">
        <v>79</v>
      </c>
      <c r="AY410" s="16" t="s">
        <v>129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6" t="s">
        <v>79</v>
      </c>
      <c r="BK410" s="141">
        <f>ROUND(I410*H410,2)</f>
        <v>0</v>
      </c>
      <c r="BL410" s="16" t="s">
        <v>135</v>
      </c>
      <c r="BM410" s="16" t="s">
        <v>1308</v>
      </c>
    </row>
    <row r="411" spans="2:51" s="11" customFormat="1" ht="12">
      <c r="B411" s="157"/>
      <c r="D411" s="142" t="s">
        <v>250</v>
      </c>
      <c r="E411" s="158" t="s">
        <v>1</v>
      </c>
      <c r="F411" s="159" t="s">
        <v>1309</v>
      </c>
      <c r="H411" s="158" t="s">
        <v>1</v>
      </c>
      <c r="I411" s="160"/>
      <c r="L411" s="157"/>
      <c r="M411" s="161"/>
      <c r="T411" s="162"/>
      <c r="AT411" s="158" t="s">
        <v>250</v>
      </c>
      <c r="AU411" s="158" t="s">
        <v>79</v>
      </c>
      <c r="AV411" s="11" t="s">
        <v>79</v>
      </c>
      <c r="AW411" s="11" t="s">
        <v>34</v>
      </c>
      <c r="AX411" s="11" t="s">
        <v>71</v>
      </c>
      <c r="AY411" s="158" t="s">
        <v>129</v>
      </c>
    </row>
    <row r="412" spans="2:51" s="10" customFormat="1" ht="12">
      <c r="B412" s="150"/>
      <c r="D412" s="142" t="s">
        <v>250</v>
      </c>
      <c r="E412" s="151" t="s">
        <v>1</v>
      </c>
      <c r="F412" s="152" t="s">
        <v>1310</v>
      </c>
      <c r="H412" s="153">
        <v>4.941</v>
      </c>
      <c r="I412" s="154"/>
      <c r="L412" s="150"/>
      <c r="M412" s="155"/>
      <c r="T412" s="156"/>
      <c r="AT412" s="151" t="s">
        <v>250</v>
      </c>
      <c r="AU412" s="151" t="s">
        <v>79</v>
      </c>
      <c r="AV412" s="10" t="s">
        <v>81</v>
      </c>
      <c r="AW412" s="10" t="s">
        <v>34</v>
      </c>
      <c r="AX412" s="10" t="s">
        <v>79</v>
      </c>
      <c r="AY412" s="151" t="s">
        <v>129</v>
      </c>
    </row>
    <row r="413" spans="2:65" s="1" customFormat="1" ht="16.5" customHeight="1">
      <c r="B413" s="30"/>
      <c r="C413" s="130" t="s">
        <v>601</v>
      </c>
      <c r="D413" s="130" t="s">
        <v>130</v>
      </c>
      <c r="E413" s="131" t="s">
        <v>1311</v>
      </c>
      <c r="F413" s="132" t="s">
        <v>1312</v>
      </c>
      <c r="G413" s="133" t="s">
        <v>488</v>
      </c>
      <c r="H413" s="134">
        <v>33.7</v>
      </c>
      <c r="I413" s="135"/>
      <c r="J413" s="136">
        <f>ROUND(I413*H413,2)</f>
        <v>0</v>
      </c>
      <c r="K413" s="132" t="s">
        <v>134</v>
      </c>
      <c r="L413" s="30"/>
      <c r="M413" s="137" t="s">
        <v>1</v>
      </c>
      <c r="N413" s="138" t="s">
        <v>42</v>
      </c>
      <c r="P413" s="139">
        <f>O413*H413</f>
        <v>0</v>
      </c>
      <c r="Q413" s="139">
        <v>0.241272</v>
      </c>
      <c r="R413" s="139">
        <f>Q413*H413</f>
        <v>8.1308664</v>
      </c>
      <c r="S413" s="139">
        <v>0</v>
      </c>
      <c r="T413" s="140">
        <f>S413*H413</f>
        <v>0</v>
      </c>
      <c r="AR413" s="16" t="s">
        <v>135</v>
      </c>
      <c r="AT413" s="16" t="s">
        <v>130</v>
      </c>
      <c r="AU413" s="16" t="s">
        <v>79</v>
      </c>
      <c r="AY413" s="16" t="s">
        <v>129</v>
      </c>
      <c r="BE413" s="141">
        <f>IF(N413="základní",J413,0)</f>
        <v>0</v>
      </c>
      <c r="BF413" s="141">
        <f>IF(N413="snížená",J413,0)</f>
        <v>0</v>
      </c>
      <c r="BG413" s="141">
        <f>IF(N413="zákl. přenesená",J413,0)</f>
        <v>0</v>
      </c>
      <c r="BH413" s="141">
        <f>IF(N413="sníž. přenesená",J413,0)</f>
        <v>0</v>
      </c>
      <c r="BI413" s="141">
        <f>IF(N413="nulová",J413,0)</f>
        <v>0</v>
      </c>
      <c r="BJ413" s="16" t="s">
        <v>79</v>
      </c>
      <c r="BK413" s="141">
        <f>ROUND(I413*H413,2)</f>
        <v>0</v>
      </c>
      <c r="BL413" s="16" t="s">
        <v>135</v>
      </c>
      <c r="BM413" s="16" t="s">
        <v>1313</v>
      </c>
    </row>
    <row r="414" spans="2:51" s="11" customFormat="1" ht="12">
      <c r="B414" s="157"/>
      <c r="D414" s="142" t="s">
        <v>250</v>
      </c>
      <c r="E414" s="158" t="s">
        <v>1</v>
      </c>
      <c r="F414" s="159" t="s">
        <v>1314</v>
      </c>
      <c r="H414" s="158" t="s">
        <v>1</v>
      </c>
      <c r="I414" s="160"/>
      <c r="L414" s="157"/>
      <c r="M414" s="161"/>
      <c r="T414" s="162"/>
      <c r="AT414" s="158" t="s">
        <v>250</v>
      </c>
      <c r="AU414" s="158" t="s">
        <v>79</v>
      </c>
      <c r="AV414" s="11" t="s">
        <v>79</v>
      </c>
      <c r="AW414" s="11" t="s">
        <v>34</v>
      </c>
      <c r="AX414" s="11" t="s">
        <v>71</v>
      </c>
      <c r="AY414" s="158" t="s">
        <v>129</v>
      </c>
    </row>
    <row r="415" spans="2:51" s="10" customFormat="1" ht="12">
      <c r="B415" s="150"/>
      <c r="D415" s="142" t="s">
        <v>250</v>
      </c>
      <c r="E415" s="151" t="s">
        <v>581</v>
      </c>
      <c r="F415" s="152" t="s">
        <v>418</v>
      </c>
      <c r="H415" s="153">
        <v>26</v>
      </c>
      <c r="I415" s="154"/>
      <c r="L415" s="150"/>
      <c r="M415" s="155"/>
      <c r="T415" s="156"/>
      <c r="AT415" s="151" t="s">
        <v>250</v>
      </c>
      <c r="AU415" s="151" t="s">
        <v>79</v>
      </c>
      <c r="AV415" s="10" t="s">
        <v>81</v>
      </c>
      <c r="AW415" s="10" t="s">
        <v>34</v>
      </c>
      <c r="AX415" s="10" t="s">
        <v>71</v>
      </c>
      <c r="AY415" s="151" t="s">
        <v>129</v>
      </c>
    </row>
    <row r="416" spans="2:51" s="11" customFormat="1" ht="12">
      <c r="B416" s="157"/>
      <c r="D416" s="142" t="s">
        <v>250</v>
      </c>
      <c r="E416" s="158" t="s">
        <v>1</v>
      </c>
      <c r="F416" s="159" t="s">
        <v>1102</v>
      </c>
      <c r="H416" s="158" t="s">
        <v>1</v>
      </c>
      <c r="I416" s="160"/>
      <c r="L416" s="157"/>
      <c r="M416" s="161"/>
      <c r="T416" s="162"/>
      <c r="AT416" s="158" t="s">
        <v>250</v>
      </c>
      <c r="AU416" s="158" t="s">
        <v>79</v>
      </c>
      <c r="AV416" s="11" t="s">
        <v>79</v>
      </c>
      <c r="AW416" s="11" t="s">
        <v>34</v>
      </c>
      <c r="AX416" s="11" t="s">
        <v>71</v>
      </c>
      <c r="AY416" s="158" t="s">
        <v>129</v>
      </c>
    </row>
    <row r="417" spans="2:51" s="10" customFormat="1" ht="12">
      <c r="B417" s="150"/>
      <c r="D417" s="142" t="s">
        <v>250</v>
      </c>
      <c r="E417" s="151" t="s">
        <v>939</v>
      </c>
      <c r="F417" s="152" t="s">
        <v>1315</v>
      </c>
      <c r="H417" s="153">
        <v>7.7</v>
      </c>
      <c r="I417" s="154"/>
      <c r="L417" s="150"/>
      <c r="M417" s="155"/>
      <c r="T417" s="156"/>
      <c r="AT417" s="151" t="s">
        <v>250</v>
      </c>
      <c r="AU417" s="151" t="s">
        <v>79</v>
      </c>
      <c r="AV417" s="10" t="s">
        <v>81</v>
      </c>
      <c r="AW417" s="10" t="s">
        <v>34</v>
      </c>
      <c r="AX417" s="10" t="s">
        <v>71</v>
      </c>
      <c r="AY417" s="151" t="s">
        <v>129</v>
      </c>
    </row>
    <row r="418" spans="2:51" s="10" customFormat="1" ht="12">
      <c r="B418" s="150"/>
      <c r="D418" s="142" t="s">
        <v>250</v>
      </c>
      <c r="E418" s="151" t="s">
        <v>1316</v>
      </c>
      <c r="F418" s="152" t="s">
        <v>1317</v>
      </c>
      <c r="H418" s="153">
        <v>33.7</v>
      </c>
      <c r="I418" s="154"/>
      <c r="L418" s="150"/>
      <c r="M418" s="155"/>
      <c r="T418" s="156"/>
      <c r="AT418" s="151" t="s">
        <v>250</v>
      </c>
      <c r="AU418" s="151" t="s">
        <v>79</v>
      </c>
      <c r="AV418" s="10" t="s">
        <v>81</v>
      </c>
      <c r="AW418" s="10" t="s">
        <v>34</v>
      </c>
      <c r="AX418" s="10" t="s">
        <v>79</v>
      </c>
      <c r="AY418" s="151" t="s">
        <v>129</v>
      </c>
    </row>
    <row r="419" spans="2:65" s="1" customFormat="1" ht="16.5" customHeight="1">
      <c r="B419" s="30"/>
      <c r="C419" s="170" t="s">
        <v>606</v>
      </c>
      <c r="D419" s="170" t="s">
        <v>488</v>
      </c>
      <c r="E419" s="171" t="s">
        <v>1318</v>
      </c>
      <c r="F419" s="172" t="s">
        <v>1319</v>
      </c>
      <c r="G419" s="173" t="s">
        <v>586</v>
      </c>
      <c r="H419" s="174">
        <v>9</v>
      </c>
      <c r="I419" s="175"/>
      <c r="J419" s="176">
        <f>ROUND(I419*H419,2)</f>
        <v>0</v>
      </c>
      <c r="K419" s="172" t="s">
        <v>248</v>
      </c>
      <c r="L419" s="177"/>
      <c r="M419" s="178" t="s">
        <v>1</v>
      </c>
      <c r="N419" s="179" t="s">
        <v>42</v>
      </c>
      <c r="P419" s="139">
        <f>O419*H419</f>
        <v>0</v>
      </c>
      <c r="Q419" s="139">
        <v>0.0325</v>
      </c>
      <c r="R419" s="139">
        <f>Q419*H419</f>
        <v>0.2925</v>
      </c>
      <c r="S419" s="139">
        <v>0</v>
      </c>
      <c r="T419" s="140">
        <f>S419*H419</f>
        <v>0</v>
      </c>
      <c r="AR419" s="16" t="s">
        <v>167</v>
      </c>
      <c r="AT419" s="16" t="s">
        <v>488</v>
      </c>
      <c r="AU419" s="16" t="s">
        <v>79</v>
      </c>
      <c r="AY419" s="16" t="s">
        <v>129</v>
      </c>
      <c r="BE419" s="141">
        <f>IF(N419="základní",J419,0)</f>
        <v>0</v>
      </c>
      <c r="BF419" s="141">
        <f>IF(N419="snížená",J419,0)</f>
        <v>0</v>
      </c>
      <c r="BG419" s="141">
        <f>IF(N419="zákl. přenesená",J419,0)</f>
        <v>0</v>
      </c>
      <c r="BH419" s="141">
        <f>IF(N419="sníž. přenesená",J419,0)</f>
        <v>0</v>
      </c>
      <c r="BI419" s="141">
        <f>IF(N419="nulová",J419,0)</f>
        <v>0</v>
      </c>
      <c r="BJ419" s="16" t="s">
        <v>79</v>
      </c>
      <c r="BK419" s="141">
        <f>ROUND(I419*H419,2)</f>
        <v>0</v>
      </c>
      <c r="BL419" s="16" t="s">
        <v>135</v>
      </c>
      <c r="BM419" s="16" t="s">
        <v>1320</v>
      </c>
    </row>
    <row r="420" spans="2:51" s="10" customFormat="1" ht="12">
      <c r="B420" s="150"/>
      <c r="D420" s="142" t="s">
        <v>250</v>
      </c>
      <c r="E420" s="151" t="s">
        <v>1</v>
      </c>
      <c r="F420" s="152" t="s">
        <v>173</v>
      </c>
      <c r="H420" s="153">
        <v>9</v>
      </c>
      <c r="I420" s="154"/>
      <c r="L420" s="150"/>
      <c r="M420" s="155"/>
      <c r="T420" s="156"/>
      <c r="AT420" s="151" t="s">
        <v>250</v>
      </c>
      <c r="AU420" s="151" t="s">
        <v>79</v>
      </c>
      <c r="AV420" s="10" t="s">
        <v>81</v>
      </c>
      <c r="AW420" s="10" t="s">
        <v>34</v>
      </c>
      <c r="AX420" s="10" t="s">
        <v>79</v>
      </c>
      <c r="AY420" s="151" t="s">
        <v>129</v>
      </c>
    </row>
    <row r="421" spans="2:65" s="1" customFormat="1" ht="16.5" customHeight="1">
      <c r="B421" s="30"/>
      <c r="C421" s="170" t="s">
        <v>610</v>
      </c>
      <c r="D421" s="170" t="s">
        <v>488</v>
      </c>
      <c r="E421" s="171" t="s">
        <v>1321</v>
      </c>
      <c r="F421" s="172" t="s">
        <v>1322</v>
      </c>
      <c r="G421" s="173" t="s">
        <v>586</v>
      </c>
      <c r="H421" s="174">
        <v>31</v>
      </c>
      <c r="I421" s="175"/>
      <c r="J421" s="176">
        <f>ROUND(I421*H421,2)</f>
        <v>0</v>
      </c>
      <c r="K421" s="172" t="s">
        <v>248</v>
      </c>
      <c r="L421" s="177"/>
      <c r="M421" s="178" t="s">
        <v>1</v>
      </c>
      <c r="N421" s="179" t="s">
        <v>42</v>
      </c>
      <c r="P421" s="139">
        <f>O421*H421</f>
        <v>0</v>
      </c>
      <c r="Q421" s="139">
        <v>0.05</v>
      </c>
      <c r="R421" s="139">
        <f>Q421*H421</f>
        <v>1.55</v>
      </c>
      <c r="S421" s="139">
        <v>0</v>
      </c>
      <c r="T421" s="140">
        <f>S421*H421</f>
        <v>0</v>
      </c>
      <c r="AR421" s="16" t="s">
        <v>167</v>
      </c>
      <c r="AT421" s="16" t="s">
        <v>488</v>
      </c>
      <c r="AU421" s="16" t="s">
        <v>79</v>
      </c>
      <c r="AY421" s="16" t="s">
        <v>129</v>
      </c>
      <c r="BE421" s="141">
        <f>IF(N421="základní",J421,0)</f>
        <v>0</v>
      </c>
      <c r="BF421" s="141">
        <f>IF(N421="snížená",J421,0)</f>
        <v>0</v>
      </c>
      <c r="BG421" s="141">
        <f>IF(N421="zákl. přenesená",J421,0)</f>
        <v>0</v>
      </c>
      <c r="BH421" s="141">
        <f>IF(N421="sníž. přenesená",J421,0)</f>
        <v>0</v>
      </c>
      <c r="BI421" s="141">
        <f>IF(N421="nulová",J421,0)</f>
        <v>0</v>
      </c>
      <c r="BJ421" s="16" t="s">
        <v>79</v>
      </c>
      <c r="BK421" s="141">
        <f>ROUND(I421*H421,2)</f>
        <v>0</v>
      </c>
      <c r="BL421" s="16" t="s">
        <v>135</v>
      </c>
      <c r="BM421" s="16" t="s">
        <v>1323</v>
      </c>
    </row>
    <row r="422" spans="2:51" s="10" customFormat="1" ht="12">
      <c r="B422" s="150"/>
      <c r="D422" s="142" t="s">
        <v>250</v>
      </c>
      <c r="E422" s="151" t="s">
        <v>1</v>
      </c>
      <c r="F422" s="152" t="s">
        <v>466</v>
      </c>
      <c r="H422" s="153">
        <v>31</v>
      </c>
      <c r="I422" s="154"/>
      <c r="L422" s="150"/>
      <c r="M422" s="155"/>
      <c r="T422" s="156"/>
      <c r="AT422" s="151" t="s">
        <v>250</v>
      </c>
      <c r="AU422" s="151" t="s">
        <v>79</v>
      </c>
      <c r="AV422" s="10" t="s">
        <v>81</v>
      </c>
      <c r="AW422" s="10" t="s">
        <v>34</v>
      </c>
      <c r="AX422" s="10" t="s">
        <v>79</v>
      </c>
      <c r="AY422" s="151" t="s">
        <v>129</v>
      </c>
    </row>
    <row r="423" spans="2:65" s="1" customFormat="1" ht="16.5" customHeight="1">
      <c r="B423" s="30"/>
      <c r="C423" s="130" t="s">
        <v>614</v>
      </c>
      <c r="D423" s="130" t="s">
        <v>130</v>
      </c>
      <c r="E423" s="131" t="s">
        <v>1324</v>
      </c>
      <c r="F423" s="132" t="s">
        <v>1325</v>
      </c>
      <c r="G423" s="133" t="s">
        <v>506</v>
      </c>
      <c r="H423" s="134">
        <v>8</v>
      </c>
      <c r="I423" s="135"/>
      <c r="J423" s="136">
        <f>ROUND(I423*H423,2)</f>
        <v>0</v>
      </c>
      <c r="K423" s="132" t="s">
        <v>408</v>
      </c>
      <c r="L423" s="30"/>
      <c r="M423" s="137" t="s">
        <v>1</v>
      </c>
      <c r="N423" s="138" t="s">
        <v>42</v>
      </c>
      <c r="P423" s="139">
        <f>O423*H423</f>
        <v>0</v>
      </c>
      <c r="Q423" s="139">
        <v>0.0325</v>
      </c>
      <c r="R423" s="139">
        <f>Q423*H423</f>
        <v>0.26</v>
      </c>
      <c r="S423" s="139">
        <v>0</v>
      </c>
      <c r="T423" s="140">
        <f>S423*H423</f>
        <v>0</v>
      </c>
      <c r="AR423" s="16" t="s">
        <v>135</v>
      </c>
      <c r="AT423" s="16" t="s">
        <v>130</v>
      </c>
      <c r="AU423" s="16" t="s">
        <v>79</v>
      </c>
      <c r="AY423" s="16" t="s">
        <v>129</v>
      </c>
      <c r="BE423" s="141">
        <f>IF(N423="základní",J423,0)</f>
        <v>0</v>
      </c>
      <c r="BF423" s="141">
        <f>IF(N423="snížená",J423,0)</f>
        <v>0</v>
      </c>
      <c r="BG423" s="141">
        <f>IF(N423="zákl. přenesená",J423,0)</f>
        <v>0</v>
      </c>
      <c r="BH423" s="141">
        <f>IF(N423="sníž. přenesená",J423,0)</f>
        <v>0</v>
      </c>
      <c r="BI423" s="141">
        <f>IF(N423="nulová",J423,0)</f>
        <v>0</v>
      </c>
      <c r="BJ423" s="16" t="s">
        <v>79</v>
      </c>
      <c r="BK423" s="141">
        <f>ROUND(I423*H423,2)</f>
        <v>0</v>
      </c>
      <c r="BL423" s="16" t="s">
        <v>135</v>
      </c>
      <c r="BM423" s="16" t="s">
        <v>1326</v>
      </c>
    </row>
    <row r="424" spans="2:51" s="10" customFormat="1" ht="12">
      <c r="B424" s="150"/>
      <c r="D424" s="142" t="s">
        <v>250</v>
      </c>
      <c r="E424" s="151" t="s">
        <v>1327</v>
      </c>
      <c r="F424" s="152" t="s">
        <v>167</v>
      </c>
      <c r="H424" s="153">
        <v>8</v>
      </c>
      <c r="I424" s="154"/>
      <c r="L424" s="150"/>
      <c r="M424" s="155"/>
      <c r="T424" s="156"/>
      <c r="AT424" s="151" t="s">
        <v>250</v>
      </c>
      <c r="AU424" s="151" t="s">
        <v>79</v>
      </c>
      <c r="AV424" s="10" t="s">
        <v>81</v>
      </c>
      <c r="AW424" s="10" t="s">
        <v>34</v>
      </c>
      <c r="AX424" s="10" t="s">
        <v>79</v>
      </c>
      <c r="AY424" s="151" t="s">
        <v>129</v>
      </c>
    </row>
    <row r="425" spans="2:65" s="1" customFormat="1" ht="16.5" customHeight="1">
      <c r="B425" s="30"/>
      <c r="C425" s="130" t="s">
        <v>618</v>
      </c>
      <c r="D425" s="130" t="s">
        <v>130</v>
      </c>
      <c r="E425" s="131" t="s">
        <v>1328</v>
      </c>
      <c r="F425" s="132" t="s">
        <v>1329</v>
      </c>
      <c r="G425" s="133" t="s">
        <v>506</v>
      </c>
      <c r="H425" s="134">
        <v>150</v>
      </c>
      <c r="I425" s="135"/>
      <c r="J425" s="136">
        <f>ROUND(I425*H425,2)</f>
        <v>0</v>
      </c>
      <c r="K425" s="132" t="s">
        <v>408</v>
      </c>
      <c r="L425" s="30"/>
      <c r="M425" s="137" t="s">
        <v>1</v>
      </c>
      <c r="N425" s="138" t="s">
        <v>42</v>
      </c>
      <c r="P425" s="139">
        <f>O425*H425</f>
        <v>0</v>
      </c>
      <c r="Q425" s="139">
        <v>0.05</v>
      </c>
      <c r="R425" s="139">
        <f>Q425*H425</f>
        <v>7.5</v>
      </c>
      <c r="S425" s="139">
        <v>0</v>
      </c>
      <c r="T425" s="140">
        <f>S425*H425</f>
        <v>0</v>
      </c>
      <c r="AR425" s="16" t="s">
        <v>135</v>
      </c>
      <c r="AT425" s="16" t="s">
        <v>130</v>
      </c>
      <c r="AU425" s="16" t="s">
        <v>79</v>
      </c>
      <c r="AY425" s="16" t="s">
        <v>129</v>
      </c>
      <c r="BE425" s="141">
        <f>IF(N425="základní",J425,0)</f>
        <v>0</v>
      </c>
      <c r="BF425" s="141">
        <f>IF(N425="snížená",J425,0)</f>
        <v>0</v>
      </c>
      <c r="BG425" s="141">
        <f>IF(N425="zákl. přenesená",J425,0)</f>
        <v>0</v>
      </c>
      <c r="BH425" s="141">
        <f>IF(N425="sníž. přenesená",J425,0)</f>
        <v>0</v>
      </c>
      <c r="BI425" s="141">
        <f>IF(N425="nulová",J425,0)</f>
        <v>0</v>
      </c>
      <c r="BJ425" s="16" t="s">
        <v>79</v>
      </c>
      <c r="BK425" s="141">
        <f>ROUND(I425*H425,2)</f>
        <v>0</v>
      </c>
      <c r="BL425" s="16" t="s">
        <v>135</v>
      </c>
      <c r="BM425" s="16" t="s">
        <v>1330</v>
      </c>
    </row>
    <row r="426" spans="2:51" s="10" customFormat="1" ht="12">
      <c r="B426" s="150"/>
      <c r="D426" s="142" t="s">
        <v>250</v>
      </c>
      <c r="E426" s="151" t="s">
        <v>1331</v>
      </c>
      <c r="F426" s="152" t="s">
        <v>1332</v>
      </c>
      <c r="H426" s="153">
        <v>150</v>
      </c>
      <c r="I426" s="154"/>
      <c r="L426" s="150"/>
      <c r="M426" s="155"/>
      <c r="T426" s="156"/>
      <c r="AT426" s="151" t="s">
        <v>250</v>
      </c>
      <c r="AU426" s="151" t="s">
        <v>79</v>
      </c>
      <c r="AV426" s="10" t="s">
        <v>81</v>
      </c>
      <c r="AW426" s="10" t="s">
        <v>34</v>
      </c>
      <c r="AX426" s="10" t="s">
        <v>79</v>
      </c>
      <c r="AY426" s="151" t="s">
        <v>129</v>
      </c>
    </row>
    <row r="427" spans="2:63" s="9" customFormat="1" ht="25.9" customHeight="1">
      <c r="B427" s="120"/>
      <c r="D427" s="121" t="s">
        <v>70</v>
      </c>
      <c r="E427" s="122" t="s">
        <v>135</v>
      </c>
      <c r="F427" s="122" t="s">
        <v>492</v>
      </c>
      <c r="I427" s="123"/>
      <c r="J427" s="124">
        <f>BK427</f>
        <v>0</v>
      </c>
      <c r="L427" s="120"/>
      <c r="M427" s="125"/>
      <c r="P427" s="126">
        <f>SUM(P428:P461)</f>
        <v>0</v>
      </c>
      <c r="R427" s="126">
        <f>SUM(R428:R461)</f>
        <v>147.649573092</v>
      </c>
      <c r="T427" s="127">
        <f>SUM(T428:T461)</f>
        <v>0</v>
      </c>
      <c r="AR427" s="121" t="s">
        <v>79</v>
      </c>
      <c r="AT427" s="128" t="s">
        <v>70</v>
      </c>
      <c r="AU427" s="128" t="s">
        <v>71</v>
      </c>
      <c r="AY427" s="121" t="s">
        <v>129</v>
      </c>
      <c r="BK427" s="129">
        <f>SUM(BK428:BK461)</f>
        <v>0</v>
      </c>
    </row>
    <row r="428" spans="2:65" s="1" customFormat="1" ht="16.5" customHeight="1">
      <c r="B428" s="30"/>
      <c r="C428" s="130" t="s">
        <v>623</v>
      </c>
      <c r="D428" s="130" t="s">
        <v>130</v>
      </c>
      <c r="E428" s="131" t="s">
        <v>1333</v>
      </c>
      <c r="F428" s="132" t="s">
        <v>1334</v>
      </c>
      <c r="G428" s="133" t="s">
        <v>835</v>
      </c>
      <c r="H428" s="134">
        <v>7.65</v>
      </c>
      <c r="I428" s="135"/>
      <c r="J428" s="136">
        <f>ROUND(I428*H428,2)</f>
        <v>0</v>
      </c>
      <c r="K428" s="132" t="s">
        <v>248</v>
      </c>
      <c r="L428" s="30"/>
      <c r="M428" s="137" t="s">
        <v>1</v>
      </c>
      <c r="N428" s="138" t="s">
        <v>42</v>
      </c>
      <c r="P428" s="139">
        <f>O428*H428</f>
        <v>0</v>
      </c>
      <c r="Q428" s="139">
        <v>0.03465</v>
      </c>
      <c r="R428" s="139">
        <f>Q428*H428</f>
        <v>0.2650725</v>
      </c>
      <c r="S428" s="139">
        <v>0</v>
      </c>
      <c r="T428" s="140">
        <f>S428*H428</f>
        <v>0</v>
      </c>
      <c r="AR428" s="16" t="s">
        <v>135</v>
      </c>
      <c r="AT428" s="16" t="s">
        <v>130</v>
      </c>
      <c r="AU428" s="16" t="s">
        <v>79</v>
      </c>
      <c r="AY428" s="16" t="s">
        <v>129</v>
      </c>
      <c r="BE428" s="141">
        <f>IF(N428="základní",J428,0)</f>
        <v>0</v>
      </c>
      <c r="BF428" s="141">
        <f>IF(N428="snížená",J428,0)</f>
        <v>0</v>
      </c>
      <c r="BG428" s="141">
        <f>IF(N428="zákl. přenesená",J428,0)</f>
        <v>0</v>
      </c>
      <c r="BH428" s="141">
        <f>IF(N428="sníž. přenesená",J428,0)</f>
        <v>0</v>
      </c>
      <c r="BI428" s="141">
        <f>IF(N428="nulová",J428,0)</f>
        <v>0</v>
      </c>
      <c r="BJ428" s="16" t="s">
        <v>79</v>
      </c>
      <c r="BK428" s="141">
        <f>ROUND(I428*H428,2)</f>
        <v>0</v>
      </c>
      <c r="BL428" s="16" t="s">
        <v>135</v>
      </c>
      <c r="BM428" s="16" t="s">
        <v>1335</v>
      </c>
    </row>
    <row r="429" spans="2:51" s="10" customFormat="1" ht="12">
      <c r="B429" s="150"/>
      <c r="D429" s="142" t="s">
        <v>250</v>
      </c>
      <c r="E429" s="151" t="s">
        <v>1</v>
      </c>
      <c r="F429" s="152" t="s">
        <v>1336</v>
      </c>
      <c r="H429" s="153">
        <v>7.65</v>
      </c>
      <c r="I429" s="154"/>
      <c r="L429" s="150"/>
      <c r="M429" s="155"/>
      <c r="T429" s="156"/>
      <c r="AT429" s="151" t="s">
        <v>250</v>
      </c>
      <c r="AU429" s="151" t="s">
        <v>79</v>
      </c>
      <c r="AV429" s="10" t="s">
        <v>81</v>
      </c>
      <c r="AW429" s="10" t="s">
        <v>34</v>
      </c>
      <c r="AX429" s="10" t="s">
        <v>79</v>
      </c>
      <c r="AY429" s="151" t="s">
        <v>129</v>
      </c>
    </row>
    <row r="430" spans="2:65" s="1" customFormat="1" ht="16.5" customHeight="1">
      <c r="B430" s="30"/>
      <c r="C430" s="130" t="s">
        <v>628</v>
      </c>
      <c r="D430" s="130" t="s">
        <v>130</v>
      </c>
      <c r="E430" s="131" t="s">
        <v>1337</v>
      </c>
      <c r="F430" s="132" t="s">
        <v>1338</v>
      </c>
      <c r="G430" s="133" t="s">
        <v>247</v>
      </c>
      <c r="H430" s="134">
        <v>6</v>
      </c>
      <c r="I430" s="135"/>
      <c r="J430" s="136">
        <f>ROUND(I430*H430,2)</f>
        <v>0</v>
      </c>
      <c r="K430" s="132" t="s">
        <v>248</v>
      </c>
      <c r="L430" s="30"/>
      <c r="M430" s="137" t="s">
        <v>1</v>
      </c>
      <c r="N430" s="138" t="s">
        <v>42</v>
      </c>
      <c r="P430" s="139">
        <f>O430*H430</f>
        <v>0</v>
      </c>
      <c r="Q430" s="139">
        <v>0</v>
      </c>
      <c r="R430" s="139">
        <f>Q430*H430</f>
        <v>0</v>
      </c>
      <c r="S430" s="139">
        <v>0</v>
      </c>
      <c r="T430" s="140">
        <f>S430*H430</f>
        <v>0</v>
      </c>
      <c r="AR430" s="16" t="s">
        <v>135</v>
      </c>
      <c r="AT430" s="16" t="s">
        <v>130</v>
      </c>
      <c r="AU430" s="16" t="s">
        <v>79</v>
      </c>
      <c r="AY430" s="16" t="s">
        <v>129</v>
      </c>
      <c r="BE430" s="141">
        <f>IF(N430="základní",J430,0)</f>
        <v>0</v>
      </c>
      <c r="BF430" s="141">
        <f>IF(N430="snížená",J430,0)</f>
        <v>0</v>
      </c>
      <c r="BG430" s="141">
        <f>IF(N430="zákl. přenesená",J430,0)</f>
        <v>0</v>
      </c>
      <c r="BH430" s="141">
        <f>IF(N430="sníž. přenesená",J430,0)</f>
        <v>0</v>
      </c>
      <c r="BI430" s="141">
        <f>IF(N430="nulová",J430,0)</f>
        <v>0</v>
      </c>
      <c r="BJ430" s="16" t="s">
        <v>79</v>
      </c>
      <c r="BK430" s="141">
        <f>ROUND(I430*H430,2)</f>
        <v>0</v>
      </c>
      <c r="BL430" s="16" t="s">
        <v>135</v>
      </c>
      <c r="BM430" s="16" t="s">
        <v>1339</v>
      </c>
    </row>
    <row r="431" spans="2:47" s="1" customFormat="1" ht="19.5">
      <c r="B431" s="30"/>
      <c r="D431" s="142" t="s">
        <v>137</v>
      </c>
      <c r="F431" s="143" t="s">
        <v>1340</v>
      </c>
      <c r="I431" s="83"/>
      <c r="L431" s="30"/>
      <c r="M431" s="144"/>
      <c r="T431" s="49"/>
      <c r="AT431" s="16" t="s">
        <v>137</v>
      </c>
      <c r="AU431" s="16" t="s">
        <v>79</v>
      </c>
    </row>
    <row r="432" spans="2:51" s="11" customFormat="1" ht="12">
      <c r="B432" s="157"/>
      <c r="D432" s="142" t="s">
        <v>250</v>
      </c>
      <c r="E432" s="158" t="s">
        <v>1</v>
      </c>
      <c r="F432" s="159" t="s">
        <v>1341</v>
      </c>
      <c r="H432" s="158" t="s">
        <v>1</v>
      </c>
      <c r="I432" s="160"/>
      <c r="L432" s="157"/>
      <c r="M432" s="161"/>
      <c r="T432" s="162"/>
      <c r="AT432" s="158" t="s">
        <v>250</v>
      </c>
      <c r="AU432" s="158" t="s">
        <v>79</v>
      </c>
      <c r="AV432" s="11" t="s">
        <v>79</v>
      </c>
      <c r="AW432" s="11" t="s">
        <v>34</v>
      </c>
      <c r="AX432" s="11" t="s">
        <v>71</v>
      </c>
      <c r="AY432" s="158" t="s">
        <v>129</v>
      </c>
    </row>
    <row r="433" spans="2:51" s="10" customFormat="1" ht="12">
      <c r="B433" s="150"/>
      <c r="D433" s="142" t="s">
        <v>250</v>
      </c>
      <c r="E433" s="151" t="s">
        <v>1</v>
      </c>
      <c r="F433" s="152" t="s">
        <v>1342</v>
      </c>
      <c r="H433" s="153">
        <v>6</v>
      </c>
      <c r="I433" s="154"/>
      <c r="L433" s="150"/>
      <c r="M433" s="155"/>
      <c r="T433" s="156"/>
      <c r="AT433" s="151" t="s">
        <v>250</v>
      </c>
      <c r="AU433" s="151" t="s">
        <v>79</v>
      </c>
      <c r="AV433" s="10" t="s">
        <v>81</v>
      </c>
      <c r="AW433" s="10" t="s">
        <v>34</v>
      </c>
      <c r="AX433" s="10" t="s">
        <v>79</v>
      </c>
      <c r="AY433" s="151" t="s">
        <v>129</v>
      </c>
    </row>
    <row r="434" spans="2:65" s="1" customFormat="1" ht="16.5" customHeight="1">
      <c r="B434" s="30"/>
      <c r="C434" s="130" t="s">
        <v>633</v>
      </c>
      <c r="D434" s="130" t="s">
        <v>130</v>
      </c>
      <c r="E434" s="131" t="s">
        <v>1343</v>
      </c>
      <c r="F434" s="132" t="s">
        <v>1344</v>
      </c>
      <c r="G434" s="133" t="s">
        <v>170</v>
      </c>
      <c r="H434" s="134">
        <v>3</v>
      </c>
      <c r="I434" s="135"/>
      <c r="J434" s="136">
        <f>ROUND(I434*H434,2)</f>
        <v>0</v>
      </c>
      <c r="K434" s="132" t="s">
        <v>134</v>
      </c>
      <c r="L434" s="30"/>
      <c r="M434" s="137" t="s">
        <v>1</v>
      </c>
      <c r="N434" s="138" t="s">
        <v>42</v>
      </c>
      <c r="P434" s="139">
        <f>O434*H434</f>
        <v>0</v>
      </c>
      <c r="Q434" s="139">
        <v>0</v>
      </c>
      <c r="R434" s="139">
        <f>Q434*H434</f>
        <v>0</v>
      </c>
      <c r="S434" s="139">
        <v>0</v>
      </c>
      <c r="T434" s="140">
        <f>S434*H434</f>
        <v>0</v>
      </c>
      <c r="AR434" s="16" t="s">
        <v>135</v>
      </c>
      <c r="AT434" s="16" t="s">
        <v>130</v>
      </c>
      <c r="AU434" s="16" t="s">
        <v>79</v>
      </c>
      <c r="AY434" s="16" t="s">
        <v>129</v>
      </c>
      <c r="BE434" s="141">
        <f>IF(N434="základní",J434,0)</f>
        <v>0</v>
      </c>
      <c r="BF434" s="141">
        <f>IF(N434="snížená",J434,0)</f>
        <v>0</v>
      </c>
      <c r="BG434" s="141">
        <f>IF(N434="zákl. přenesená",J434,0)</f>
        <v>0</v>
      </c>
      <c r="BH434" s="141">
        <f>IF(N434="sníž. přenesená",J434,0)</f>
        <v>0</v>
      </c>
      <c r="BI434" s="141">
        <f>IF(N434="nulová",J434,0)</f>
        <v>0</v>
      </c>
      <c r="BJ434" s="16" t="s">
        <v>79</v>
      </c>
      <c r="BK434" s="141">
        <f>ROUND(I434*H434,2)</f>
        <v>0</v>
      </c>
      <c r="BL434" s="16" t="s">
        <v>135</v>
      </c>
      <c r="BM434" s="16" t="s">
        <v>1345</v>
      </c>
    </row>
    <row r="435" spans="2:51" s="10" customFormat="1" ht="12">
      <c r="B435" s="150"/>
      <c r="D435" s="142" t="s">
        <v>250</v>
      </c>
      <c r="E435" s="151" t="s">
        <v>632</v>
      </c>
      <c r="F435" s="152" t="s">
        <v>143</v>
      </c>
      <c r="H435" s="153">
        <v>3</v>
      </c>
      <c r="I435" s="154"/>
      <c r="L435" s="150"/>
      <c r="M435" s="155"/>
      <c r="T435" s="156"/>
      <c r="AT435" s="151" t="s">
        <v>250</v>
      </c>
      <c r="AU435" s="151" t="s">
        <v>79</v>
      </c>
      <c r="AV435" s="10" t="s">
        <v>81</v>
      </c>
      <c r="AW435" s="10" t="s">
        <v>34</v>
      </c>
      <c r="AX435" s="10" t="s">
        <v>79</v>
      </c>
      <c r="AY435" s="151" t="s">
        <v>129</v>
      </c>
    </row>
    <row r="436" spans="2:65" s="1" customFormat="1" ht="16.5" customHeight="1">
      <c r="B436" s="30"/>
      <c r="C436" s="130" t="s">
        <v>642</v>
      </c>
      <c r="D436" s="130" t="s">
        <v>130</v>
      </c>
      <c r="E436" s="131" t="s">
        <v>1346</v>
      </c>
      <c r="F436" s="132" t="s">
        <v>1347</v>
      </c>
      <c r="G436" s="133" t="s">
        <v>254</v>
      </c>
      <c r="H436" s="134">
        <v>68</v>
      </c>
      <c r="I436" s="135"/>
      <c r="J436" s="136">
        <f>ROUND(I436*H436,2)</f>
        <v>0</v>
      </c>
      <c r="K436" s="132" t="s">
        <v>134</v>
      </c>
      <c r="L436" s="30"/>
      <c r="M436" s="137" t="s">
        <v>1</v>
      </c>
      <c r="N436" s="138" t="s">
        <v>42</v>
      </c>
      <c r="P436" s="139">
        <f>O436*H436</f>
        <v>0</v>
      </c>
      <c r="Q436" s="139">
        <v>0.34191</v>
      </c>
      <c r="R436" s="139">
        <f>Q436*H436</f>
        <v>23.24988</v>
      </c>
      <c r="S436" s="139">
        <v>0</v>
      </c>
      <c r="T436" s="140">
        <f>S436*H436</f>
        <v>0</v>
      </c>
      <c r="AR436" s="16" t="s">
        <v>135</v>
      </c>
      <c r="AT436" s="16" t="s">
        <v>130</v>
      </c>
      <c r="AU436" s="16" t="s">
        <v>79</v>
      </c>
      <c r="AY436" s="16" t="s">
        <v>129</v>
      </c>
      <c r="BE436" s="141">
        <f>IF(N436="základní",J436,0)</f>
        <v>0</v>
      </c>
      <c r="BF436" s="141">
        <f>IF(N436="snížená",J436,0)</f>
        <v>0</v>
      </c>
      <c r="BG436" s="141">
        <f>IF(N436="zákl. přenesená",J436,0)</f>
        <v>0</v>
      </c>
      <c r="BH436" s="141">
        <f>IF(N436="sníž. přenesená",J436,0)</f>
        <v>0</v>
      </c>
      <c r="BI436" s="141">
        <f>IF(N436="nulová",J436,0)</f>
        <v>0</v>
      </c>
      <c r="BJ436" s="16" t="s">
        <v>79</v>
      </c>
      <c r="BK436" s="141">
        <f>ROUND(I436*H436,2)</f>
        <v>0</v>
      </c>
      <c r="BL436" s="16" t="s">
        <v>135</v>
      </c>
      <c r="BM436" s="16" t="s">
        <v>1348</v>
      </c>
    </row>
    <row r="437" spans="2:47" s="1" customFormat="1" ht="19.5">
      <c r="B437" s="30"/>
      <c r="D437" s="142" t="s">
        <v>137</v>
      </c>
      <c r="F437" s="143" t="s">
        <v>1349</v>
      </c>
      <c r="I437" s="83"/>
      <c r="L437" s="30"/>
      <c r="M437" s="144"/>
      <c r="T437" s="49"/>
      <c r="AT437" s="16" t="s">
        <v>137</v>
      </c>
      <c r="AU437" s="16" t="s">
        <v>79</v>
      </c>
    </row>
    <row r="438" spans="2:51" s="10" customFormat="1" ht="12">
      <c r="B438" s="150"/>
      <c r="D438" s="142" t="s">
        <v>250</v>
      </c>
      <c r="E438" s="151" t="s">
        <v>637</v>
      </c>
      <c r="F438" s="152" t="s">
        <v>1350</v>
      </c>
      <c r="H438" s="153">
        <v>68</v>
      </c>
      <c r="I438" s="154"/>
      <c r="L438" s="150"/>
      <c r="M438" s="155"/>
      <c r="T438" s="156"/>
      <c r="AT438" s="151" t="s">
        <v>250</v>
      </c>
      <c r="AU438" s="151" t="s">
        <v>79</v>
      </c>
      <c r="AV438" s="10" t="s">
        <v>81</v>
      </c>
      <c r="AW438" s="10" t="s">
        <v>34</v>
      </c>
      <c r="AX438" s="10" t="s">
        <v>79</v>
      </c>
      <c r="AY438" s="151" t="s">
        <v>129</v>
      </c>
    </row>
    <row r="439" spans="2:65" s="1" customFormat="1" ht="16.5" customHeight="1">
      <c r="B439" s="30"/>
      <c r="C439" s="130" t="s">
        <v>647</v>
      </c>
      <c r="D439" s="130" t="s">
        <v>130</v>
      </c>
      <c r="E439" s="131" t="s">
        <v>1351</v>
      </c>
      <c r="F439" s="132" t="s">
        <v>1352</v>
      </c>
      <c r="G439" s="133" t="s">
        <v>254</v>
      </c>
      <c r="H439" s="134">
        <v>6</v>
      </c>
      <c r="I439" s="135"/>
      <c r="J439" s="136">
        <f>ROUND(I439*H439,2)</f>
        <v>0</v>
      </c>
      <c r="K439" s="132" t="s">
        <v>134</v>
      </c>
      <c r="L439" s="30"/>
      <c r="M439" s="137" t="s">
        <v>1</v>
      </c>
      <c r="N439" s="138" t="s">
        <v>42</v>
      </c>
      <c r="P439" s="139">
        <f>O439*H439</f>
        <v>0</v>
      </c>
      <c r="Q439" s="139">
        <v>0.02256</v>
      </c>
      <c r="R439" s="139">
        <f>Q439*H439</f>
        <v>0.13536</v>
      </c>
      <c r="S439" s="139">
        <v>0</v>
      </c>
      <c r="T439" s="140">
        <f>S439*H439</f>
        <v>0</v>
      </c>
      <c r="AR439" s="16" t="s">
        <v>135</v>
      </c>
      <c r="AT439" s="16" t="s">
        <v>130</v>
      </c>
      <c r="AU439" s="16" t="s">
        <v>79</v>
      </c>
      <c r="AY439" s="16" t="s">
        <v>129</v>
      </c>
      <c r="BE439" s="141">
        <f>IF(N439="základní",J439,0)</f>
        <v>0</v>
      </c>
      <c r="BF439" s="141">
        <f>IF(N439="snížená",J439,0)</f>
        <v>0</v>
      </c>
      <c r="BG439" s="141">
        <f>IF(N439="zákl. přenesená",J439,0)</f>
        <v>0</v>
      </c>
      <c r="BH439" s="141">
        <f>IF(N439="sníž. přenesená",J439,0)</f>
        <v>0</v>
      </c>
      <c r="BI439" s="141">
        <f>IF(N439="nulová",J439,0)</f>
        <v>0</v>
      </c>
      <c r="BJ439" s="16" t="s">
        <v>79</v>
      </c>
      <c r="BK439" s="141">
        <f>ROUND(I439*H439,2)</f>
        <v>0</v>
      </c>
      <c r="BL439" s="16" t="s">
        <v>135</v>
      </c>
      <c r="BM439" s="16" t="s">
        <v>1353</v>
      </c>
    </row>
    <row r="440" spans="2:47" s="1" customFormat="1" ht="19.5">
      <c r="B440" s="30"/>
      <c r="D440" s="142" t="s">
        <v>137</v>
      </c>
      <c r="F440" s="143" t="s">
        <v>1340</v>
      </c>
      <c r="I440" s="83"/>
      <c r="L440" s="30"/>
      <c r="M440" s="144"/>
      <c r="T440" s="49"/>
      <c r="AT440" s="16" t="s">
        <v>137</v>
      </c>
      <c r="AU440" s="16" t="s">
        <v>79</v>
      </c>
    </row>
    <row r="441" spans="2:51" s="11" customFormat="1" ht="12">
      <c r="B441" s="157"/>
      <c r="D441" s="142" t="s">
        <v>250</v>
      </c>
      <c r="E441" s="158" t="s">
        <v>1</v>
      </c>
      <c r="F441" s="159" t="s">
        <v>1341</v>
      </c>
      <c r="H441" s="158" t="s">
        <v>1</v>
      </c>
      <c r="I441" s="160"/>
      <c r="L441" s="157"/>
      <c r="M441" s="161"/>
      <c r="T441" s="162"/>
      <c r="AT441" s="158" t="s">
        <v>250</v>
      </c>
      <c r="AU441" s="158" t="s">
        <v>79</v>
      </c>
      <c r="AV441" s="11" t="s">
        <v>79</v>
      </c>
      <c r="AW441" s="11" t="s">
        <v>34</v>
      </c>
      <c r="AX441" s="11" t="s">
        <v>71</v>
      </c>
      <c r="AY441" s="158" t="s">
        <v>129</v>
      </c>
    </row>
    <row r="442" spans="2:51" s="10" customFormat="1" ht="12">
      <c r="B442" s="150"/>
      <c r="D442" s="142" t="s">
        <v>250</v>
      </c>
      <c r="E442" s="151" t="s">
        <v>663</v>
      </c>
      <c r="F442" s="152" t="s">
        <v>1342</v>
      </c>
      <c r="H442" s="153">
        <v>6</v>
      </c>
      <c r="I442" s="154"/>
      <c r="L442" s="150"/>
      <c r="M442" s="155"/>
      <c r="T442" s="156"/>
      <c r="AT442" s="151" t="s">
        <v>250</v>
      </c>
      <c r="AU442" s="151" t="s">
        <v>79</v>
      </c>
      <c r="AV442" s="10" t="s">
        <v>81</v>
      </c>
      <c r="AW442" s="10" t="s">
        <v>34</v>
      </c>
      <c r="AX442" s="10" t="s">
        <v>79</v>
      </c>
      <c r="AY442" s="151" t="s">
        <v>129</v>
      </c>
    </row>
    <row r="443" spans="2:65" s="1" customFormat="1" ht="16.5" customHeight="1">
      <c r="B443" s="30"/>
      <c r="C443" s="130" t="s">
        <v>652</v>
      </c>
      <c r="D443" s="130" t="s">
        <v>130</v>
      </c>
      <c r="E443" s="131" t="s">
        <v>494</v>
      </c>
      <c r="F443" s="132" t="s">
        <v>495</v>
      </c>
      <c r="G443" s="133" t="s">
        <v>280</v>
      </c>
      <c r="H443" s="134">
        <v>65</v>
      </c>
      <c r="I443" s="135"/>
      <c r="J443" s="136">
        <f>ROUND(I443*H443,2)</f>
        <v>0</v>
      </c>
      <c r="K443" s="132" t="s">
        <v>134</v>
      </c>
      <c r="L443" s="30"/>
      <c r="M443" s="137" t="s">
        <v>1</v>
      </c>
      <c r="N443" s="138" t="s">
        <v>42</v>
      </c>
      <c r="P443" s="139">
        <f>O443*H443</f>
        <v>0</v>
      </c>
      <c r="Q443" s="139">
        <v>1.89077</v>
      </c>
      <c r="R443" s="139">
        <f>Q443*H443</f>
        <v>122.90005000000001</v>
      </c>
      <c r="S443" s="139">
        <v>0</v>
      </c>
      <c r="T443" s="140">
        <f>S443*H443</f>
        <v>0</v>
      </c>
      <c r="AR443" s="16" t="s">
        <v>135</v>
      </c>
      <c r="AT443" s="16" t="s">
        <v>130</v>
      </c>
      <c r="AU443" s="16" t="s">
        <v>79</v>
      </c>
      <c r="AY443" s="16" t="s">
        <v>129</v>
      </c>
      <c r="BE443" s="141">
        <f>IF(N443="základní",J443,0)</f>
        <v>0</v>
      </c>
      <c r="BF443" s="141">
        <f>IF(N443="snížená",J443,0)</f>
        <v>0</v>
      </c>
      <c r="BG443" s="141">
        <f>IF(N443="zákl. přenesená",J443,0)</f>
        <v>0</v>
      </c>
      <c r="BH443" s="141">
        <f>IF(N443="sníž. přenesená",J443,0)</f>
        <v>0</v>
      </c>
      <c r="BI443" s="141">
        <f>IF(N443="nulová",J443,0)</f>
        <v>0</v>
      </c>
      <c r="BJ443" s="16" t="s">
        <v>79</v>
      </c>
      <c r="BK443" s="141">
        <f>ROUND(I443*H443,2)</f>
        <v>0</v>
      </c>
      <c r="BL443" s="16" t="s">
        <v>135</v>
      </c>
      <c r="BM443" s="16" t="s">
        <v>1354</v>
      </c>
    </row>
    <row r="444" spans="2:51" s="11" customFormat="1" ht="12">
      <c r="B444" s="157"/>
      <c r="D444" s="142" t="s">
        <v>250</v>
      </c>
      <c r="E444" s="158" t="s">
        <v>1</v>
      </c>
      <c r="F444" s="159" t="s">
        <v>1355</v>
      </c>
      <c r="H444" s="158" t="s">
        <v>1</v>
      </c>
      <c r="I444" s="160"/>
      <c r="L444" s="157"/>
      <c r="M444" s="161"/>
      <c r="T444" s="162"/>
      <c r="AT444" s="158" t="s">
        <v>250</v>
      </c>
      <c r="AU444" s="158" t="s">
        <v>79</v>
      </c>
      <c r="AV444" s="11" t="s">
        <v>79</v>
      </c>
      <c r="AW444" s="11" t="s">
        <v>34</v>
      </c>
      <c r="AX444" s="11" t="s">
        <v>71</v>
      </c>
      <c r="AY444" s="158" t="s">
        <v>129</v>
      </c>
    </row>
    <row r="445" spans="2:51" s="10" customFormat="1" ht="12">
      <c r="B445" s="150"/>
      <c r="D445" s="142" t="s">
        <v>250</v>
      </c>
      <c r="E445" s="151" t="s">
        <v>1356</v>
      </c>
      <c r="F445" s="152" t="s">
        <v>1357</v>
      </c>
      <c r="H445" s="153">
        <v>1.7</v>
      </c>
      <c r="I445" s="154"/>
      <c r="L445" s="150"/>
      <c r="M445" s="155"/>
      <c r="T445" s="156"/>
      <c r="AT445" s="151" t="s">
        <v>250</v>
      </c>
      <c r="AU445" s="151" t="s">
        <v>79</v>
      </c>
      <c r="AV445" s="10" t="s">
        <v>81</v>
      </c>
      <c r="AW445" s="10" t="s">
        <v>34</v>
      </c>
      <c r="AX445" s="10" t="s">
        <v>71</v>
      </c>
      <c r="AY445" s="151" t="s">
        <v>129</v>
      </c>
    </row>
    <row r="446" spans="2:51" s="11" customFormat="1" ht="12">
      <c r="B446" s="157"/>
      <c r="D446" s="142" t="s">
        <v>250</v>
      </c>
      <c r="E446" s="158" t="s">
        <v>1</v>
      </c>
      <c r="F446" s="159" t="s">
        <v>1358</v>
      </c>
      <c r="H446" s="158" t="s">
        <v>1</v>
      </c>
      <c r="I446" s="160"/>
      <c r="L446" s="157"/>
      <c r="M446" s="161"/>
      <c r="T446" s="162"/>
      <c r="AT446" s="158" t="s">
        <v>250</v>
      </c>
      <c r="AU446" s="158" t="s">
        <v>79</v>
      </c>
      <c r="AV446" s="11" t="s">
        <v>79</v>
      </c>
      <c r="AW446" s="11" t="s">
        <v>34</v>
      </c>
      <c r="AX446" s="11" t="s">
        <v>71</v>
      </c>
      <c r="AY446" s="158" t="s">
        <v>129</v>
      </c>
    </row>
    <row r="447" spans="2:51" s="10" customFormat="1" ht="12">
      <c r="B447" s="150"/>
      <c r="D447" s="142" t="s">
        <v>250</v>
      </c>
      <c r="E447" s="151" t="s">
        <v>935</v>
      </c>
      <c r="F447" s="152" t="s">
        <v>936</v>
      </c>
      <c r="H447" s="153">
        <v>0.61</v>
      </c>
      <c r="I447" s="154"/>
      <c r="L447" s="150"/>
      <c r="M447" s="155"/>
      <c r="T447" s="156"/>
      <c r="AT447" s="151" t="s">
        <v>250</v>
      </c>
      <c r="AU447" s="151" t="s">
        <v>79</v>
      </c>
      <c r="AV447" s="10" t="s">
        <v>81</v>
      </c>
      <c r="AW447" s="10" t="s">
        <v>34</v>
      </c>
      <c r="AX447" s="10" t="s">
        <v>71</v>
      </c>
      <c r="AY447" s="151" t="s">
        <v>129</v>
      </c>
    </row>
    <row r="448" spans="2:51" s="11" customFormat="1" ht="12">
      <c r="B448" s="157"/>
      <c r="D448" s="142" t="s">
        <v>250</v>
      </c>
      <c r="E448" s="158" t="s">
        <v>1</v>
      </c>
      <c r="F448" s="159" t="s">
        <v>1359</v>
      </c>
      <c r="H448" s="158" t="s">
        <v>1</v>
      </c>
      <c r="I448" s="160"/>
      <c r="L448" s="157"/>
      <c r="M448" s="161"/>
      <c r="T448" s="162"/>
      <c r="AT448" s="158" t="s">
        <v>250</v>
      </c>
      <c r="AU448" s="158" t="s">
        <v>79</v>
      </c>
      <c r="AV448" s="11" t="s">
        <v>79</v>
      </c>
      <c r="AW448" s="11" t="s">
        <v>34</v>
      </c>
      <c r="AX448" s="11" t="s">
        <v>71</v>
      </c>
      <c r="AY448" s="158" t="s">
        <v>129</v>
      </c>
    </row>
    <row r="449" spans="2:51" s="10" customFormat="1" ht="12">
      <c r="B449" s="150"/>
      <c r="D449" s="142" t="s">
        <v>250</v>
      </c>
      <c r="E449" s="151" t="s">
        <v>951</v>
      </c>
      <c r="F449" s="152" t="s">
        <v>952</v>
      </c>
      <c r="H449" s="153">
        <v>29.04</v>
      </c>
      <c r="I449" s="154"/>
      <c r="L449" s="150"/>
      <c r="M449" s="155"/>
      <c r="T449" s="156"/>
      <c r="AT449" s="151" t="s">
        <v>250</v>
      </c>
      <c r="AU449" s="151" t="s">
        <v>79</v>
      </c>
      <c r="AV449" s="10" t="s">
        <v>81</v>
      </c>
      <c r="AW449" s="10" t="s">
        <v>34</v>
      </c>
      <c r="AX449" s="10" t="s">
        <v>71</v>
      </c>
      <c r="AY449" s="151" t="s">
        <v>129</v>
      </c>
    </row>
    <row r="450" spans="2:51" s="11" customFormat="1" ht="12">
      <c r="B450" s="157"/>
      <c r="D450" s="142" t="s">
        <v>250</v>
      </c>
      <c r="E450" s="158" t="s">
        <v>1</v>
      </c>
      <c r="F450" s="159" t="s">
        <v>1360</v>
      </c>
      <c r="H450" s="158" t="s">
        <v>1</v>
      </c>
      <c r="I450" s="160"/>
      <c r="L450" s="157"/>
      <c r="M450" s="161"/>
      <c r="T450" s="162"/>
      <c r="AT450" s="158" t="s">
        <v>250</v>
      </c>
      <c r="AU450" s="158" t="s">
        <v>79</v>
      </c>
      <c r="AV450" s="11" t="s">
        <v>79</v>
      </c>
      <c r="AW450" s="11" t="s">
        <v>34</v>
      </c>
      <c r="AX450" s="11" t="s">
        <v>71</v>
      </c>
      <c r="AY450" s="158" t="s">
        <v>129</v>
      </c>
    </row>
    <row r="451" spans="2:51" s="10" customFormat="1" ht="12">
      <c r="B451" s="150"/>
      <c r="D451" s="142" t="s">
        <v>250</v>
      </c>
      <c r="E451" s="151" t="s">
        <v>964</v>
      </c>
      <c r="F451" s="152" t="s">
        <v>965</v>
      </c>
      <c r="H451" s="153">
        <v>26.65</v>
      </c>
      <c r="I451" s="154"/>
      <c r="L451" s="150"/>
      <c r="M451" s="155"/>
      <c r="T451" s="156"/>
      <c r="AT451" s="151" t="s">
        <v>250</v>
      </c>
      <c r="AU451" s="151" t="s">
        <v>79</v>
      </c>
      <c r="AV451" s="10" t="s">
        <v>81</v>
      </c>
      <c r="AW451" s="10" t="s">
        <v>34</v>
      </c>
      <c r="AX451" s="10" t="s">
        <v>71</v>
      </c>
      <c r="AY451" s="151" t="s">
        <v>129</v>
      </c>
    </row>
    <row r="452" spans="2:51" s="11" customFormat="1" ht="12">
      <c r="B452" s="157"/>
      <c r="D452" s="142" t="s">
        <v>250</v>
      </c>
      <c r="E452" s="158" t="s">
        <v>1</v>
      </c>
      <c r="F452" s="159" t="s">
        <v>1361</v>
      </c>
      <c r="H452" s="158" t="s">
        <v>1</v>
      </c>
      <c r="I452" s="160"/>
      <c r="L452" s="157"/>
      <c r="M452" s="161"/>
      <c r="T452" s="162"/>
      <c r="AT452" s="158" t="s">
        <v>250</v>
      </c>
      <c r="AU452" s="158" t="s">
        <v>79</v>
      </c>
      <c r="AV452" s="11" t="s">
        <v>79</v>
      </c>
      <c r="AW452" s="11" t="s">
        <v>34</v>
      </c>
      <c r="AX452" s="11" t="s">
        <v>71</v>
      </c>
      <c r="AY452" s="158" t="s">
        <v>129</v>
      </c>
    </row>
    <row r="453" spans="2:51" s="10" customFormat="1" ht="12">
      <c r="B453" s="150"/>
      <c r="D453" s="142" t="s">
        <v>250</v>
      </c>
      <c r="E453" s="151" t="s">
        <v>978</v>
      </c>
      <c r="F453" s="152" t="s">
        <v>162</v>
      </c>
      <c r="H453" s="153">
        <v>7</v>
      </c>
      <c r="I453" s="154"/>
      <c r="L453" s="150"/>
      <c r="M453" s="155"/>
      <c r="T453" s="156"/>
      <c r="AT453" s="151" t="s">
        <v>250</v>
      </c>
      <c r="AU453" s="151" t="s">
        <v>79</v>
      </c>
      <c r="AV453" s="10" t="s">
        <v>81</v>
      </c>
      <c r="AW453" s="10" t="s">
        <v>34</v>
      </c>
      <c r="AX453" s="10" t="s">
        <v>71</v>
      </c>
      <c r="AY453" s="151" t="s">
        <v>129</v>
      </c>
    </row>
    <row r="454" spans="2:51" s="10" customFormat="1" ht="12">
      <c r="B454" s="150"/>
      <c r="D454" s="142" t="s">
        <v>250</v>
      </c>
      <c r="E454" s="151" t="s">
        <v>1362</v>
      </c>
      <c r="F454" s="152" t="s">
        <v>1363</v>
      </c>
      <c r="H454" s="153">
        <v>65</v>
      </c>
      <c r="I454" s="154"/>
      <c r="L454" s="150"/>
      <c r="M454" s="155"/>
      <c r="T454" s="156"/>
      <c r="AT454" s="151" t="s">
        <v>250</v>
      </c>
      <c r="AU454" s="151" t="s">
        <v>79</v>
      </c>
      <c r="AV454" s="10" t="s">
        <v>81</v>
      </c>
      <c r="AW454" s="10" t="s">
        <v>34</v>
      </c>
      <c r="AX454" s="10" t="s">
        <v>79</v>
      </c>
      <c r="AY454" s="151" t="s">
        <v>129</v>
      </c>
    </row>
    <row r="455" spans="2:65" s="1" customFormat="1" ht="16.5" customHeight="1">
      <c r="B455" s="30"/>
      <c r="C455" s="130" t="s">
        <v>659</v>
      </c>
      <c r="D455" s="130" t="s">
        <v>130</v>
      </c>
      <c r="E455" s="131" t="s">
        <v>1364</v>
      </c>
      <c r="F455" s="132" t="s">
        <v>1365</v>
      </c>
      <c r="G455" s="133" t="s">
        <v>280</v>
      </c>
      <c r="H455" s="134">
        <v>0.448</v>
      </c>
      <c r="I455" s="135"/>
      <c r="J455" s="136">
        <f>ROUND(I455*H455,2)</f>
        <v>0</v>
      </c>
      <c r="K455" s="132" t="s">
        <v>134</v>
      </c>
      <c r="L455" s="30"/>
      <c r="M455" s="137" t="s">
        <v>1</v>
      </c>
      <c r="N455" s="138" t="s">
        <v>42</v>
      </c>
      <c r="P455" s="139">
        <f>O455*H455</f>
        <v>0</v>
      </c>
      <c r="Q455" s="139">
        <v>2.429</v>
      </c>
      <c r="R455" s="139">
        <f>Q455*H455</f>
        <v>1.088192</v>
      </c>
      <c r="S455" s="139">
        <v>0</v>
      </c>
      <c r="T455" s="140">
        <f>S455*H455</f>
        <v>0</v>
      </c>
      <c r="AR455" s="16" t="s">
        <v>135</v>
      </c>
      <c r="AT455" s="16" t="s">
        <v>130</v>
      </c>
      <c r="AU455" s="16" t="s">
        <v>79</v>
      </c>
      <c r="AY455" s="16" t="s">
        <v>129</v>
      </c>
      <c r="BE455" s="141">
        <f>IF(N455="základní",J455,0)</f>
        <v>0</v>
      </c>
      <c r="BF455" s="141">
        <f>IF(N455="snížená",J455,0)</f>
        <v>0</v>
      </c>
      <c r="BG455" s="141">
        <f>IF(N455="zákl. přenesená",J455,0)</f>
        <v>0</v>
      </c>
      <c r="BH455" s="141">
        <f>IF(N455="sníž. přenesená",J455,0)</f>
        <v>0</v>
      </c>
      <c r="BI455" s="141">
        <f>IF(N455="nulová",J455,0)</f>
        <v>0</v>
      </c>
      <c r="BJ455" s="16" t="s">
        <v>79</v>
      </c>
      <c r="BK455" s="141">
        <f>ROUND(I455*H455,2)</f>
        <v>0</v>
      </c>
      <c r="BL455" s="16" t="s">
        <v>135</v>
      </c>
      <c r="BM455" s="16" t="s">
        <v>1366</v>
      </c>
    </row>
    <row r="456" spans="2:47" s="1" customFormat="1" ht="19.5">
      <c r="B456" s="30"/>
      <c r="D456" s="142" t="s">
        <v>137</v>
      </c>
      <c r="F456" s="143" t="s">
        <v>1367</v>
      </c>
      <c r="I456" s="83"/>
      <c r="L456" s="30"/>
      <c r="M456" s="144"/>
      <c r="T456" s="49"/>
      <c r="AT456" s="16" t="s">
        <v>137</v>
      </c>
      <c r="AU456" s="16" t="s">
        <v>79</v>
      </c>
    </row>
    <row r="457" spans="2:51" s="11" customFormat="1" ht="12">
      <c r="B457" s="157"/>
      <c r="D457" s="142" t="s">
        <v>250</v>
      </c>
      <c r="E457" s="158" t="s">
        <v>1</v>
      </c>
      <c r="F457" s="159" t="s">
        <v>1368</v>
      </c>
      <c r="H457" s="158" t="s">
        <v>1</v>
      </c>
      <c r="I457" s="160"/>
      <c r="L457" s="157"/>
      <c r="M457" s="161"/>
      <c r="T457" s="162"/>
      <c r="AT457" s="158" t="s">
        <v>250</v>
      </c>
      <c r="AU457" s="158" t="s">
        <v>79</v>
      </c>
      <c r="AV457" s="11" t="s">
        <v>79</v>
      </c>
      <c r="AW457" s="11" t="s">
        <v>34</v>
      </c>
      <c r="AX457" s="11" t="s">
        <v>71</v>
      </c>
      <c r="AY457" s="158" t="s">
        <v>129</v>
      </c>
    </row>
    <row r="458" spans="2:51" s="10" customFormat="1" ht="12">
      <c r="B458" s="150"/>
      <c r="D458" s="142" t="s">
        <v>250</v>
      </c>
      <c r="E458" s="151" t="s">
        <v>646</v>
      </c>
      <c r="F458" s="152" t="s">
        <v>1369</v>
      </c>
      <c r="H458" s="153">
        <v>0.448</v>
      </c>
      <c r="I458" s="154"/>
      <c r="L458" s="150"/>
      <c r="M458" s="155"/>
      <c r="T458" s="156"/>
      <c r="AT458" s="151" t="s">
        <v>250</v>
      </c>
      <c r="AU458" s="151" t="s">
        <v>79</v>
      </c>
      <c r="AV458" s="10" t="s">
        <v>81</v>
      </c>
      <c r="AW458" s="10" t="s">
        <v>34</v>
      </c>
      <c r="AX458" s="10" t="s">
        <v>79</v>
      </c>
      <c r="AY458" s="151" t="s">
        <v>129</v>
      </c>
    </row>
    <row r="459" spans="2:65" s="1" customFormat="1" ht="16.5" customHeight="1">
      <c r="B459" s="30"/>
      <c r="C459" s="130" t="s">
        <v>664</v>
      </c>
      <c r="D459" s="130" t="s">
        <v>130</v>
      </c>
      <c r="E459" s="131" t="s">
        <v>1370</v>
      </c>
      <c r="F459" s="132" t="s">
        <v>1371</v>
      </c>
      <c r="G459" s="133" t="s">
        <v>407</v>
      </c>
      <c r="H459" s="134">
        <v>0.013</v>
      </c>
      <c r="I459" s="135"/>
      <c r="J459" s="136">
        <f>ROUND(I459*H459,2)</f>
        <v>0</v>
      </c>
      <c r="K459" s="132" t="s">
        <v>134</v>
      </c>
      <c r="L459" s="30"/>
      <c r="M459" s="137" t="s">
        <v>1</v>
      </c>
      <c r="N459" s="138" t="s">
        <v>42</v>
      </c>
      <c r="P459" s="139">
        <f>O459*H459</f>
        <v>0</v>
      </c>
      <c r="Q459" s="139">
        <v>0.847584</v>
      </c>
      <c r="R459" s="139">
        <f>Q459*H459</f>
        <v>0.011018591999999999</v>
      </c>
      <c r="S459" s="139">
        <v>0</v>
      </c>
      <c r="T459" s="140">
        <f>S459*H459</f>
        <v>0</v>
      </c>
      <c r="AR459" s="16" t="s">
        <v>135</v>
      </c>
      <c r="AT459" s="16" t="s">
        <v>130</v>
      </c>
      <c r="AU459" s="16" t="s">
        <v>79</v>
      </c>
      <c r="AY459" s="16" t="s">
        <v>129</v>
      </c>
      <c r="BE459" s="141">
        <f>IF(N459="základní",J459,0)</f>
        <v>0</v>
      </c>
      <c r="BF459" s="141">
        <f>IF(N459="snížená",J459,0)</f>
        <v>0</v>
      </c>
      <c r="BG459" s="141">
        <f>IF(N459="zákl. přenesená",J459,0)</f>
        <v>0</v>
      </c>
      <c r="BH459" s="141">
        <f>IF(N459="sníž. přenesená",J459,0)</f>
        <v>0</v>
      </c>
      <c r="BI459" s="141">
        <f>IF(N459="nulová",J459,0)</f>
        <v>0</v>
      </c>
      <c r="BJ459" s="16" t="s">
        <v>79</v>
      </c>
      <c r="BK459" s="141">
        <f>ROUND(I459*H459,2)</f>
        <v>0</v>
      </c>
      <c r="BL459" s="16" t="s">
        <v>135</v>
      </c>
      <c r="BM459" s="16" t="s">
        <v>1372</v>
      </c>
    </row>
    <row r="460" spans="2:51" s="11" customFormat="1" ht="12">
      <c r="B460" s="157"/>
      <c r="D460" s="142" t="s">
        <v>250</v>
      </c>
      <c r="E460" s="158" t="s">
        <v>1</v>
      </c>
      <c r="F460" s="159" t="s">
        <v>1368</v>
      </c>
      <c r="H460" s="158" t="s">
        <v>1</v>
      </c>
      <c r="I460" s="160"/>
      <c r="L460" s="157"/>
      <c r="M460" s="161"/>
      <c r="T460" s="162"/>
      <c r="AT460" s="158" t="s">
        <v>250</v>
      </c>
      <c r="AU460" s="158" t="s">
        <v>79</v>
      </c>
      <c r="AV460" s="11" t="s">
        <v>79</v>
      </c>
      <c r="AW460" s="11" t="s">
        <v>34</v>
      </c>
      <c r="AX460" s="11" t="s">
        <v>71</v>
      </c>
      <c r="AY460" s="158" t="s">
        <v>129</v>
      </c>
    </row>
    <row r="461" spans="2:51" s="10" customFormat="1" ht="12">
      <c r="B461" s="150"/>
      <c r="D461" s="142" t="s">
        <v>250</v>
      </c>
      <c r="E461" s="151" t="s">
        <v>651</v>
      </c>
      <c r="F461" s="152" t="s">
        <v>1373</v>
      </c>
      <c r="H461" s="153">
        <v>0.013</v>
      </c>
      <c r="I461" s="154"/>
      <c r="L461" s="150"/>
      <c r="M461" s="155"/>
      <c r="T461" s="156"/>
      <c r="AT461" s="151" t="s">
        <v>250</v>
      </c>
      <c r="AU461" s="151" t="s">
        <v>79</v>
      </c>
      <c r="AV461" s="10" t="s">
        <v>81</v>
      </c>
      <c r="AW461" s="10" t="s">
        <v>34</v>
      </c>
      <c r="AX461" s="10" t="s">
        <v>79</v>
      </c>
      <c r="AY461" s="151" t="s">
        <v>129</v>
      </c>
    </row>
    <row r="462" spans="2:63" s="9" customFormat="1" ht="25.9" customHeight="1">
      <c r="B462" s="120"/>
      <c r="D462" s="121" t="s">
        <v>70</v>
      </c>
      <c r="E462" s="122" t="s">
        <v>152</v>
      </c>
      <c r="F462" s="122" t="s">
        <v>510</v>
      </c>
      <c r="I462" s="123"/>
      <c r="J462" s="124">
        <f>BK462</f>
        <v>0</v>
      </c>
      <c r="L462" s="120"/>
      <c r="M462" s="125"/>
      <c r="P462" s="126">
        <f>SUM(P463:P522)</f>
        <v>0</v>
      </c>
      <c r="R462" s="126">
        <f>SUM(R463:R522)</f>
        <v>1979.2457562400002</v>
      </c>
      <c r="T462" s="127">
        <f>SUM(T463:T522)</f>
        <v>0</v>
      </c>
      <c r="AR462" s="121" t="s">
        <v>79</v>
      </c>
      <c r="AT462" s="128" t="s">
        <v>70</v>
      </c>
      <c r="AU462" s="128" t="s">
        <v>71</v>
      </c>
      <c r="AY462" s="121" t="s">
        <v>129</v>
      </c>
      <c r="BK462" s="129">
        <f>SUM(BK463:BK522)</f>
        <v>0</v>
      </c>
    </row>
    <row r="463" spans="2:65" s="1" customFormat="1" ht="16.5" customHeight="1">
      <c r="B463" s="30"/>
      <c r="C463" s="130" t="s">
        <v>668</v>
      </c>
      <c r="D463" s="130" t="s">
        <v>130</v>
      </c>
      <c r="E463" s="131" t="s">
        <v>512</v>
      </c>
      <c r="F463" s="132" t="s">
        <v>513</v>
      </c>
      <c r="G463" s="133" t="s">
        <v>254</v>
      </c>
      <c r="H463" s="134">
        <v>11</v>
      </c>
      <c r="I463" s="135"/>
      <c r="J463" s="136">
        <f>ROUND(I463*H463,2)</f>
        <v>0</v>
      </c>
      <c r="K463" s="132" t="s">
        <v>134</v>
      </c>
      <c r="L463" s="30"/>
      <c r="M463" s="137" t="s">
        <v>1</v>
      </c>
      <c r="N463" s="138" t="s">
        <v>42</v>
      </c>
      <c r="P463" s="139">
        <f>O463*H463</f>
        <v>0</v>
      </c>
      <c r="Q463" s="139">
        <v>0.27994</v>
      </c>
      <c r="R463" s="139">
        <f>Q463*H463</f>
        <v>3.07934</v>
      </c>
      <c r="S463" s="139">
        <v>0</v>
      </c>
      <c r="T463" s="140">
        <f>S463*H463</f>
        <v>0</v>
      </c>
      <c r="AR463" s="16" t="s">
        <v>135</v>
      </c>
      <c r="AT463" s="16" t="s">
        <v>130</v>
      </c>
      <c r="AU463" s="16" t="s">
        <v>79</v>
      </c>
      <c r="AY463" s="16" t="s">
        <v>129</v>
      </c>
      <c r="BE463" s="141">
        <f>IF(N463="základní",J463,0)</f>
        <v>0</v>
      </c>
      <c r="BF463" s="141">
        <f>IF(N463="snížená",J463,0)</f>
        <v>0</v>
      </c>
      <c r="BG463" s="141">
        <f>IF(N463="zákl. přenesená",J463,0)</f>
        <v>0</v>
      </c>
      <c r="BH463" s="141">
        <f>IF(N463="sníž. přenesená",J463,0)</f>
        <v>0</v>
      </c>
      <c r="BI463" s="141">
        <f>IF(N463="nulová",J463,0)</f>
        <v>0</v>
      </c>
      <c r="BJ463" s="16" t="s">
        <v>79</v>
      </c>
      <c r="BK463" s="141">
        <f>ROUND(I463*H463,2)</f>
        <v>0</v>
      </c>
      <c r="BL463" s="16" t="s">
        <v>135</v>
      </c>
      <c r="BM463" s="16" t="s">
        <v>1374</v>
      </c>
    </row>
    <row r="464" spans="2:51" s="10" customFormat="1" ht="12">
      <c r="B464" s="150"/>
      <c r="D464" s="142" t="s">
        <v>250</v>
      </c>
      <c r="E464" s="151" t="s">
        <v>1375</v>
      </c>
      <c r="F464" s="152" t="s">
        <v>1376</v>
      </c>
      <c r="H464" s="153">
        <v>11</v>
      </c>
      <c r="I464" s="154"/>
      <c r="L464" s="150"/>
      <c r="M464" s="155"/>
      <c r="T464" s="156"/>
      <c r="AT464" s="151" t="s">
        <v>250</v>
      </c>
      <c r="AU464" s="151" t="s">
        <v>79</v>
      </c>
      <c r="AV464" s="10" t="s">
        <v>81</v>
      </c>
      <c r="AW464" s="10" t="s">
        <v>34</v>
      </c>
      <c r="AX464" s="10" t="s">
        <v>79</v>
      </c>
      <c r="AY464" s="151" t="s">
        <v>129</v>
      </c>
    </row>
    <row r="465" spans="2:65" s="1" customFormat="1" ht="16.5" customHeight="1">
      <c r="B465" s="30"/>
      <c r="C465" s="130" t="s">
        <v>674</v>
      </c>
      <c r="D465" s="130" t="s">
        <v>130</v>
      </c>
      <c r="E465" s="131" t="s">
        <v>519</v>
      </c>
      <c r="F465" s="132" t="s">
        <v>513</v>
      </c>
      <c r="G465" s="133" t="s">
        <v>254</v>
      </c>
      <c r="H465" s="134">
        <v>2804.8</v>
      </c>
      <c r="I465" s="135"/>
      <c r="J465" s="136">
        <f>ROUND(I465*H465,2)</f>
        <v>0</v>
      </c>
      <c r="K465" s="132" t="s">
        <v>134</v>
      </c>
      <c r="L465" s="30"/>
      <c r="M465" s="137" t="s">
        <v>1</v>
      </c>
      <c r="N465" s="138" t="s">
        <v>42</v>
      </c>
      <c r="P465" s="139">
        <f>O465*H465</f>
        <v>0</v>
      </c>
      <c r="Q465" s="139">
        <v>0.27994</v>
      </c>
      <c r="R465" s="139">
        <f>Q465*H465</f>
        <v>785.1757120000001</v>
      </c>
      <c r="S465" s="139">
        <v>0</v>
      </c>
      <c r="T465" s="140">
        <f>S465*H465</f>
        <v>0</v>
      </c>
      <c r="AR465" s="16" t="s">
        <v>135</v>
      </c>
      <c r="AT465" s="16" t="s">
        <v>130</v>
      </c>
      <c r="AU465" s="16" t="s">
        <v>79</v>
      </c>
      <c r="AY465" s="16" t="s">
        <v>129</v>
      </c>
      <c r="BE465" s="141">
        <f>IF(N465="základní",J465,0)</f>
        <v>0</v>
      </c>
      <c r="BF465" s="141">
        <f>IF(N465="snížená",J465,0)</f>
        <v>0</v>
      </c>
      <c r="BG465" s="141">
        <f>IF(N465="zákl. přenesená",J465,0)</f>
        <v>0</v>
      </c>
      <c r="BH465" s="141">
        <f>IF(N465="sníž. přenesená",J465,0)</f>
        <v>0</v>
      </c>
      <c r="BI465" s="141">
        <f>IF(N465="nulová",J465,0)</f>
        <v>0</v>
      </c>
      <c r="BJ465" s="16" t="s">
        <v>79</v>
      </c>
      <c r="BK465" s="141">
        <f>ROUND(I465*H465,2)</f>
        <v>0</v>
      </c>
      <c r="BL465" s="16" t="s">
        <v>135</v>
      </c>
      <c r="BM465" s="16" t="s">
        <v>1377</v>
      </c>
    </row>
    <row r="466" spans="2:65" s="1" customFormat="1" ht="16.5" customHeight="1">
      <c r="B466" s="30"/>
      <c r="C466" s="130" t="s">
        <v>679</v>
      </c>
      <c r="D466" s="130" t="s">
        <v>130</v>
      </c>
      <c r="E466" s="131" t="s">
        <v>1378</v>
      </c>
      <c r="F466" s="132" t="s">
        <v>1379</v>
      </c>
      <c r="G466" s="133" t="s">
        <v>254</v>
      </c>
      <c r="H466" s="134">
        <v>593.1</v>
      </c>
      <c r="I466" s="135"/>
      <c r="J466" s="136">
        <f>ROUND(I466*H466,2)</f>
        <v>0</v>
      </c>
      <c r="K466" s="132" t="s">
        <v>134</v>
      </c>
      <c r="L466" s="30"/>
      <c r="M466" s="137" t="s">
        <v>1</v>
      </c>
      <c r="N466" s="138" t="s">
        <v>42</v>
      </c>
      <c r="P466" s="139">
        <f>O466*H466</f>
        <v>0</v>
      </c>
      <c r="Q466" s="139">
        <v>0.378</v>
      </c>
      <c r="R466" s="139">
        <f>Q466*H466</f>
        <v>224.1918</v>
      </c>
      <c r="S466" s="139">
        <v>0</v>
      </c>
      <c r="T466" s="140">
        <f>S466*H466</f>
        <v>0</v>
      </c>
      <c r="AR466" s="16" t="s">
        <v>135</v>
      </c>
      <c r="AT466" s="16" t="s">
        <v>130</v>
      </c>
      <c r="AU466" s="16" t="s">
        <v>79</v>
      </c>
      <c r="AY466" s="16" t="s">
        <v>129</v>
      </c>
      <c r="BE466" s="141">
        <f>IF(N466="základní",J466,0)</f>
        <v>0</v>
      </c>
      <c r="BF466" s="141">
        <f>IF(N466="snížená",J466,0)</f>
        <v>0</v>
      </c>
      <c r="BG466" s="141">
        <f>IF(N466="zákl. přenesená",J466,0)</f>
        <v>0</v>
      </c>
      <c r="BH466" s="141">
        <f>IF(N466="sníž. přenesená",J466,0)</f>
        <v>0</v>
      </c>
      <c r="BI466" s="141">
        <f>IF(N466="nulová",J466,0)</f>
        <v>0</v>
      </c>
      <c r="BJ466" s="16" t="s">
        <v>79</v>
      </c>
      <c r="BK466" s="141">
        <f>ROUND(I466*H466,2)</f>
        <v>0</v>
      </c>
      <c r="BL466" s="16" t="s">
        <v>135</v>
      </c>
      <c r="BM466" s="16" t="s">
        <v>1380</v>
      </c>
    </row>
    <row r="467" spans="2:65" s="1" customFormat="1" ht="16.5" customHeight="1">
      <c r="B467" s="30"/>
      <c r="C467" s="130" t="s">
        <v>685</v>
      </c>
      <c r="D467" s="130" t="s">
        <v>130</v>
      </c>
      <c r="E467" s="131" t="s">
        <v>524</v>
      </c>
      <c r="F467" s="132" t="s">
        <v>525</v>
      </c>
      <c r="G467" s="133" t="s">
        <v>254</v>
      </c>
      <c r="H467" s="134">
        <v>32</v>
      </c>
      <c r="I467" s="135"/>
      <c r="J467" s="136">
        <f>ROUND(I467*H467,2)</f>
        <v>0</v>
      </c>
      <c r="K467" s="132" t="s">
        <v>134</v>
      </c>
      <c r="L467" s="30"/>
      <c r="M467" s="137" t="s">
        <v>1</v>
      </c>
      <c r="N467" s="138" t="s">
        <v>42</v>
      </c>
      <c r="P467" s="139">
        <f>O467*H467</f>
        <v>0</v>
      </c>
      <c r="Q467" s="139">
        <v>0.13188</v>
      </c>
      <c r="R467" s="139">
        <f>Q467*H467</f>
        <v>4.22016</v>
      </c>
      <c r="S467" s="139">
        <v>0</v>
      </c>
      <c r="T467" s="140">
        <f>S467*H467</f>
        <v>0</v>
      </c>
      <c r="AR467" s="16" t="s">
        <v>135</v>
      </c>
      <c r="AT467" s="16" t="s">
        <v>130</v>
      </c>
      <c r="AU467" s="16" t="s">
        <v>79</v>
      </c>
      <c r="AY467" s="16" t="s">
        <v>129</v>
      </c>
      <c r="BE467" s="141">
        <f>IF(N467="základní",J467,0)</f>
        <v>0</v>
      </c>
      <c r="BF467" s="141">
        <f>IF(N467="snížená",J467,0)</f>
        <v>0</v>
      </c>
      <c r="BG467" s="141">
        <f>IF(N467="zákl. přenesená",J467,0)</f>
        <v>0</v>
      </c>
      <c r="BH467" s="141">
        <f>IF(N467="sníž. přenesená",J467,0)</f>
        <v>0</v>
      </c>
      <c r="BI467" s="141">
        <f>IF(N467="nulová",J467,0)</f>
        <v>0</v>
      </c>
      <c r="BJ467" s="16" t="s">
        <v>79</v>
      </c>
      <c r="BK467" s="141">
        <f>ROUND(I467*H467,2)</f>
        <v>0</v>
      </c>
      <c r="BL467" s="16" t="s">
        <v>135</v>
      </c>
      <c r="BM467" s="16" t="s">
        <v>1381</v>
      </c>
    </row>
    <row r="468" spans="2:47" s="1" customFormat="1" ht="19.5">
      <c r="B468" s="30"/>
      <c r="D468" s="142" t="s">
        <v>137</v>
      </c>
      <c r="F468" s="143" t="s">
        <v>527</v>
      </c>
      <c r="I468" s="83"/>
      <c r="L468" s="30"/>
      <c r="M468" s="144"/>
      <c r="T468" s="49"/>
      <c r="AT468" s="16" t="s">
        <v>137</v>
      </c>
      <c r="AU468" s="16" t="s">
        <v>79</v>
      </c>
    </row>
    <row r="469" spans="2:51" s="11" customFormat="1" ht="12">
      <c r="B469" s="157"/>
      <c r="D469" s="142" t="s">
        <v>250</v>
      </c>
      <c r="E469" s="158" t="s">
        <v>1</v>
      </c>
      <c r="F469" s="159" t="s">
        <v>1382</v>
      </c>
      <c r="H469" s="158" t="s">
        <v>1</v>
      </c>
      <c r="I469" s="160"/>
      <c r="L469" s="157"/>
      <c r="M469" s="161"/>
      <c r="T469" s="162"/>
      <c r="AT469" s="158" t="s">
        <v>250</v>
      </c>
      <c r="AU469" s="158" t="s">
        <v>79</v>
      </c>
      <c r="AV469" s="11" t="s">
        <v>79</v>
      </c>
      <c r="AW469" s="11" t="s">
        <v>34</v>
      </c>
      <c r="AX469" s="11" t="s">
        <v>71</v>
      </c>
      <c r="AY469" s="158" t="s">
        <v>129</v>
      </c>
    </row>
    <row r="470" spans="2:51" s="10" customFormat="1" ht="12">
      <c r="B470" s="150"/>
      <c r="D470" s="142" t="s">
        <v>250</v>
      </c>
      <c r="E470" s="151" t="s">
        <v>348</v>
      </c>
      <c r="F470" s="152" t="s">
        <v>473</v>
      </c>
      <c r="H470" s="153">
        <v>32</v>
      </c>
      <c r="I470" s="154"/>
      <c r="L470" s="150"/>
      <c r="M470" s="155"/>
      <c r="T470" s="156"/>
      <c r="AT470" s="151" t="s">
        <v>250</v>
      </c>
      <c r="AU470" s="151" t="s">
        <v>79</v>
      </c>
      <c r="AV470" s="10" t="s">
        <v>81</v>
      </c>
      <c r="AW470" s="10" t="s">
        <v>34</v>
      </c>
      <c r="AX470" s="10" t="s">
        <v>79</v>
      </c>
      <c r="AY470" s="151" t="s">
        <v>129</v>
      </c>
    </row>
    <row r="471" spans="2:65" s="1" customFormat="1" ht="16.5" customHeight="1">
      <c r="B471" s="30"/>
      <c r="C471" s="130" t="s">
        <v>691</v>
      </c>
      <c r="D471" s="130" t="s">
        <v>130</v>
      </c>
      <c r="E471" s="131" t="s">
        <v>531</v>
      </c>
      <c r="F471" s="132" t="s">
        <v>532</v>
      </c>
      <c r="G471" s="133" t="s">
        <v>247</v>
      </c>
      <c r="H471" s="134">
        <v>69</v>
      </c>
      <c r="I471" s="135"/>
      <c r="J471" s="136">
        <f>ROUND(I471*H471,2)</f>
        <v>0</v>
      </c>
      <c r="K471" s="132" t="s">
        <v>248</v>
      </c>
      <c r="L471" s="30"/>
      <c r="M471" s="137" t="s">
        <v>1</v>
      </c>
      <c r="N471" s="138" t="s">
        <v>42</v>
      </c>
      <c r="P471" s="139">
        <f>O471*H471</f>
        <v>0</v>
      </c>
      <c r="Q471" s="139">
        <v>0</v>
      </c>
      <c r="R471" s="139">
        <f>Q471*H471</f>
        <v>0</v>
      </c>
      <c r="S471" s="139">
        <v>0</v>
      </c>
      <c r="T471" s="140">
        <f>S471*H471</f>
        <v>0</v>
      </c>
      <c r="AR471" s="16" t="s">
        <v>135</v>
      </c>
      <c r="AT471" s="16" t="s">
        <v>130</v>
      </c>
      <c r="AU471" s="16" t="s">
        <v>79</v>
      </c>
      <c r="AY471" s="16" t="s">
        <v>129</v>
      </c>
      <c r="BE471" s="141">
        <f>IF(N471="základní",J471,0)</f>
        <v>0</v>
      </c>
      <c r="BF471" s="141">
        <f>IF(N471="snížená",J471,0)</f>
        <v>0</v>
      </c>
      <c r="BG471" s="141">
        <f>IF(N471="zákl. přenesená",J471,0)</f>
        <v>0</v>
      </c>
      <c r="BH471" s="141">
        <f>IF(N471="sníž. přenesená",J471,0)</f>
        <v>0</v>
      </c>
      <c r="BI471" s="141">
        <f>IF(N471="nulová",J471,0)</f>
        <v>0</v>
      </c>
      <c r="BJ471" s="16" t="s">
        <v>79</v>
      </c>
      <c r="BK471" s="141">
        <f>ROUND(I471*H471,2)</f>
        <v>0</v>
      </c>
      <c r="BL471" s="16" t="s">
        <v>135</v>
      </c>
      <c r="BM471" s="16" t="s">
        <v>1383</v>
      </c>
    </row>
    <row r="472" spans="2:51" s="11" customFormat="1" ht="12">
      <c r="B472" s="157"/>
      <c r="D472" s="142" t="s">
        <v>250</v>
      </c>
      <c r="E472" s="158" t="s">
        <v>1</v>
      </c>
      <c r="F472" s="159" t="s">
        <v>1382</v>
      </c>
      <c r="H472" s="158" t="s">
        <v>1</v>
      </c>
      <c r="I472" s="160"/>
      <c r="L472" s="157"/>
      <c r="M472" s="161"/>
      <c r="T472" s="162"/>
      <c r="AT472" s="158" t="s">
        <v>250</v>
      </c>
      <c r="AU472" s="158" t="s">
        <v>79</v>
      </c>
      <c r="AV472" s="11" t="s">
        <v>79</v>
      </c>
      <c r="AW472" s="11" t="s">
        <v>34</v>
      </c>
      <c r="AX472" s="11" t="s">
        <v>71</v>
      </c>
      <c r="AY472" s="158" t="s">
        <v>129</v>
      </c>
    </row>
    <row r="473" spans="2:51" s="10" customFormat="1" ht="12">
      <c r="B473" s="150"/>
      <c r="D473" s="142" t="s">
        <v>250</v>
      </c>
      <c r="E473" s="151" t="s">
        <v>1</v>
      </c>
      <c r="F473" s="152" t="s">
        <v>1384</v>
      </c>
      <c r="H473" s="153">
        <v>21</v>
      </c>
      <c r="I473" s="154"/>
      <c r="L473" s="150"/>
      <c r="M473" s="155"/>
      <c r="T473" s="156"/>
      <c r="AT473" s="151" t="s">
        <v>250</v>
      </c>
      <c r="AU473" s="151" t="s">
        <v>79</v>
      </c>
      <c r="AV473" s="10" t="s">
        <v>81</v>
      </c>
      <c r="AW473" s="10" t="s">
        <v>34</v>
      </c>
      <c r="AX473" s="10" t="s">
        <v>71</v>
      </c>
      <c r="AY473" s="151" t="s">
        <v>129</v>
      </c>
    </row>
    <row r="474" spans="2:51" s="10" customFormat="1" ht="12">
      <c r="B474" s="150"/>
      <c r="D474" s="142" t="s">
        <v>250</v>
      </c>
      <c r="E474" s="151" t="s">
        <v>1</v>
      </c>
      <c r="F474" s="152" t="s">
        <v>1385</v>
      </c>
      <c r="H474" s="153">
        <v>48</v>
      </c>
      <c r="I474" s="154"/>
      <c r="L474" s="150"/>
      <c r="M474" s="155"/>
      <c r="T474" s="156"/>
      <c r="AT474" s="151" t="s">
        <v>250</v>
      </c>
      <c r="AU474" s="151" t="s">
        <v>79</v>
      </c>
      <c r="AV474" s="10" t="s">
        <v>81</v>
      </c>
      <c r="AW474" s="10" t="s">
        <v>34</v>
      </c>
      <c r="AX474" s="10" t="s">
        <v>71</v>
      </c>
      <c r="AY474" s="151" t="s">
        <v>129</v>
      </c>
    </row>
    <row r="475" spans="2:51" s="10" customFormat="1" ht="12">
      <c r="B475" s="150"/>
      <c r="D475" s="142" t="s">
        <v>250</v>
      </c>
      <c r="E475" s="151" t="s">
        <v>1</v>
      </c>
      <c r="F475" s="152" t="s">
        <v>1386</v>
      </c>
      <c r="H475" s="153">
        <v>69</v>
      </c>
      <c r="I475" s="154"/>
      <c r="L475" s="150"/>
      <c r="M475" s="155"/>
      <c r="T475" s="156"/>
      <c r="AT475" s="151" t="s">
        <v>250</v>
      </c>
      <c r="AU475" s="151" t="s">
        <v>79</v>
      </c>
      <c r="AV475" s="10" t="s">
        <v>81</v>
      </c>
      <c r="AW475" s="10" t="s">
        <v>34</v>
      </c>
      <c r="AX475" s="10" t="s">
        <v>79</v>
      </c>
      <c r="AY475" s="151" t="s">
        <v>129</v>
      </c>
    </row>
    <row r="476" spans="2:65" s="1" customFormat="1" ht="16.5" customHeight="1">
      <c r="B476" s="30"/>
      <c r="C476" s="130" t="s">
        <v>697</v>
      </c>
      <c r="D476" s="130" t="s">
        <v>130</v>
      </c>
      <c r="E476" s="131" t="s">
        <v>536</v>
      </c>
      <c r="F476" s="132" t="s">
        <v>537</v>
      </c>
      <c r="G476" s="133" t="s">
        <v>254</v>
      </c>
      <c r="H476" s="134">
        <v>32</v>
      </c>
      <c r="I476" s="135"/>
      <c r="J476" s="136">
        <f>ROUND(I476*H476,2)</f>
        <v>0</v>
      </c>
      <c r="K476" s="132" t="s">
        <v>134</v>
      </c>
      <c r="L476" s="30"/>
      <c r="M476" s="137" t="s">
        <v>1</v>
      </c>
      <c r="N476" s="138" t="s">
        <v>42</v>
      </c>
      <c r="P476" s="139">
        <f>O476*H476</f>
        <v>0</v>
      </c>
      <c r="Q476" s="139">
        <v>0.00071</v>
      </c>
      <c r="R476" s="139">
        <f>Q476*H476</f>
        <v>0.02272</v>
      </c>
      <c r="S476" s="139">
        <v>0</v>
      </c>
      <c r="T476" s="140">
        <f>S476*H476</f>
        <v>0</v>
      </c>
      <c r="AR476" s="16" t="s">
        <v>135</v>
      </c>
      <c r="AT476" s="16" t="s">
        <v>130</v>
      </c>
      <c r="AU476" s="16" t="s">
        <v>79</v>
      </c>
      <c r="AY476" s="16" t="s">
        <v>129</v>
      </c>
      <c r="BE476" s="141">
        <f>IF(N476="základní",J476,0)</f>
        <v>0</v>
      </c>
      <c r="BF476" s="141">
        <f>IF(N476="snížená",J476,0)</f>
        <v>0</v>
      </c>
      <c r="BG476" s="141">
        <f>IF(N476="zákl. přenesená",J476,0)</f>
        <v>0</v>
      </c>
      <c r="BH476" s="141">
        <f>IF(N476="sníž. přenesená",J476,0)</f>
        <v>0</v>
      </c>
      <c r="BI476" s="141">
        <f>IF(N476="nulová",J476,0)</f>
        <v>0</v>
      </c>
      <c r="BJ476" s="16" t="s">
        <v>79</v>
      </c>
      <c r="BK476" s="141">
        <f>ROUND(I476*H476,2)</f>
        <v>0</v>
      </c>
      <c r="BL476" s="16" t="s">
        <v>135</v>
      </c>
      <c r="BM476" s="16" t="s">
        <v>1387</v>
      </c>
    </row>
    <row r="477" spans="2:51" s="11" customFormat="1" ht="12">
      <c r="B477" s="157"/>
      <c r="D477" s="142" t="s">
        <v>250</v>
      </c>
      <c r="E477" s="158" t="s">
        <v>1</v>
      </c>
      <c r="F477" s="159" t="s">
        <v>1382</v>
      </c>
      <c r="H477" s="158" t="s">
        <v>1</v>
      </c>
      <c r="I477" s="160"/>
      <c r="L477" s="157"/>
      <c r="M477" s="161"/>
      <c r="T477" s="162"/>
      <c r="AT477" s="158" t="s">
        <v>250</v>
      </c>
      <c r="AU477" s="158" t="s">
        <v>79</v>
      </c>
      <c r="AV477" s="11" t="s">
        <v>79</v>
      </c>
      <c r="AW477" s="11" t="s">
        <v>34</v>
      </c>
      <c r="AX477" s="11" t="s">
        <v>71</v>
      </c>
      <c r="AY477" s="158" t="s">
        <v>129</v>
      </c>
    </row>
    <row r="478" spans="2:51" s="10" customFormat="1" ht="12">
      <c r="B478" s="150"/>
      <c r="D478" s="142" t="s">
        <v>250</v>
      </c>
      <c r="E478" s="151" t="s">
        <v>1388</v>
      </c>
      <c r="F478" s="152" t="s">
        <v>1389</v>
      </c>
      <c r="H478" s="153">
        <v>32</v>
      </c>
      <c r="I478" s="154"/>
      <c r="L478" s="150"/>
      <c r="M478" s="155"/>
      <c r="T478" s="156"/>
      <c r="AT478" s="151" t="s">
        <v>250</v>
      </c>
      <c r="AU478" s="151" t="s">
        <v>79</v>
      </c>
      <c r="AV478" s="10" t="s">
        <v>81</v>
      </c>
      <c r="AW478" s="10" t="s">
        <v>34</v>
      </c>
      <c r="AX478" s="10" t="s">
        <v>79</v>
      </c>
      <c r="AY478" s="151" t="s">
        <v>129</v>
      </c>
    </row>
    <row r="479" spans="2:65" s="1" customFormat="1" ht="16.5" customHeight="1">
      <c r="B479" s="30"/>
      <c r="C479" s="130" t="s">
        <v>711</v>
      </c>
      <c r="D479" s="130" t="s">
        <v>130</v>
      </c>
      <c r="E479" s="131" t="s">
        <v>544</v>
      </c>
      <c r="F479" s="132" t="s">
        <v>545</v>
      </c>
      <c r="G479" s="133" t="s">
        <v>247</v>
      </c>
      <c r="H479" s="134">
        <v>48</v>
      </c>
      <c r="I479" s="135"/>
      <c r="J479" s="136">
        <f>ROUND(I479*H479,2)</f>
        <v>0</v>
      </c>
      <c r="K479" s="132" t="s">
        <v>248</v>
      </c>
      <c r="L479" s="30"/>
      <c r="M479" s="137" t="s">
        <v>1</v>
      </c>
      <c r="N479" s="138" t="s">
        <v>42</v>
      </c>
      <c r="P479" s="139">
        <f>O479*H479</f>
        <v>0</v>
      </c>
      <c r="Q479" s="139">
        <v>0</v>
      </c>
      <c r="R479" s="139">
        <f>Q479*H479</f>
        <v>0</v>
      </c>
      <c r="S479" s="139">
        <v>0</v>
      </c>
      <c r="T479" s="140">
        <f>S479*H479</f>
        <v>0</v>
      </c>
      <c r="AR479" s="16" t="s">
        <v>135</v>
      </c>
      <c r="AT479" s="16" t="s">
        <v>130</v>
      </c>
      <c r="AU479" s="16" t="s">
        <v>79</v>
      </c>
      <c r="AY479" s="16" t="s">
        <v>129</v>
      </c>
      <c r="BE479" s="141">
        <f>IF(N479="základní",J479,0)</f>
        <v>0</v>
      </c>
      <c r="BF479" s="141">
        <f>IF(N479="snížená",J479,0)</f>
        <v>0</v>
      </c>
      <c r="BG479" s="141">
        <f>IF(N479="zákl. přenesená",J479,0)</f>
        <v>0</v>
      </c>
      <c r="BH479" s="141">
        <f>IF(N479="sníž. přenesená",J479,0)</f>
        <v>0</v>
      </c>
      <c r="BI479" s="141">
        <f>IF(N479="nulová",J479,0)</f>
        <v>0</v>
      </c>
      <c r="BJ479" s="16" t="s">
        <v>79</v>
      </c>
      <c r="BK479" s="141">
        <f>ROUND(I479*H479,2)</f>
        <v>0</v>
      </c>
      <c r="BL479" s="16" t="s">
        <v>135</v>
      </c>
      <c r="BM479" s="16" t="s">
        <v>1390</v>
      </c>
    </row>
    <row r="480" spans="2:47" s="1" customFormat="1" ht="19.5">
      <c r="B480" s="30"/>
      <c r="D480" s="142" t="s">
        <v>137</v>
      </c>
      <c r="F480" s="143" t="s">
        <v>547</v>
      </c>
      <c r="I480" s="83"/>
      <c r="L480" s="30"/>
      <c r="M480" s="144"/>
      <c r="T480" s="49"/>
      <c r="AT480" s="16" t="s">
        <v>137</v>
      </c>
      <c r="AU480" s="16" t="s">
        <v>79</v>
      </c>
    </row>
    <row r="481" spans="2:51" s="11" customFormat="1" ht="12">
      <c r="B481" s="157"/>
      <c r="D481" s="142" t="s">
        <v>250</v>
      </c>
      <c r="E481" s="158" t="s">
        <v>1</v>
      </c>
      <c r="F481" s="159" t="s">
        <v>1382</v>
      </c>
      <c r="H481" s="158" t="s">
        <v>1</v>
      </c>
      <c r="I481" s="160"/>
      <c r="L481" s="157"/>
      <c r="M481" s="161"/>
      <c r="T481" s="162"/>
      <c r="AT481" s="158" t="s">
        <v>250</v>
      </c>
      <c r="AU481" s="158" t="s">
        <v>79</v>
      </c>
      <c r="AV481" s="11" t="s">
        <v>79</v>
      </c>
      <c r="AW481" s="11" t="s">
        <v>34</v>
      </c>
      <c r="AX481" s="11" t="s">
        <v>71</v>
      </c>
      <c r="AY481" s="158" t="s">
        <v>129</v>
      </c>
    </row>
    <row r="482" spans="2:51" s="10" customFormat="1" ht="12">
      <c r="B482" s="150"/>
      <c r="D482" s="142" t="s">
        <v>250</v>
      </c>
      <c r="E482" s="151" t="s">
        <v>1</v>
      </c>
      <c r="F482" s="152" t="s">
        <v>583</v>
      </c>
      <c r="H482" s="153">
        <v>48</v>
      </c>
      <c r="I482" s="154"/>
      <c r="L482" s="150"/>
      <c r="M482" s="155"/>
      <c r="T482" s="156"/>
      <c r="AT482" s="151" t="s">
        <v>250</v>
      </c>
      <c r="AU482" s="151" t="s">
        <v>79</v>
      </c>
      <c r="AV482" s="10" t="s">
        <v>81</v>
      </c>
      <c r="AW482" s="10" t="s">
        <v>34</v>
      </c>
      <c r="AX482" s="10" t="s">
        <v>79</v>
      </c>
      <c r="AY482" s="151" t="s">
        <v>129</v>
      </c>
    </row>
    <row r="483" spans="2:65" s="1" customFormat="1" ht="16.5" customHeight="1">
      <c r="B483" s="30"/>
      <c r="C483" s="130" t="s">
        <v>718</v>
      </c>
      <c r="D483" s="130" t="s">
        <v>130</v>
      </c>
      <c r="E483" s="131" t="s">
        <v>549</v>
      </c>
      <c r="F483" s="132" t="s">
        <v>550</v>
      </c>
      <c r="G483" s="133" t="s">
        <v>247</v>
      </c>
      <c r="H483" s="134">
        <v>21</v>
      </c>
      <c r="I483" s="135"/>
      <c r="J483" s="136">
        <f>ROUND(I483*H483,2)</f>
        <v>0</v>
      </c>
      <c r="K483" s="132" t="s">
        <v>248</v>
      </c>
      <c r="L483" s="30"/>
      <c r="M483" s="137" t="s">
        <v>1</v>
      </c>
      <c r="N483" s="138" t="s">
        <v>42</v>
      </c>
      <c r="P483" s="139">
        <f>O483*H483</f>
        <v>0</v>
      </c>
      <c r="Q483" s="139">
        <v>0</v>
      </c>
      <c r="R483" s="139">
        <f>Q483*H483</f>
        <v>0</v>
      </c>
      <c r="S483" s="139">
        <v>0</v>
      </c>
      <c r="T483" s="140">
        <f>S483*H483</f>
        <v>0</v>
      </c>
      <c r="AR483" s="16" t="s">
        <v>135</v>
      </c>
      <c r="AT483" s="16" t="s">
        <v>130</v>
      </c>
      <c r="AU483" s="16" t="s">
        <v>79</v>
      </c>
      <c r="AY483" s="16" t="s">
        <v>129</v>
      </c>
      <c r="BE483" s="141">
        <f>IF(N483="základní",J483,0)</f>
        <v>0</v>
      </c>
      <c r="BF483" s="141">
        <f>IF(N483="snížená",J483,0)</f>
        <v>0</v>
      </c>
      <c r="BG483" s="141">
        <f>IF(N483="zákl. přenesená",J483,0)</f>
        <v>0</v>
      </c>
      <c r="BH483" s="141">
        <f>IF(N483="sníž. přenesená",J483,0)</f>
        <v>0</v>
      </c>
      <c r="BI483" s="141">
        <f>IF(N483="nulová",J483,0)</f>
        <v>0</v>
      </c>
      <c r="BJ483" s="16" t="s">
        <v>79</v>
      </c>
      <c r="BK483" s="141">
        <f>ROUND(I483*H483,2)</f>
        <v>0</v>
      </c>
      <c r="BL483" s="16" t="s">
        <v>135</v>
      </c>
      <c r="BM483" s="16" t="s">
        <v>1391</v>
      </c>
    </row>
    <row r="484" spans="2:47" s="1" customFormat="1" ht="19.5">
      <c r="B484" s="30"/>
      <c r="D484" s="142" t="s">
        <v>137</v>
      </c>
      <c r="F484" s="143" t="s">
        <v>552</v>
      </c>
      <c r="I484" s="83"/>
      <c r="L484" s="30"/>
      <c r="M484" s="144"/>
      <c r="T484" s="49"/>
      <c r="AT484" s="16" t="s">
        <v>137</v>
      </c>
      <c r="AU484" s="16" t="s">
        <v>79</v>
      </c>
    </row>
    <row r="485" spans="2:51" s="11" customFormat="1" ht="12">
      <c r="B485" s="157"/>
      <c r="D485" s="142" t="s">
        <v>250</v>
      </c>
      <c r="E485" s="158" t="s">
        <v>1</v>
      </c>
      <c r="F485" s="159" t="s">
        <v>1382</v>
      </c>
      <c r="H485" s="158" t="s">
        <v>1</v>
      </c>
      <c r="I485" s="160"/>
      <c r="L485" s="157"/>
      <c r="M485" s="161"/>
      <c r="T485" s="162"/>
      <c r="AT485" s="158" t="s">
        <v>250</v>
      </c>
      <c r="AU485" s="158" t="s">
        <v>79</v>
      </c>
      <c r="AV485" s="11" t="s">
        <v>79</v>
      </c>
      <c r="AW485" s="11" t="s">
        <v>34</v>
      </c>
      <c r="AX485" s="11" t="s">
        <v>71</v>
      </c>
      <c r="AY485" s="158" t="s">
        <v>129</v>
      </c>
    </row>
    <row r="486" spans="2:51" s="10" customFormat="1" ht="12">
      <c r="B486" s="150"/>
      <c r="D486" s="142" t="s">
        <v>250</v>
      </c>
      <c r="E486" s="151" t="s">
        <v>1</v>
      </c>
      <c r="F486" s="152" t="s">
        <v>7</v>
      </c>
      <c r="H486" s="153">
        <v>21</v>
      </c>
      <c r="I486" s="154"/>
      <c r="L486" s="150"/>
      <c r="M486" s="155"/>
      <c r="T486" s="156"/>
      <c r="AT486" s="151" t="s">
        <v>250</v>
      </c>
      <c r="AU486" s="151" t="s">
        <v>79</v>
      </c>
      <c r="AV486" s="10" t="s">
        <v>81</v>
      </c>
      <c r="AW486" s="10" t="s">
        <v>34</v>
      </c>
      <c r="AX486" s="10" t="s">
        <v>79</v>
      </c>
      <c r="AY486" s="151" t="s">
        <v>129</v>
      </c>
    </row>
    <row r="487" spans="2:65" s="1" customFormat="1" ht="16.5" customHeight="1">
      <c r="B487" s="30"/>
      <c r="C487" s="130" t="s">
        <v>723</v>
      </c>
      <c r="D487" s="130" t="s">
        <v>130</v>
      </c>
      <c r="E487" s="131" t="s">
        <v>1392</v>
      </c>
      <c r="F487" s="132" t="s">
        <v>1393</v>
      </c>
      <c r="G487" s="133" t="s">
        <v>254</v>
      </c>
      <c r="H487" s="134">
        <v>296.1</v>
      </c>
      <c r="I487" s="135"/>
      <c r="J487" s="136">
        <f>ROUND(I487*H487,2)</f>
        <v>0</v>
      </c>
      <c r="K487" s="132" t="s">
        <v>134</v>
      </c>
      <c r="L487" s="30"/>
      <c r="M487" s="137" t="s">
        <v>1</v>
      </c>
      <c r="N487" s="138" t="s">
        <v>42</v>
      </c>
      <c r="P487" s="139">
        <f>O487*H487</f>
        <v>0</v>
      </c>
      <c r="Q487" s="139">
        <v>0.1837</v>
      </c>
      <c r="R487" s="139">
        <f>Q487*H487</f>
        <v>54.393570000000004</v>
      </c>
      <c r="S487" s="139">
        <v>0</v>
      </c>
      <c r="T487" s="140">
        <f>S487*H487</f>
        <v>0</v>
      </c>
      <c r="AR487" s="16" t="s">
        <v>135</v>
      </c>
      <c r="AT487" s="16" t="s">
        <v>130</v>
      </c>
      <c r="AU487" s="16" t="s">
        <v>79</v>
      </c>
      <c r="AY487" s="16" t="s">
        <v>129</v>
      </c>
      <c r="BE487" s="141">
        <f>IF(N487="základní",J487,0)</f>
        <v>0</v>
      </c>
      <c r="BF487" s="141">
        <f>IF(N487="snížená",J487,0)</f>
        <v>0</v>
      </c>
      <c r="BG487" s="141">
        <f>IF(N487="zákl. přenesená",J487,0)</f>
        <v>0</v>
      </c>
      <c r="BH487" s="141">
        <f>IF(N487="sníž. přenesená",J487,0)</f>
        <v>0</v>
      </c>
      <c r="BI487" s="141">
        <f>IF(N487="nulová",J487,0)</f>
        <v>0</v>
      </c>
      <c r="BJ487" s="16" t="s">
        <v>79</v>
      </c>
      <c r="BK487" s="141">
        <f>ROUND(I487*H487,2)</f>
        <v>0</v>
      </c>
      <c r="BL487" s="16" t="s">
        <v>135</v>
      </c>
      <c r="BM487" s="16" t="s">
        <v>1394</v>
      </c>
    </row>
    <row r="488" spans="2:65" s="1" customFormat="1" ht="16.5" customHeight="1">
      <c r="B488" s="30"/>
      <c r="C488" s="170" t="s">
        <v>731</v>
      </c>
      <c r="D488" s="170" t="s">
        <v>488</v>
      </c>
      <c r="E488" s="171" t="s">
        <v>561</v>
      </c>
      <c r="F488" s="172" t="s">
        <v>562</v>
      </c>
      <c r="G488" s="173" t="s">
        <v>563</v>
      </c>
      <c r="H488" s="174">
        <v>81.428</v>
      </c>
      <c r="I488" s="175"/>
      <c r="J488" s="176">
        <f>ROUND(I488*H488,2)</f>
        <v>0</v>
      </c>
      <c r="K488" s="172" t="s">
        <v>248</v>
      </c>
      <c r="L488" s="177"/>
      <c r="M488" s="178" t="s">
        <v>1</v>
      </c>
      <c r="N488" s="179" t="s">
        <v>42</v>
      </c>
      <c r="P488" s="139">
        <f>O488*H488</f>
        <v>0</v>
      </c>
      <c r="Q488" s="139">
        <v>1</v>
      </c>
      <c r="R488" s="139">
        <f>Q488*H488</f>
        <v>81.428</v>
      </c>
      <c r="S488" s="139">
        <v>0</v>
      </c>
      <c r="T488" s="140">
        <f>S488*H488</f>
        <v>0</v>
      </c>
      <c r="AR488" s="16" t="s">
        <v>167</v>
      </c>
      <c r="AT488" s="16" t="s">
        <v>488</v>
      </c>
      <c r="AU488" s="16" t="s">
        <v>79</v>
      </c>
      <c r="AY488" s="16" t="s">
        <v>129</v>
      </c>
      <c r="BE488" s="141">
        <f>IF(N488="základní",J488,0)</f>
        <v>0</v>
      </c>
      <c r="BF488" s="141">
        <f>IF(N488="snížená",J488,0)</f>
        <v>0</v>
      </c>
      <c r="BG488" s="141">
        <f>IF(N488="zákl. přenesená",J488,0)</f>
        <v>0</v>
      </c>
      <c r="BH488" s="141">
        <f>IF(N488="sníž. přenesená",J488,0)</f>
        <v>0</v>
      </c>
      <c r="BI488" s="141">
        <f>IF(N488="nulová",J488,0)</f>
        <v>0</v>
      </c>
      <c r="BJ488" s="16" t="s">
        <v>79</v>
      </c>
      <c r="BK488" s="141">
        <f>ROUND(I488*H488,2)</f>
        <v>0</v>
      </c>
      <c r="BL488" s="16" t="s">
        <v>135</v>
      </c>
      <c r="BM488" s="16" t="s">
        <v>626</v>
      </c>
    </row>
    <row r="489" spans="2:47" s="1" customFormat="1" ht="19.5">
      <c r="B489" s="30"/>
      <c r="D489" s="142" t="s">
        <v>137</v>
      </c>
      <c r="F489" s="143" t="s">
        <v>565</v>
      </c>
      <c r="I489" s="83"/>
      <c r="L489" s="30"/>
      <c r="M489" s="144"/>
      <c r="T489" s="49"/>
      <c r="AT489" s="16" t="s">
        <v>137</v>
      </c>
      <c r="AU489" s="16" t="s">
        <v>79</v>
      </c>
    </row>
    <row r="490" spans="2:51" s="11" customFormat="1" ht="12">
      <c r="B490" s="157"/>
      <c r="D490" s="142" t="s">
        <v>250</v>
      </c>
      <c r="E490" s="158" t="s">
        <v>1</v>
      </c>
      <c r="F490" s="159" t="s">
        <v>1395</v>
      </c>
      <c r="H490" s="158" t="s">
        <v>1</v>
      </c>
      <c r="I490" s="160"/>
      <c r="L490" s="157"/>
      <c r="M490" s="161"/>
      <c r="T490" s="162"/>
      <c r="AT490" s="158" t="s">
        <v>250</v>
      </c>
      <c r="AU490" s="158" t="s">
        <v>79</v>
      </c>
      <c r="AV490" s="11" t="s">
        <v>79</v>
      </c>
      <c r="AW490" s="11" t="s">
        <v>34</v>
      </c>
      <c r="AX490" s="11" t="s">
        <v>71</v>
      </c>
      <c r="AY490" s="158" t="s">
        <v>129</v>
      </c>
    </row>
    <row r="491" spans="2:51" s="10" customFormat="1" ht="12">
      <c r="B491" s="150"/>
      <c r="D491" s="142" t="s">
        <v>250</v>
      </c>
      <c r="E491" s="151" t="s">
        <v>1</v>
      </c>
      <c r="F491" s="152" t="s">
        <v>1396</v>
      </c>
      <c r="H491" s="153">
        <v>81.428</v>
      </c>
      <c r="I491" s="154"/>
      <c r="L491" s="150"/>
      <c r="M491" s="155"/>
      <c r="T491" s="156"/>
      <c r="AT491" s="151" t="s">
        <v>250</v>
      </c>
      <c r="AU491" s="151" t="s">
        <v>79</v>
      </c>
      <c r="AV491" s="10" t="s">
        <v>81</v>
      </c>
      <c r="AW491" s="10" t="s">
        <v>34</v>
      </c>
      <c r="AX491" s="10" t="s">
        <v>79</v>
      </c>
      <c r="AY491" s="151" t="s">
        <v>129</v>
      </c>
    </row>
    <row r="492" spans="2:65" s="1" customFormat="1" ht="16.5" customHeight="1">
      <c r="B492" s="30"/>
      <c r="C492" s="130" t="s">
        <v>736</v>
      </c>
      <c r="D492" s="130" t="s">
        <v>130</v>
      </c>
      <c r="E492" s="131" t="s">
        <v>1397</v>
      </c>
      <c r="F492" s="132" t="s">
        <v>1398</v>
      </c>
      <c r="G492" s="133" t="s">
        <v>254</v>
      </c>
      <c r="H492" s="134">
        <v>182</v>
      </c>
      <c r="I492" s="135"/>
      <c r="J492" s="136">
        <f>ROUND(I492*H492,2)</f>
        <v>0</v>
      </c>
      <c r="K492" s="132" t="s">
        <v>134</v>
      </c>
      <c r="L492" s="30"/>
      <c r="M492" s="137" t="s">
        <v>1</v>
      </c>
      <c r="N492" s="138" t="s">
        <v>42</v>
      </c>
      <c r="P492" s="139">
        <f>O492*H492</f>
        <v>0</v>
      </c>
      <c r="Q492" s="139">
        <v>0.5802</v>
      </c>
      <c r="R492" s="139">
        <f>Q492*H492</f>
        <v>105.5964</v>
      </c>
      <c r="S492" s="139">
        <v>0</v>
      </c>
      <c r="T492" s="140">
        <f>S492*H492</f>
        <v>0</v>
      </c>
      <c r="AR492" s="16" t="s">
        <v>135</v>
      </c>
      <c r="AT492" s="16" t="s">
        <v>130</v>
      </c>
      <c r="AU492" s="16" t="s">
        <v>79</v>
      </c>
      <c r="AY492" s="16" t="s">
        <v>129</v>
      </c>
      <c r="BE492" s="141">
        <f>IF(N492="základní",J492,0)</f>
        <v>0</v>
      </c>
      <c r="BF492" s="141">
        <f>IF(N492="snížená",J492,0)</f>
        <v>0</v>
      </c>
      <c r="BG492" s="141">
        <f>IF(N492="zákl. přenesená",J492,0)</f>
        <v>0</v>
      </c>
      <c r="BH492" s="141">
        <f>IF(N492="sníž. přenesená",J492,0)</f>
        <v>0</v>
      </c>
      <c r="BI492" s="141">
        <f>IF(N492="nulová",J492,0)</f>
        <v>0</v>
      </c>
      <c r="BJ492" s="16" t="s">
        <v>79</v>
      </c>
      <c r="BK492" s="141">
        <f>ROUND(I492*H492,2)</f>
        <v>0</v>
      </c>
      <c r="BL492" s="16" t="s">
        <v>135</v>
      </c>
      <c r="BM492" s="16" t="s">
        <v>1399</v>
      </c>
    </row>
    <row r="493" spans="2:47" s="1" customFormat="1" ht="19.5">
      <c r="B493" s="30"/>
      <c r="D493" s="142" t="s">
        <v>137</v>
      </c>
      <c r="F493" s="143" t="s">
        <v>1400</v>
      </c>
      <c r="I493" s="83"/>
      <c r="L493" s="30"/>
      <c r="M493" s="144"/>
      <c r="T493" s="49"/>
      <c r="AT493" s="16" t="s">
        <v>137</v>
      </c>
      <c r="AU493" s="16" t="s">
        <v>79</v>
      </c>
    </row>
    <row r="494" spans="2:65" s="1" customFormat="1" ht="16.5" customHeight="1">
      <c r="B494" s="30"/>
      <c r="C494" s="130" t="s">
        <v>741</v>
      </c>
      <c r="D494" s="130" t="s">
        <v>130</v>
      </c>
      <c r="E494" s="131" t="s">
        <v>1401</v>
      </c>
      <c r="F494" s="132" t="s">
        <v>1402</v>
      </c>
      <c r="G494" s="133" t="s">
        <v>254</v>
      </c>
      <c r="H494" s="134">
        <v>200.2</v>
      </c>
      <c r="I494" s="135"/>
      <c r="J494" s="136">
        <f>ROUND(I494*H494,2)</f>
        <v>0</v>
      </c>
      <c r="K494" s="132" t="s">
        <v>408</v>
      </c>
      <c r="L494" s="30"/>
      <c r="M494" s="137" t="s">
        <v>1</v>
      </c>
      <c r="N494" s="138" t="s">
        <v>42</v>
      </c>
      <c r="P494" s="139">
        <f>O494*H494</f>
        <v>0</v>
      </c>
      <c r="Q494" s="139">
        <v>0.185</v>
      </c>
      <c r="R494" s="139">
        <f>Q494*H494</f>
        <v>37.037</v>
      </c>
      <c r="S494" s="139">
        <v>0</v>
      </c>
      <c r="T494" s="140">
        <f>S494*H494</f>
        <v>0</v>
      </c>
      <c r="AR494" s="16" t="s">
        <v>135</v>
      </c>
      <c r="AT494" s="16" t="s">
        <v>130</v>
      </c>
      <c r="AU494" s="16" t="s">
        <v>79</v>
      </c>
      <c r="AY494" s="16" t="s">
        <v>129</v>
      </c>
      <c r="BE494" s="141">
        <f>IF(N494="základní",J494,0)</f>
        <v>0</v>
      </c>
      <c r="BF494" s="141">
        <f>IF(N494="snížená",J494,0)</f>
        <v>0</v>
      </c>
      <c r="BG494" s="141">
        <f>IF(N494="zákl. přenesená",J494,0)</f>
        <v>0</v>
      </c>
      <c r="BH494" s="141">
        <f>IF(N494="sníž. přenesená",J494,0)</f>
        <v>0</v>
      </c>
      <c r="BI494" s="141">
        <f>IF(N494="nulová",J494,0)</f>
        <v>0</v>
      </c>
      <c r="BJ494" s="16" t="s">
        <v>79</v>
      </c>
      <c r="BK494" s="141">
        <f>ROUND(I494*H494,2)</f>
        <v>0</v>
      </c>
      <c r="BL494" s="16" t="s">
        <v>135</v>
      </c>
      <c r="BM494" s="16" t="s">
        <v>1403</v>
      </c>
    </row>
    <row r="495" spans="2:47" s="1" customFormat="1" ht="19.5">
      <c r="B495" s="30"/>
      <c r="D495" s="142" t="s">
        <v>137</v>
      </c>
      <c r="F495" s="143" t="s">
        <v>1404</v>
      </c>
      <c r="I495" s="83"/>
      <c r="L495" s="30"/>
      <c r="M495" s="144"/>
      <c r="T495" s="49"/>
      <c r="AT495" s="16" t="s">
        <v>137</v>
      </c>
      <c r="AU495" s="16" t="s">
        <v>79</v>
      </c>
    </row>
    <row r="496" spans="2:51" s="10" customFormat="1" ht="12">
      <c r="B496" s="150"/>
      <c r="D496" s="142" t="s">
        <v>250</v>
      </c>
      <c r="E496" s="151" t="s">
        <v>1405</v>
      </c>
      <c r="F496" s="152" t="s">
        <v>1406</v>
      </c>
      <c r="H496" s="153">
        <v>200.2</v>
      </c>
      <c r="I496" s="154"/>
      <c r="L496" s="150"/>
      <c r="M496" s="155"/>
      <c r="T496" s="156"/>
      <c r="AT496" s="151" t="s">
        <v>250</v>
      </c>
      <c r="AU496" s="151" t="s">
        <v>79</v>
      </c>
      <c r="AV496" s="10" t="s">
        <v>81</v>
      </c>
      <c r="AW496" s="10" t="s">
        <v>34</v>
      </c>
      <c r="AX496" s="10" t="s">
        <v>79</v>
      </c>
      <c r="AY496" s="151" t="s">
        <v>129</v>
      </c>
    </row>
    <row r="497" spans="2:65" s="1" customFormat="1" ht="16.5" customHeight="1">
      <c r="B497" s="30"/>
      <c r="C497" s="130" t="s">
        <v>746</v>
      </c>
      <c r="D497" s="130" t="s">
        <v>130</v>
      </c>
      <c r="E497" s="131" t="s">
        <v>1407</v>
      </c>
      <c r="F497" s="132" t="s">
        <v>1408</v>
      </c>
      <c r="G497" s="133" t="s">
        <v>254</v>
      </c>
      <c r="H497" s="134">
        <v>6</v>
      </c>
      <c r="I497" s="135"/>
      <c r="J497" s="136">
        <f>ROUND(I497*H497,2)</f>
        <v>0</v>
      </c>
      <c r="K497" s="132" t="s">
        <v>134</v>
      </c>
      <c r="L497" s="30"/>
      <c r="M497" s="137" t="s">
        <v>1</v>
      </c>
      <c r="N497" s="138" t="s">
        <v>42</v>
      </c>
      <c r="P497" s="139">
        <f>O497*H497</f>
        <v>0</v>
      </c>
      <c r="Q497" s="139">
        <v>0.61404</v>
      </c>
      <c r="R497" s="139">
        <f>Q497*H497</f>
        <v>3.68424</v>
      </c>
      <c r="S497" s="139">
        <v>0</v>
      </c>
      <c r="T497" s="140">
        <f>S497*H497</f>
        <v>0</v>
      </c>
      <c r="AR497" s="16" t="s">
        <v>135</v>
      </c>
      <c r="AT497" s="16" t="s">
        <v>130</v>
      </c>
      <c r="AU497" s="16" t="s">
        <v>79</v>
      </c>
      <c r="AY497" s="16" t="s">
        <v>129</v>
      </c>
      <c r="BE497" s="141">
        <f>IF(N497="základní",J497,0)</f>
        <v>0</v>
      </c>
      <c r="BF497" s="141">
        <f>IF(N497="snížená",J497,0)</f>
        <v>0</v>
      </c>
      <c r="BG497" s="141">
        <f>IF(N497="zákl. přenesená",J497,0)</f>
        <v>0</v>
      </c>
      <c r="BH497" s="141">
        <f>IF(N497="sníž. přenesená",J497,0)</f>
        <v>0</v>
      </c>
      <c r="BI497" s="141">
        <f>IF(N497="nulová",J497,0)</f>
        <v>0</v>
      </c>
      <c r="BJ497" s="16" t="s">
        <v>79</v>
      </c>
      <c r="BK497" s="141">
        <f>ROUND(I497*H497,2)</f>
        <v>0</v>
      </c>
      <c r="BL497" s="16" t="s">
        <v>135</v>
      </c>
      <c r="BM497" s="16" t="s">
        <v>1409</v>
      </c>
    </row>
    <row r="498" spans="2:47" s="1" customFormat="1" ht="19.5">
      <c r="B498" s="30"/>
      <c r="D498" s="142" t="s">
        <v>137</v>
      </c>
      <c r="F498" s="143" t="s">
        <v>1410</v>
      </c>
      <c r="I498" s="83"/>
      <c r="L498" s="30"/>
      <c r="M498" s="144"/>
      <c r="T498" s="49"/>
      <c r="AT498" s="16" t="s">
        <v>137</v>
      </c>
      <c r="AU498" s="16" t="s">
        <v>79</v>
      </c>
    </row>
    <row r="499" spans="2:51" s="11" customFormat="1" ht="12">
      <c r="B499" s="157"/>
      <c r="D499" s="142" t="s">
        <v>250</v>
      </c>
      <c r="E499" s="158" t="s">
        <v>1</v>
      </c>
      <c r="F499" s="159" t="s">
        <v>1411</v>
      </c>
      <c r="H499" s="158" t="s">
        <v>1</v>
      </c>
      <c r="I499" s="160"/>
      <c r="L499" s="157"/>
      <c r="M499" s="161"/>
      <c r="T499" s="162"/>
      <c r="AT499" s="158" t="s">
        <v>250</v>
      </c>
      <c r="AU499" s="158" t="s">
        <v>79</v>
      </c>
      <c r="AV499" s="11" t="s">
        <v>79</v>
      </c>
      <c r="AW499" s="11" t="s">
        <v>34</v>
      </c>
      <c r="AX499" s="11" t="s">
        <v>71</v>
      </c>
      <c r="AY499" s="158" t="s">
        <v>129</v>
      </c>
    </row>
    <row r="500" spans="2:51" s="10" customFormat="1" ht="12">
      <c r="B500" s="150"/>
      <c r="D500" s="142" t="s">
        <v>250</v>
      </c>
      <c r="E500" s="151" t="s">
        <v>273</v>
      </c>
      <c r="F500" s="152" t="s">
        <v>1342</v>
      </c>
      <c r="H500" s="153">
        <v>6</v>
      </c>
      <c r="I500" s="154"/>
      <c r="L500" s="150"/>
      <c r="M500" s="155"/>
      <c r="T500" s="156"/>
      <c r="AT500" s="151" t="s">
        <v>250</v>
      </c>
      <c r="AU500" s="151" t="s">
        <v>79</v>
      </c>
      <c r="AV500" s="10" t="s">
        <v>81</v>
      </c>
      <c r="AW500" s="10" t="s">
        <v>34</v>
      </c>
      <c r="AX500" s="10" t="s">
        <v>79</v>
      </c>
      <c r="AY500" s="151" t="s">
        <v>129</v>
      </c>
    </row>
    <row r="501" spans="2:65" s="1" customFormat="1" ht="16.5" customHeight="1">
      <c r="B501" s="30"/>
      <c r="C501" s="130" t="s">
        <v>751</v>
      </c>
      <c r="D501" s="130" t="s">
        <v>130</v>
      </c>
      <c r="E501" s="131" t="s">
        <v>1412</v>
      </c>
      <c r="F501" s="132" t="s">
        <v>1413</v>
      </c>
      <c r="G501" s="133" t="s">
        <v>254</v>
      </c>
      <c r="H501" s="134">
        <v>6.6</v>
      </c>
      <c r="I501" s="135"/>
      <c r="J501" s="136">
        <f>ROUND(I501*H501,2)</f>
        <v>0</v>
      </c>
      <c r="K501" s="132" t="s">
        <v>408</v>
      </c>
      <c r="L501" s="30"/>
      <c r="M501" s="137" t="s">
        <v>1</v>
      </c>
      <c r="N501" s="138" t="s">
        <v>42</v>
      </c>
      <c r="P501" s="139">
        <f>O501*H501</f>
        <v>0</v>
      </c>
      <c r="Q501" s="139">
        <v>0.17</v>
      </c>
      <c r="R501" s="139">
        <f>Q501*H501</f>
        <v>1.122</v>
      </c>
      <c r="S501" s="139">
        <v>0</v>
      </c>
      <c r="T501" s="140">
        <f>S501*H501</f>
        <v>0</v>
      </c>
      <c r="AR501" s="16" t="s">
        <v>135</v>
      </c>
      <c r="AT501" s="16" t="s">
        <v>130</v>
      </c>
      <c r="AU501" s="16" t="s">
        <v>79</v>
      </c>
      <c r="AY501" s="16" t="s">
        <v>129</v>
      </c>
      <c r="BE501" s="141">
        <f>IF(N501="základní",J501,0)</f>
        <v>0</v>
      </c>
      <c r="BF501" s="141">
        <f>IF(N501="snížená",J501,0)</f>
        <v>0</v>
      </c>
      <c r="BG501" s="141">
        <f>IF(N501="zákl. přenesená",J501,0)</f>
        <v>0</v>
      </c>
      <c r="BH501" s="141">
        <f>IF(N501="sníž. přenesená",J501,0)</f>
        <v>0</v>
      </c>
      <c r="BI501" s="141">
        <f>IF(N501="nulová",J501,0)</f>
        <v>0</v>
      </c>
      <c r="BJ501" s="16" t="s">
        <v>79</v>
      </c>
      <c r="BK501" s="141">
        <f>ROUND(I501*H501,2)</f>
        <v>0</v>
      </c>
      <c r="BL501" s="16" t="s">
        <v>135</v>
      </c>
      <c r="BM501" s="16" t="s">
        <v>1414</v>
      </c>
    </row>
    <row r="502" spans="2:51" s="11" customFormat="1" ht="12">
      <c r="B502" s="157"/>
      <c r="D502" s="142" t="s">
        <v>250</v>
      </c>
      <c r="E502" s="158" t="s">
        <v>1</v>
      </c>
      <c r="F502" s="159" t="s">
        <v>1411</v>
      </c>
      <c r="H502" s="158" t="s">
        <v>1</v>
      </c>
      <c r="I502" s="160"/>
      <c r="L502" s="157"/>
      <c r="M502" s="161"/>
      <c r="T502" s="162"/>
      <c r="AT502" s="158" t="s">
        <v>250</v>
      </c>
      <c r="AU502" s="158" t="s">
        <v>79</v>
      </c>
      <c r="AV502" s="11" t="s">
        <v>79</v>
      </c>
      <c r="AW502" s="11" t="s">
        <v>34</v>
      </c>
      <c r="AX502" s="11" t="s">
        <v>71</v>
      </c>
      <c r="AY502" s="158" t="s">
        <v>129</v>
      </c>
    </row>
    <row r="503" spans="2:51" s="10" customFormat="1" ht="12">
      <c r="B503" s="150"/>
      <c r="D503" s="142" t="s">
        <v>250</v>
      </c>
      <c r="E503" s="151" t="s">
        <v>463</v>
      </c>
      <c r="F503" s="152" t="s">
        <v>1415</v>
      </c>
      <c r="H503" s="153">
        <v>6.6</v>
      </c>
      <c r="I503" s="154"/>
      <c r="L503" s="150"/>
      <c r="M503" s="155"/>
      <c r="T503" s="156"/>
      <c r="AT503" s="151" t="s">
        <v>250</v>
      </c>
      <c r="AU503" s="151" t="s">
        <v>79</v>
      </c>
      <c r="AV503" s="10" t="s">
        <v>81</v>
      </c>
      <c r="AW503" s="10" t="s">
        <v>34</v>
      </c>
      <c r="AX503" s="10" t="s">
        <v>79</v>
      </c>
      <c r="AY503" s="151" t="s">
        <v>129</v>
      </c>
    </row>
    <row r="504" spans="2:65" s="1" customFormat="1" ht="16.5" customHeight="1">
      <c r="B504" s="30"/>
      <c r="C504" s="130" t="s">
        <v>757</v>
      </c>
      <c r="D504" s="130" t="s">
        <v>130</v>
      </c>
      <c r="E504" s="131" t="s">
        <v>1416</v>
      </c>
      <c r="F504" s="132" t="s">
        <v>1417</v>
      </c>
      <c r="G504" s="133" t="s">
        <v>254</v>
      </c>
      <c r="H504" s="134">
        <v>2338.8</v>
      </c>
      <c r="I504" s="135"/>
      <c r="J504" s="136">
        <f>ROUND(I504*H504,2)</f>
        <v>0</v>
      </c>
      <c r="K504" s="132" t="s">
        <v>134</v>
      </c>
      <c r="L504" s="30"/>
      <c r="M504" s="137" t="s">
        <v>1</v>
      </c>
      <c r="N504" s="138" t="s">
        <v>42</v>
      </c>
      <c r="P504" s="139">
        <f>O504*H504</f>
        <v>0</v>
      </c>
      <c r="Q504" s="139">
        <v>0.08425</v>
      </c>
      <c r="R504" s="139">
        <f>Q504*H504</f>
        <v>197.04390000000004</v>
      </c>
      <c r="S504" s="139">
        <v>0</v>
      </c>
      <c r="T504" s="140">
        <f>S504*H504</f>
        <v>0</v>
      </c>
      <c r="AR504" s="16" t="s">
        <v>135</v>
      </c>
      <c r="AT504" s="16" t="s">
        <v>130</v>
      </c>
      <c r="AU504" s="16" t="s">
        <v>79</v>
      </c>
      <c r="AY504" s="16" t="s">
        <v>129</v>
      </c>
      <c r="BE504" s="141">
        <f>IF(N504="základní",J504,0)</f>
        <v>0</v>
      </c>
      <c r="BF504" s="141">
        <f>IF(N504="snížená",J504,0)</f>
        <v>0</v>
      </c>
      <c r="BG504" s="141">
        <f>IF(N504="zákl. přenesená",J504,0)</f>
        <v>0</v>
      </c>
      <c r="BH504" s="141">
        <f>IF(N504="sníž. přenesená",J504,0)</f>
        <v>0</v>
      </c>
      <c r="BI504" s="141">
        <f>IF(N504="nulová",J504,0)</f>
        <v>0</v>
      </c>
      <c r="BJ504" s="16" t="s">
        <v>79</v>
      </c>
      <c r="BK504" s="141">
        <f>ROUND(I504*H504,2)</f>
        <v>0</v>
      </c>
      <c r="BL504" s="16" t="s">
        <v>135</v>
      </c>
      <c r="BM504" s="16" t="s">
        <v>1418</v>
      </c>
    </row>
    <row r="505" spans="2:47" s="1" customFormat="1" ht="19.5">
      <c r="B505" s="30"/>
      <c r="D505" s="142" t="s">
        <v>137</v>
      </c>
      <c r="F505" s="143" t="s">
        <v>1419</v>
      </c>
      <c r="I505" s="83"/>
      <c r="L505" s="30"/>
      <c r="M505" s="144"/>
      <c r="T505" s="49"/>
      <c r="AT505" s="16" t="s">
        <v>137</v>
      </c>
      <c r="AU505" s="16" t="s">
        <v>79</v>
      </c>
    </row>
    <row r="506" spans="2:51" s="10" customFormat="1" ht="12">
      <c r="B506" s="150"/>
      <c r="D506" s="142" t="s">
        <v>250</v>
      </c>
      <c r="E506" s="151" t="s">
        <v>722</v>
      </c>
      <c r="F506" s="152" t="s">
        <v>1420</v>
      </c>
      <c r="H506" s="153">
        <v>2123</v>
      </c>
      <c r="I506" s="154"/>
      <c r="L506" s="150"/>
      <c r="M506" s="155"/>
      <c r="T506" s="156"/>
      <c r="AT506" s="151" t="s">
        <v>250</v>
      </c>
      <c r="AU506" s="151" t="s">
        <v>79</v>
      </c>
      <c r="AV506" s="10" t="s">
        <v>81</v>
      </c>
      <c r="AW506" s="10" t="s">
        <v>34</v>
      </c>
      <c r="AX506" s="10" t="s">
        <v>71</v>
      </c>
      <c r="AY506" s="151" t="s">
        <v>129</v>
      </c>
    </row>
    <row r="507" spans="2:51" s="10" customFormat="1" ht="12">
      <c r="B507" s="150"/>
      <c r="D507" s="142" t="s">
        <v>250</v>
      </c>
      <c r="E507" s="151" t="s">
        <v>946</v>
      </c>
      <c r="F507" s="152" t="s">
        <v>1421</v>
      </c>
      <c r="H507" s="153">
        <v>199.8</v>
      </c>
      <c r="I507" s="154"/>
      <c r="L507" s="150"/>
      <c r="M507" s="155"/>
      <c r="T507" s="156"/>
      <c r="AT507" s="151" t="s">
        <v>250</v>
      </c>
      <c r="AU507" s="151" t="s">
        <v>79</v>
      </c>
      <c r="AV507" s="10" t="s">
        <v>81</v>
      </c>
      <c r="AW507" s="10" t="s">
        <v>34</v>
      </c>
      <c r="AX507" s="10" t="s">
        <v>71</v>
      </c>
      <c r="AY507" s="151" t="s">
        <v>129</v>
      </c>
    </row>
    <row r="508" spans="2:51" s="10" customFormat="1" ht="12">
      <c r="B508" s="150"/>
      <c r="D508" s="142" t="s">
        <v>250</v>
      </c>
      <c r="E508" s="151" t="s">
        <v>968</v>
      </c>
      <c r="F508" s="152" t="s">
        <v>1422</v>
      </c>
      <c r="H508" s="153">
        <v>16</v>
      </c>
      <c r="I508" s="154"/>
      <c r="L508" s="150"/>
      <c r="M508" s="155"/>
      <c r="T508" s="156"/>
      <c r="AT508" s="151" t="s">
        <v>250</v>
      </c>
      <c r="AU508" s="151" t="s">
        <v>79</v>
      </c>
      <c r="AV508" s="10" t="s">
        <v>81</v>
      </c>
      <c r="AW508" s="10" t="s">
        <v>34</v>
      </c>
      <c r="AX508" s="10" t="s">
        <v>71</v>
      </c>
      <c r="AY508" s="151" t="s">
        <v>129</v>
      </c>
    </row>
    <row r="509" spans="2:51" s="10" customFormat="1" ht="12">
      <c r="B509" s="150"/>
      <c r="D509" s="142" t="s">
        <v>250</v>
      </c>
      <c r="E509" s="151" t="s">
        <v>1423</v>
      </c>
      <c r="F509" s="152" t="s">
        <v>1424</v>
      </c>
      <c r="H509" s="153">
        <v>2338.8</v>
      </c>
      <c r="I509" s="154"/>
      <c r="L509" s="150"/>
      <c r="M509" s="155"/>
      <c r="T509" s="156"/>
      <c r="AT509" s="151" t="s">
        <v>250</v>
      </c>
      <c r="AU509" s="151" t="s">
        <v>79</v>
      </c>
      <c r="AV509" s="10" t="s">
        <v>81</v>
      </c>
      <c r="AW509" s="10" t="s">
        <v>34</v>
      </c>
      <c r="AX509" s="10" t="s">
        <v>79</v>
      </c>
      <c r="AY509" s="151" t="s">
        <v>129</v>
      </c>
    </row>
    <row r="510" spans="2:65" s="1" customFormat="1" ht="16.5" customHeight="1">
      <c r="B510" s="30"/>
      <c r="C510" s="130" t="s">
        <v>771</v>
      </c>
      <c r="D510" s="130" t="s">
        <v>130</v>
      </c>
      <c r="E510" s="131" t="s">
        <v>1425</v>
      </c>
      <c r="F510" s="132" t="s">
        <v>1426</v>
      </c>
      <c r="G510" s="133" t="s">
        <v>254</v>
      </c>
      <c r="H510" s="134">
        <v>16.8</v>
      </c>
      <c r="I510" s="135"/>
      <c r="J510" s="136">
        <f>ROUND(I510*H510,2)</f>
        <v>0</v>
      </c>
      <c r="K510" s="132" t="s">
        <v>408</v>
      </c>
      <c r="L510" s="30"/>
      <c r="M510" s="137" t="s">
        <v>1</v>
      </c>
      <c r="N510" s="138" t="s">
        <v>42</v>
      </c>
      <c r="P510" s="139">
        <f>O510*H510</f>
        <v>0</v>
      </c>
      <c r="Q510" s="139">
        <v>0.122</v>
      </c>
      <c r="R510" s="139">
        <f>Q510*H510</f>
        <v>2.0496</v>
      </c>
      <c r="S510" s="139">
        <v>0</v>
      </c>
      <c r="T510" s="140">
        <f>S510*H510</f>
        <v>0</v>
      </c>
      <c r="AR510" s="16" t="s">
        <v>135</v>
      </c>
      <c r="AT510" s="16" t="s">
        <v>130</v>
      </c>
      <c r="AU510" s="16" t="s">
        <v>79</v>
      </c>
      <c r="AY510" s="16" t="s">
        <v>129</v>
      </c>
      <c r="BE510" s="141">
        <f>IF(N510="základní",J510,0)</f>
        <v>0</v>
      </c>
      <c r="BF510" s="141">
        <f>IF(N510="snížená",J510,0)</f>
        <v>0</v>
      </c>
      <c r="BG510" s="141">
        <f>IF(N510="zákl. přenesená",J510,0)</f>
        <v>0</v>
      </c>
      <c r="BH510" s="141">
        <f>IF(N510="sníž. přenesená",J510,0)</f>
        <v>0</v>
      </c>
      <c r="BI510" s="141">
        <f>IF(N510="nulová",J510,0)</f>
        <v>0</v>
      </c>
      <c r="BJ510" s="16" t="s">
        <v>79</v>
      </c>
      <c r="BK510" s="141">
        <f>ROUND(I510*H510,2)</f>
        <v>0</v>
      </c>
      <c r="BL510" s="16" t="s">
        <v>135</v>
      </c>
      <c r="BM510" s="16" t="s">
        <v>1427</v>
      </c>
    </row>
    <row r="511" spans="2:51" s="10" customFormat="1" ht="12">
      <c r="B511" s="150"/>
      <c r="D511" s="142" t="s">
        <v>250</v>
      </c>
      <c r="E511" s="151" t="s">
        <v>1428</v>
      </c>
      <c r="F511" s="152" t="s">
        <v>1429</v>
      </c>
      <c r="H511" s="153">
        <v>16.8</v>
      </c>
      <c r="I511" s="154"/>
      <c r="L511" s="150"/>
      <c r="M511" s="155"/>
      <c r="T511" s="156"/>
      <c r="AT511" s="151" t="s">
        <v>250</v>
      </c>
      <c r="AU511" s="151" t="s">
        <v>79</v>
      </c>
      <c r="AV511" s="10" t="s">
        <v>81</v>
      </c>
      <c r="AW511" s="10" t="s">
        <v>34</v>
      </c>
      <c r="AX511" s="10" t="s">
        <v>79</v>
      </c>
      <c r="AY511" s="151" t="s">
        <v>129</v>
      </c>
    </row>
    <row r="512" spans="2:65" s="1" customFormat="1" ht="16.5" customHeight="1">
      <c r="B512" s="30"/>
      <c r="C512" s="130" t="s">
        <v>777</v>
      </c>
      <c r="D512" s="130" t="s">
        <v>130</v>
      </c>
      <c r="E512" s="131" t="s">
        <v>1430</v>
      </c>
      <c r="F512" s="132" t="s">
        <v>1431</v>
      </c>
      <c r="G512" s="133" t="s">
        <v>254</v>
      </c>
      <c r="H512" s="134">
        <v>209.79</v>
      </c>
      <c r="I512" s="135"/>
      <c r="J512" s="136">
        <f>ROUND(I512*H512,2)</f>
        <v>0</v>
      </c>
      <c r="K512" s="132" t="s">
        <v>408</v>
      </c>
      <c r="L512" s="30"/>
      <c r="M512" s="137" t="s">
        <v>1</v>
      </c>
      <c r="N512" s="138" t="s">
        <v>42</v>
      </c>
      <c r="P512" s="139">
        <f>O512*H512</f>
        <v>0</v>
      </c>
      <c r="Q512" s="139">
        <v>0.113</v>
      </c>
      <c r="R512" s="139">
        <f>Q512*H512</f>
        <v>23.70627</v>
      </c>
      <c r="S512" s="139">
        <v>0</v>
      </c>
      <c r="T512" s="140">
        <f>S512*H512</f>
        <v>0</v>
      </c>
      <c r="AR512" s="16" t="s">
        <v>135</v>
      </c>
      <c r="AT512" s="16" t="s">
        <v>130</v>
      </c>
      <c r="AU512" s="16" t="s">
        <v>79</v>
      </c>
      <c r="AY512" s="16" t="s">
        <v>129</v>
      </c>
      <c r="BE512" s="141">
        <f>IF(N512="základní",J512,0)</f>
        <v>0</v>
      </c>
      <c r="BF512" s="141">
        <f>IF(N512="snížená",J512,0)</f>
        <v>0</v>
      </c>
      <c r="BG512" s="141">
        <f>IF(N512="zákl. přenesená",J512,0)</f>
        <v>0</v>
      </c>
      <c r="BH512" s="141">
        <f>IF(N512="sníž. přenesená",J512,0)</f>
        <v>0</v>
      </c>
      <c r="BI512" s="141">
        <f>IF(N512="nulová",J512,0)</f>
        <v>0</v>
      </c>
      <c r="BJ512" s="16" t="s">
        <v>79</v>
      </c>
      <c r="BK512" s="141">
        <f>ROUND(I512*H512,2)</f>
        <v>0</v>
      </c>
      <c r="BL512" s="16" t="s">
        <v>135</v>
      </c>
      <c r="BM512" s="16" t="s">
        <v>1432</v>
      </c>
    </row>
    <row r="513" spans="2:51" s="10" customFormat="1" ht="12">
      <c r="B513" s="150"/>
      <c r="D513" s="142" t="s">
        <v>250</v>
      </c>
      <c r="E513" s="151" t="s">
        <v>1433</v>
      </c>
      <c r="F513" s="152" t="s">
        <v>1434</v>
      </c>
      <c r="H513" s="153">
        <v>209.79</v>
      </c>
      <c r="I513" s="154"/>
      <c r="L513" s="150"/>
      <c r="M513" s="155"/>
      <c r="T513" s="156"/>
      <c r="AT513" s="151" t="s">
        <v>250</v>
      </c>
      <c r="AU513" s="151" t="s">
        <v>79</v>
      </c>
      <c r="AV513" s="10" t="s">
        <v>81</v>
      </c>
      <c r="AW513" s="10" t="s">
        <v>34</v>
      </c>
      <c r="AX513" s="10" t="s">
        <v>79</v>
      </c>
      <c r="AY513" s="151" t="s">
        <v>129</v>
      </c>
    </row>
    <row r="514" spans="2:65" s="1" customFormat="1" ht="16.5" customHeight="1">
      <c r="B514" s="30"/>
      <c r="C514" s="130" t="s">
        <v>786</v>
      </c>
      <c r="D514" s="130" t="s">
        <v>130</v>
      </c>
      <c r="E514" s="131" t="s">
        <v>1435</v>
      </c>
      <c r="F514" s="132" t="s">
        <v>1436</v>
      </c>
      <c r="G514" s="133" t="s">
        <v>254</v>
      </c>
      <c r="H514" s="134">
        <v>2229.15</v>
      </c>
      <c r="I514" s="135"/>
      <c r="J514" s="136">
        <f>ROUND(I514*H514,2)</f>
        <v>0</v>
      </c>
      <c r="K514" s="132" t="s">
        <v>408</v>
      </c>
      <c r="L514" s="30"/>
      <c r="M514" s="137" t="s">
        <v>1</v>
      </c>
      <c r="N514" s="138" t="s">
        <v>42</v>
      </c>
      <c r="P514" s="139">
        <f>O514*H514</f>
        <v>0</v>
      </c>
      <c r="Q514" s="139">
        <v>0.123</v>
      </c>
      <c r="R514" s="139">
        <f>Q514*H514</f>
        <v>274.18545</v>
      </c>
      <c r="S514" s="139">
        <v>0</v>
      </c>
      <c r="T514" s="140">
        <f>S514*H514</f>
        <v>0</v>
      </c>
      <c r="AR514" s="16" t="s">
        <v>135</v>
      </c>
      <c r="AT514" s="16" t="s">
        <v>130</v>
      </c>
      <c r="AU514" s="16" t="s">
        <v>79</v>
      </c>
      <c r="AY514" s="16" t="s">
        <v>129</v>
      </c>
      <c r="BE514" s="141">
        <f>IF(N514="základní",J514,0)</f>
        <v>0</v>
      </c>
      <c r="BF514" s="141">
        <f>IF(N514="snížená",J514,0)</f>
        <v>0</v>
      </c>
      <c r="BG514" s="141">
        <f>IF(N514="zákl. přenesená",J514,0)</f>
        <v>0</v>
      </c>
      <c r="BH514" s="141">
        <f>IF(N514="sníž. přenesená",J514,0)</f>
        <v>0</v>
      </c>
      <c r="BI514" s="141">
        <f>IF(N514="nulová",J514,0)</f>
        <v>0</v>
      </c>
      <c r="BJ514" s="16" t="s">
        <v>79</v>
      </c>
      <c r="BK514" s="141">
        <f>ROUND(I514*H514,2)</f>
        <v>0</v>
      </c>
      <c r="BL514" s="16" t="s">
        <v>135</v>
      </c>
      <c r="BM514" s="16" t="s">
        <v>1437</v>
      </c>
    </row>
    <row r="515" spans="2:51" s="10" customFormat="1" ht="12">
      <c r="B515" s="150"/>
      <c r="D515" s="142" t="s">
        <v>250</v>
      </c>
      <c r="E515" s="151" t="s">
        <v>1438</v>
      </c>
      <c r="F515" s="152" t="s">
        <v>1439</v>
      </c>
      <c r="H515" s="153">
        <v>2229.15</v>
      </c>
      <c r="I515" s="154"/>
      <c r="L515" s="150"/>
      <c r="M515" s="155"/>
      <c r="T515" s="156"/>
      <c r="AT515" s="151" t="s">
        <v>250</v>
      </c>
      <c r="AU515" s="151" t="s">
        <v>79</v>
      </c>
      <c r="AV515" s="10" t="s">
        <v>81</v>
      </c>
      <c r="AW515" s="10" t="s">
        <v>34</v>
      </c>
      <c r="AX515" s="10" t="s">
        <v>79</v>
      </c>
      <c r="AY515" s="151" t="s">
        <v>129</v>
      </c>
    </row>
    <row r="516" spans="2:65" s="1" customFormat="1" ht="16.5" customHeight="1">
      <c r="B516" s="30"/>
      <c r="C516" s="130" t="s">
        <v>793</v>
      </c>
      <c r="D516" s="130" t="s">
        <v>130</v>
      </c>
      <c r="E516" s="131" t="s">
        <v>1440</v>
      </c>
      <c r="F516" s="132" t="s">
        <v>1441</v>
      </c>
      <c r="G516" s="133" t="s">
        <v>254</v>
      </c>
      <c r="H516" s="134">
        <v>548</v>
      </c>
      <c r="I516" s="135"/>
      <c r="J516" s="136">
        <f>ROUND(I516*H516,2)</f>
        <v>0</v>
      </c>
      <c r="K516" s="132" t="s">
        <v>134</v>
      </c>
      <c r="L516" s="30"/>
      <c r="M516" s="137" t="s">
        <v>1</v>
      </c>
      <c r="N516" s="138" t="s">
        <v>42</v>
      </c>
      <c r="P516" s="139">
        <f>O516*H516</f>
        <v>0</v>
      </c>
      <c r="Q516" s="139">
        <v>0.08565</v>
      </c>
      <c r="R516" s="139">
        <f>Q516*H516</f>
        <v>46.9362</v>
      </c>
      <c r="S516" s="139">
        <v>0</v>
      </c>
      <c r="T516" s="140">
        <f>S516*H516</f>
        <v>0</v>
      </c>
      <c r="AR516" s="16" t="s">
        <v>135</v>
      </c>
      <c r="AT516" s="16" t="s">
        <v>130</v>
      </c>
      <c r="AU516" s="16" t="s">
        <v>79</v>
      </c>
      <c r="AY516" s="16" t="s">
        <v>129</v>
      </c>
      <c r="BE516" s="141">
        <f>IF(N516="základní",J516,0)</f>
        <v>0</v>
      </c>
      <c r="BF516" s="141">
        <f>IF(N516="snížená",J516,0)</f>
        <v>0</v>
      </c>
      <c r="BG516" s="141">
        <f>IF(N516="zákl. přenesená",J516,0)</f>
        <v>0</v>
      </c>
      <c r="BH516" s="141">
        <f>IF(N516="sníž. přenesená",J516,0)</f>
        <v>0</v>
      </c>
      <c r="BI516" s="141">
        <f>IF(N516="nulová",J516,0)</f>
        <v>0</v>
      </c>
      <c r="BJ516" s="16" t="s">
        <v>79</v>
      </c>
      <c r="BK516" s="141">
        <f>ROUND(I516*H516,2)</f>
        <v>0</v>
      </c>
      <c r="BL516" s="16" t="s">
        <v>135</v>
      </c>
      <c r="BM516" s="16" t="s">
        <v>1442</v>
      </c>
    </row>
    <row r="517" spans="2:65" s="1" customFormat="1" ht="16.5" customHeight="1">
      <c r="B517" s="30"/>
      <c r="C517" s="130" t="s">
        <v>802</v>
      </c>
      <c r="D517" s="130" t="s">
        <v>130</v>
      </c>
      <c r="E517" s="131" t="s">
        <v>1443</v>
      </c>
      <c r="F517" s="132" t="s">
        <v>1444</v>
      </c>
      <c r="G517" s="133" t="s">
        <v>254</v>
      </c>
      <c r="H517" s="134">
        <v>699.3</v>
      </c>
      <c r="I517" s="135"/>
      <c r="J517" s="136">
        <f>ROUND(I517*H517,2)</f>
        <v>0</v>
      </c>
      <c r="K517" s="132" t="s">
        <v>408</v>
      </c>
      <c r="L517" s="30"/>
      <c r="M517" s="137" t="s">
        <v>1</v>
      </c>
      <c r="N517" s="138" t="s">
        <v>42</v>
      </c>
      <c r="P517" s="139">
        <f>O517*H517</f>
        <v>0</v>
      </c>
      <c r="Q517" s="139">
        <v>0.165</v>
      </c>
      <c r="R517" s="139">
        <f>Q517*H517</f>
        <v>115.3845</v>
      </c>
      <c r="S517" s="139">
        <v>0</v>
      </c>
      <c r="T517" s="140">
        <f>S517*H517</f>
        <v>0</v>
      </c>
      <c r="AR517" s="16" t="s">
        <v>135</v>
      </c>
      <c r="AT517" s="16" t="s">
        <v>130</v>
      </c>
      <c r="AU517" s="16" t="s">
        <v>79</v>
      </c>
      <c r="AY517" s="16" t="s">
        <v>129</v>
      </c>
      <c r="BE517" s="141">
        <f>IF(N517="základní",J517,0)</f>
        <v>0</v>
      </c>
      <c r="BF517" s="141">
        <f>IF(N517="snížená",J517,0)</f>
        <v>0</v>
      </c>
      <c r="BG517" s="141">
        <f>IF(N517="zákl. přenesená",J517,0)</f>
        <v>0</v>
      </c>
      <c r="BH517" s="141">
        <f>IF(N517="sníž. přenesená",J517,0)</f>
        <v>0</v>
      </c>
      <c r="BI517" s="141">
        <f>IF(N517="nulová",J517,0)</f>
        <v>0</v>
      </c>
      <c r="BJ517" s="16" t="s">
        <v>79</v>
      </c>
      <c r="BK517" s="141">
        <f>ROUND(I517*H517,2)</f>
        <v>0</v>
      </c>
      <c r="BL517" s="16" t="s">
        <v>135</v>
      </c>
      <c r="BM517" s="16" t="s">
        <v>1445</v>
      </c>
    </row>
    <row r="518" spans="2:51" s="10" customFormat="1" ht="12">
      <c r="B518" s="150"/>
      <c r="D518" s="142" t="s">
        <v>250</v>
      </c>
      <c r="E518" s="151" t="s">
        <v>363</v>
      </c>
      <c r="F518" s="152" t="s">
        <v>1446</v>
      </c>
      <c r="H518" s="153">
        <v>699.3</v>
      </c>
      <c r="I518" s="154"/>
      <c r="L518" s="150"/>
      <c r="M518" s="155"/>
      <c r="T518" s="156"/>
      <c r="AT518" s="151" t="s">
        <v>250</v>
      </c>
      <c r="AU518" s="151" t="s">
        <v>79</v>
      </c>
      <c r="AV518" s="10" t="s">
        <v>81</v>
      </c>
      <c r="AW518" s="10" t="s">
        <v>34</v>
      </c>
      <c r="AX518" s="10" t="s">
        <v>79</v>
      </c>
      <c r="AY518" s="151" t="s">
        <v>129</v>
      </c>
    </row>
    <row r="519" spans="2:65" s="1" customFormat="1" ht="16.5" customHeight="1">
      <c r="B519" s="30"/>
      <c r="C519" s="130" t="s">
        <v>807</v>
      </c>
      <c r="D519" s="130" t="s">
        <v>130</v>
      </c>
      <c r="E519" s="131" t="s">
        <v>1447</v>
      </c>
      <c r="F519" s="132" t="s">
        <v>1448</v>
      </c>
      <c r="G519" s="133" t="s">
        <v>254</v>
      </c>
      <c r="H519" s="134">
        <v>182</v>
      </c>
      <c r="I519" s="135"/>
      <c r="J519" s="136">
        <f>ROUND(I519*H519,2)</f>
        <v>0</v>
      </c>
      <c r="K519" s="132" t="s">
        <v>134</v>
      </c>
      <c r="L519" s="30"/>
      <c r="M519" s="137" t="s">
        <v>1</v>
      </c>
      <c r="N519" s="138" t="s">
        <v>42</v>
      </c>
      <c r="P519" s="139">
        <f>O519*H519</f>
        <v>0</v>
      </c>
      <c r="Q519" s="139">
        <v>0.10354</v>
      </c>
      <c r="R519" s="139">
        <f>Q519*H519</f>
        <v>18.844279999999998</v>
      </c>
      <c r="S519" s="139">
        <v>0</v>
      </c>
      <c r="T519" s="140">
        <f>S519*H519</f>
        <v>0</v>
      </c>
      <c r="AR519" s="16" t="s">
        <v>135</v>
      </c>
      <c r="AT519" s="16" t="s">
        <v>130</v>
      </c>
      <c r="AU519" s="16" t="s">
        <v>79</v>
      </c>
      <c r="AY519" s="16" t="s">
        <v>129</v>
      </c>
      <c r="BE519" s="141">
        <f>IF(N519="základní",J519,0)</f>
        <v>0</v>
      </c>
      <c r="BF519" s="141">
        <f>IF(N519="snížená",J519,0)</f>
        <v>0</v>
      </c>
      <c r="BG519" s="141">
        <f>IF(N519="zákl. přenesená",J519,0)</f>
        <v>0</v>
      </c>
      <c r="BH519" s="141">
        <f>IF(N519="sníž. přenesená",J519,0)</f>
        <v>0</v>
      </c>
      <c r="BI519" s="141">
        <f>IF(N519="nulová",J519,0)</f>
        <v>0</v>
      </c>
      <c r="BJ519" s="16" t="s">
        <v>79</v>
      </c>
      <c r="BK519" s="141">
        <f>ROUND(I519*H519,2)</f>
        <v>0</v>
      </c>
      <c r="BL519" s="16" t="s">
        <v>135</v>
      </c>
      <c r="BM519" s="16" t="s">
        <v>1449</v>
      </c>
    </row>
    <row r="520" spans="2:65" s="1" customFormat="1" ht="16.5" customHeight="1">
      <c r="B520" s="30"/>
      <c r="C520" s="130" t="s">
        <v>814</v>
      </c>
      <c r="D520" s="130" t="s">
        <v>130</v>
      </c>
      <c r="E520" s="131" t="s">
        <v>1450</v>
      </c>
      <c r="F520" s="132" t="s">
        <v>1451</v>
      </c>
      <c r="G520" s="133" t="s">
        <v>254</v>
      </c>
      <c r="H520" s="134">
        <v>7.56</v>
      </c>
      <c r="I520" s="135"/>
      <c r="J520" s="136">
        <f>ROUND(I520*H520,2)</f>
        <v>0</v>
      </c>
      <c r="K520" s="132" t="s">
        <v>134</v>
      </c>
      <c r="L520" s="30"/>
      <c r="M520" s="137" t="s">
        <v>1</v>
      </c>
      <c r="N520" s="138" t="s">
        <v>42</v>
      </c>
      <c r="P520" s="139">
        <f>O520*H520</f>
        <v>0</v>
      </c>
      <c r="Q520" s="139">
        <v>0.151404</v>
      </c>
      <c r="R520" s="139">
        <f>Q520*H520</f>
        <v>1.1446142400000001</v>
      </c>
      <c r="S520" s="139">
        <v>0</v>
      </c>
      <c r="T520" s="140">
        <f>S520*H520</f>
        <v>0</v>
      </c>
      <c r="AR520" s="16" t="s">
        <v>135</v>
      </c>
      <c r="AT520" s="16" t="s">
        <v>130</v>
      </c>
      <c r="AU520" s="16" t="s">
        <v>79</v>
      </c>
      <c r="AY520" s="16" t="s">
        <v>129</v>
      </c>
      <c r="BE520" s="141">
        <f>IF(N520="základní",J520,0)</f>
        <v>0</v>
      </c>
      <c r="BF520" s="141">
        <f>IF(N520="snížená",J520,0)</f>
        <v>0</v>
      </c>
      <c r="BG520" s="141">
        <f>IF(N520="zákl. přenesená",J520,0)</f>
        <v>0</v>
      </c>
      <c r="BH520" s="141">
        <f>IF(N520="sníž. přenesená",J520,0)</f>
        <v>0</v>
      </c>
      <c r="BI520" s="141">
        <f>IF(N520="nulová",J520,0)</f>
        <v>0</v>
      </c>
      <c r="BJ520" s="16" t="s">
        <v>79</v>
      </c>
      <c r="BK520" s="141">
        <f>ROUND(I520*H520,2)</f>
        <v>0</v>
      </c>
      <c r="BL520" s="16" t="s">
        <v>135</v>
      </c>
      <c r="BM520" s="16" t="s">
        <v>1452</v>
      </c>
    </row>
    <row r="521" spans="2:51" s="11" customFormat="1" ht="12">
      <c r="B521" s="157"/>
      <c r="D521" s="142" t="s">
        <v>250</v>
      </c>
      <c r="E521" s="158" t="s">
        <v>1</v>
      </c>
      <c r="F521" s="159" t="s">
        <v>1411</v>
      </c>
      <c r="H521" s="158" t="s">
        <v>1</v>
      </c>
      <c r="I521" s="160"/>
      <c r="L521" s="157"/>
      <c r="M521" s="161"/>
      <c r="T521" s="162"/>
      <c r="AT521" s="158" t="s">
        <v>250</v>
      </c>
      <c r="AU521" s="158" t="s">
        <v>79</v>
      </c>
      <c r="AV521" s="11" t="s">
        <v>79</v>
      </c>
      <c r="AW521" s="11" t="s">
        <v>34</v>
      </c>
      <c r="AX521" s="11" t="s">
        <v>71</v>
      </c>
      <c r="AY521" s="158" t="s">
        <v>129</v>
      </c>
    </row>
    <row r="522" spans="2:51" s="10" customFormat="1" ht="12">
      <c r="B522" s="150"/>
      <c r="D522" s="142" t="s">
        <v>250</v>
      </c>
      <c r="E522" s="151" t="s">
        <v>1453</v>
      </c>
      <c r="F522" s="152" t="s">
        <v>1454</v>
      </c>
      <c r="H522" s="153">
        <v>7.56</v>
      </c>
      <c r="I522" s="154"/>
      <c r="L522" s="150"/>
      <c r="M522" s="155"/>
      <c r="T522" s="156"/>
      <c r="AT522" s="151" t="s">
        <v>250</v>
      </c>
      <c r="AU522" s="151" t="s">
        <v>79</v>
      </c>
      <c r="AV522" s="10" t="s">
        <v>81</v>
      </c>
      <c r="AW522" s="10" t="s">
        <v>34</v>
      </c>
      <c r="AX522" s="10" t="s">
        <v>79</v>
      </c>
      <c r="AY522" s="151" t="s">
        <v>129</v>
      </c>
    </row>
    <row r="523" spans="2:63" s="9" customFormat="1" ht="25.9" customHeight="1">
      <c r="B523" s="120"/>
      <c r="D523" s="121" t="s">
        <v>70</v>
      </c>
      <c r="E523" s="122" t="s">
        <v>157</v>
      </c>
      <c r="F523" s="122" t="s">
        <v>1455</v>
      </c>
      <c r="I523" s="123"/>
      <c r="J523" s="124">
        <f>BK523</f>
        <v>0</v>
      </c>
      <c r="L523" s="120"/>
      <c r="M523" s="125"/>
      <c r="P523" s="126">
        <f>SUM(P524:P530)</f>
        <v>0</v>
      </c>
      <c r="R523" s="126">
        <f>SUM(R524:R530)</f>
        <v>0.0699258</v>
      </c>
      <c r="T523" s="127">
        <f>SUM(T524:T530)</f>
        <v>0</v>
      </c>
      <c r="AR523" s="121" t="s">
        <v>79</v>
      </c>
      <c r="AT523" s="128" t="s">
        <v>70</v>
      </c>
      <c r="AU523" s="128" t="s">
        <v>71</v>
      </c>
      <c r="AY523" s="121" t="s">
        <v>129</v>
      </c>
      <c r="BK523" s="129">
        <f>SUM(BK524:BK530)</f>
        <v>0</v>
      </c>
    </row>
    <row r="524" spans="2:65" s="1" customFormat="1" ht="16.5" customHeight="1">
      <c r="B524" s="30"/>
      <c r="C524" s="130" t="s">
        <v>819</v>
      </c>
      <c r="D524" s="130" t="s">
        <v>130</v>
      </c>
      <c r="E524" s="131" t="s">
        <v>1456</v>
      </c>
      <c r="F524" s="132" t="s">
        <v>1457</v>
      </c>
      <c r="G524" s="133" t="s">
        <v>254</v>
      </c>
      <c r="H524" s="134">
        <v>77</v>
      </c>
      <c r="I524" s="135"/>
      <c r="J524" s="136">
        <f>ROUND(I524*H524,2)</f>
        <v>0</v>
      </c>
      <c r="K524" s="132" t="s">
        <v>134</v>
      </c>
      <c r="L524" s="30"/>
      <c r="M524" s="137" t="s">
        <v>1</v>
      </c>
      <c r="N524" s="138" t="s">
        <v>42</v>
      </c>
      <c r="P524" s="139">
        <f>O524*H524</f>
        <v>0</v>
      </c>
      <c r="Q524" s="139">
        <v>0.00082</v>
      </c>
      <c r="R524" s="139">
        <f>Q524*H524</f>
        <v>0.06314</v>
      </c>
      <c r="S524" s="139">
        <v>0</v>
      </c>
      <c r="T524" s="140">
        <f>S524*H524</f>
        <v>0</v>
      </c>
      <c r="AR524" s="16" t="s">
        <v>135</v>
      </c>
      <c r="AT524" s="16" t="s">
        <v>130</v>
      </c>
      <c r="AU524" s="16" t="s">
        <v>79</v>
      </c>
      <c r="AY524" s="16" t="s">
        <v>129</v>
      </c>
      <c r="BE524" s="141">
        <f>IF(N524="základní",J524,0)</f>
        <v>0</v>
      </c>
      <c r="BF524" s="141">
        <f>IF(N524="snížená",J524,0)</f>
        <v>0</v>
      </c>
      <c r="BG524" s="141">
        <f>IF(N524="zákl. přenesená",J524,0)</f>
        <v>0</v>
      </c>
      <c r="BH524" s="141">
        <f>IF(N524="sníž. přenesená",J524,0)</f>
        <v>0</v>
      </c>
      <c r="BI524" s="141">
        <f>IF(N524="nulová",J524,0)</f>
        <v>0</v>
      </c>
      <c r="BJ524" s="16" t="s">
        <v>79</v>
      </c>
      <c r="BK524" s="141">
        <f>ROUND(I524*H524,2)</f>
        <v>0</v>
      </c>
      <c r="BL524" s="16" t="s">
        <v>135</v>
      </c>
      <c r="BM524" s="16" t="s">
        <v>1458</v>
      </c>
    </row>
    <row r="525" spans="2:47" s="1" customFormat="1" ht="19.5">
      <c r="B525" s="30"/>
      <c r="D525" s="142" t="s">
        <v>137</v>
      </c>
      <c r="F525" s="143" t="s">
        <v>1459</v>
      </c>
      <c r="I525" s="83"/>
      <c r="L525" s="30"/>
      <c r="M525" s="144"/>
      <c r="T525" s="49"/>
      <c r="AT525" s="16" t="s">
        <v>137</v>
      </c>
      <c r="AU525" s="16" t="s">
        <v>79</v>
      </c>
    </row>
    <row r="526" spans="2:51" s="11" customFormat="1" ht="12">
      <c r="B526" s="157"/>
      <c r="D526" s="142" t="s">
        <v>250</v>
      </c>
      <c r="E526" s="158" t="s">
        <v>1</v>
      </c>
      <c r="F526" s="159" t="s">
        <v>1460</v>
      </c>
      <c r="H526" s="158" t="s">
        <v>1</v>
      </c>
      <c r="I526" s="160"/>
      <c r="L526" s="157"/>
      <c r="M526" s="161"/>
      <c r="T526" s="162"/>
      <c r="AT526" s="158" t="s">
        <v>250</v>
      </c>
      <c r="AU526" s="158" t="s">
        <v>79</v>
      </c>
      <c r="AV526" s="11" t="s">
        <v>79</v>
      </c>
      <c r="AW526" s="11" t="s">
        <v>34</v>
      </c>
      <c r="AX526" s="11" t="s">
        <v>71</v>
      </c>
      <c r="AY526" s="158" t="s">
        <v>129</v>
      </c>
    </row>
    <row r="527" spans="2:51" s="10" customFormat="1" ht="12">
      <c r="B527" s="150"/>
      <c r="D527" s="142" t="s">
        <v>250</v>
      </c>
      <c r="E527" s="151" t="s">
        <v>471</v>
      </c>
      <c r="F527" s="152" t="s">
        <v>746</v>
      </c>
      <c r="H527" s="153">
        <v>77</v>
      </c>
      <c r="I527" s="154"/>
      <c r="L527" s="150"/>
      <c r="M527" s="155"/>
      <c r="T527" s="156"/>
      <c r="AT527" s="151" t="s">
        <v>250</v>
      </c>
      <c r="AU527" s="151" t="s">
        <v>79</v>
      </c>
      <c r="AV527" s="10" t="s">
        <v>81</v>
      </c>
      <c r="AW527" s="10" t="s">
        <v>34</v>
      </c>
      <c r="AX527" s="10" t="s">
        <v>79</v>
      </c>
      <c r="AY527" s="151" t="s">
        <v>129</v>
      </c>
    </row>
    <row r="528" spans="2:65" s="1" customFormat="1" ht="16.5" customHeight="1">
      <c r="B528" s="30"/>
      <c r="C528" s="130" t="s">
        <v>825</v>
      </c>
      <c r="D528" s="130" t="s">
        <v>130</v>
      </c>
      <c r="E528" s="131" t="s">
        <v>1461</v>
      </c>
      <c r="F528" s="132" t="s">
        <v>1462</v>
      </c>
      <c r="G528" s="133" t="s">
        <v>254</v>
      </c>
      <c r="H528" s="134">
        <v>12.95</v>
      </c>
      <c r="I528" s="135"/>
      <c r="J528" s="136">
        <f>ROUND(I528*H528,2)</f>
        <v>0</v>
      </c>
      <c r="K528" s="132" t="s">
        <v>134</v>
      </c>
      <c r="L528" s="30"/>
      <c r="M528" s="137" t="s">
        <v>1</v>
      </c>
      <c r="N528" s="138" t="s">
        <v>42</v>
      </c>
      <c r="P528" s="139">
        <f>O528*H528</f>
        <v>0</v>
      </c>
      <c r="Q528" s="139">
        <v>0.000524</v>
      </c>
      <c r="R528" s="139">
        <f>Q528*H528</f>
        <v>0.006785800000000001</v>
      </c>
      <c r="S528" s="139">
        <v>0</v>
      </c>
      <c r="T528" s="140">
        <f>S528*H528</f>
        <v>0</v>
      </c>
      <c r="AR528" s="16" t="s">
        <v>135</v>
      </c>
      <c r="AT528" s="16" t="s">
        <v>130</v>
      </c>
      <c r="AU528" s="16" t="s">
        <v>79</v>
      </c>
      <c r="AY528" s="16" t="s">
        <v>129</v>
      </c>
      <c r="BE528" s="141">
        <f>IF(N528="základní",J528,0)</f>
        <v>0</v>
      </c>
      <c r="BF528" s="141">
        <f>IF(N528="snížená",J528,0)</f>
        <v>0</v>
      </c>
      <c r="BG528" s="141">
        <f>IF(N528="zákl. přenesená",J528,0)</f>
        <v>0</v>
      </c>
      <c r="BH528" s="141">
        <f>IF(N528="sníž. přenesená",J528,0)</f>
        <v>0</v>
      </c>
      <c r="BI528" s="141">
        <f>IF(N528="nulová",J528,0)</f>
        <v>0</v>
      </c>
      <c r="BJ528" s="16" t="s">
        <v>79</v>
      </c>
      <c r="BK528" s="141">
        <f>ROUND(I528*H528,2)</f>
        <v>0</v>
      </c>
      <c r="BL528" s="16" t="s">
        <v>135</v>
      </c>
      <c r="BM528" s="16" t="s">
        <v>1463</v>
      </c>
    </row>
    <row r="529" spans="2:51" s="11" customFormat="1" ht="12">
      <c r="B529" s="157"/>
      <c r="D529" s="142" t="s">
        <v>250</v>
      </c>
      <c r="E529" s="158" t="s">
        <v>1</v>
      </c>
      <c r="F529" s="159" t="s">
        <v>1464</v>
      </c>
      <c r="H529" s="158" t="s">
        <v>1</v>
      </c>
      <c r="I529" s="160"/>
      <c r="L529" s="157"/>
      <c r="M529" s="161"/>
      <c r="T529" s="162"/>
      <c r="AT529" s="158" t="s">
        <v>250</v>
      </c>
      <c r="AU529" s="158" t="s">
        <v>79</v>
      </c>
      <c r="AV529" s="11" t="s">
        <v>79</v>
      </c>
      <c r="AW529" s="11" t="s">
        <v>34</v>
      </c>
      <c r="AX529" s="11" t="s">
        <v>71</v>
      </c>
      <c r="AY529" s="158" t="s">
        <v>129</v>
      </c>
    </row>
    <row r="530" spans="2:51" s="10" customFormat="1" ht="12">
      <c r="B530" s="150"/>
      <c r="D530" s="142" t="s">
        <v>250</v>
      </c>
      <c r="E530" s="151" t="s">
        <v>498</v>
      </c>
      <c r="F530" s="152" t="s">
        <v>1465</v>
      </c>
      <c r="H530" s="153">
        <v>12.95</v>
      </c>
      <c r="I530" s="154"/>
      <c r="L530" s="150"/>
      <c r="M530" s="155"/>
      <c r="T530" s="156"/>
      <c r="AT530" s="151" t="s">
        <v>250</v>
      </c>
      <c r="AU530" s="151" t="s">
        <v>79</v>
      </c>
      <c r="AV530" s="10" t="s">
        <v>81</v>
      </c>
      <c r="AW530" s="10" t="s">
        <v>34</v>
      </c>
      <c r="AX530" s="10" t="s">
        <v>79</v>
      </c>
      <c r="AY530" s="151" t="s">
        <v>129</v>
      </c>
    </row>
    <row r="531" spans="2:63" s="9" customFormat="1" ht="25.9" customHeight="1">
      <c r="B531" s="120"/>
      <c r="D531" s="121" t="s">
        <v>70</v>
      </c>
      <c r="E531" s="122" t="s">
        <v>167</v>
      </c>
      <c r="F531" s="122" t="s">
        <v>568</v>
      </c>
      <c r="I531" s="123"/>
      <c r="J531" s="124">
        <f>BK531</f>
        <v>0</v>
      </c>
      <c r="L531" s="120"/>
      <c r="M531" s="125"/>
      <c r="P531" s="126">
        <f>SUM(P532:P619)</f>
        <v>0</v>
      </c>
      <c r="R531" s="126">
        <f>SUM(R532:R619)</f>
        <v>11.097387000000001</v>
      </c>
      <c r="T531" s="127">
        <f>SUM(T532:T619)</f>
        <v>0</v>
      </c>
      <c r="AR531" s="121" t="s">
        <v>79</v>
      </c>
      <c r="AT531" s="128" t="s">
        <v>70</v>
      </c>
      <c r="AU531" s="128" t="s">
        <v>71</v>
      </c>
      <c r="AY531" s="121" t="s">
        <v>129</v>
      </c>
      <c r="BK531" s="129">
        <f>SUM(BK532:BK619)</f>
        <v>0</v>
      </c>
    </row>
    <row r="532" spans="2:65" s="1" customFormat="1" ht="16.5" customHeight="1">
      <c r="B532" s="30"/>
      <c r="C532" s="130" t="s">
        <v>832</v>
      </c>
      <c r="D532" s="130" t="s">
        <v>130</v>
      </c>
      <c r="E532" s="131" t="s">
        <v>1466</v>
      </c>
      <c r="F532" s="132" t="s">
        <v>1467</v>
      </c>
      <c r="G532" s="133" t="s">
        <v>488</v>
      </c>
      <c r="H532" s="134">
        <v>322.9</v>
      </c>
      <c r="I532" s="135"/>
      <c r="J532" s="136">
        <f>ROUND(I532*H532,2)</f>
        <v>0</v>
      </c>
      <c r="K532" s="132" t="s">
        <v>134</v>
      </c>
      <c r="L532" s="30"/>
      <c r="M532" s="137" t="s">
        <v>1</v>
      </c>
      <c r="N532" s="138" t="s">
        <v>42</v>
      </c>
      <c r="P532" s="139">
        <f>O532*H532</f>
        <v>0</v>
      </c>
      <c r="Q532" s="139">
        <v>0.00127</v>
      </c>
      <c r="R532" s="139">
        <f>Q532*H532</f>
        <v>0.410083</v>
      </c>
      <c r="S532" s="139">
        <v>0</v>
      </c>
      <c r="T532" s="140">
        <f>S532*H532</f>
        <v>0</v>
      </c>
      <c r="AR532" s="16" t="s">
        <v>135</v>
      </c>
      <c r="AT532" s="16" t="s">
        <v>130</v>
      </c>
      <c r="AU532" s="16" t="s">
        <v>79</v>
      </c>
      <c r="AY532" s="16" t="s">
        <v>129</v>
      </c>
      <c r="BE532" s="141">
        <f>IF(N532="základní",J532,0)</f>
        <v>0</v>
      </c>
      <c r="BF532" s="141">
        <f>IF(N532="snížená",J532,0)</f>
        <v>0</v>
      </c>
      <c r="BG532" s="141">
        <f>IF(N532="zákl. přenesená",J532,0)</f>
        <v>0</v>
      </c>
      <c r="BH532" s="141">
        <f>IF(N532="sníž. přenesená",J532,0)</f>
        <v>0</v>
      </c>
      <c r="BI532" s="141">
        <f>IF(N532="nulová",J532,0)</f>
        <v>0</v>
      </c>
      <c r="BJ532" s="16" t="s">
        <v>79</v>
      </c>
      <c r="BK532" s="141">
        <f>ROUND(I532*H532,2)</f>
        <v>0</v>
      </c>
      <c r="BL532" s="16" t="s">
        <v>135</v>
      </c>
      <c r="BM532" s="16" t="s">
        <v>1468</v>
      </c>
    </row>
    <row r="533" spans="2:51" s="11" customFormat="1" ht="12">
      <c r="B533" s="157"/>
      <c r="D533" s="142" t="s">
        <v>250</v>
      </c>
      <c r="E533" s="158" t="s">
        <v>1</v>
      </c>
      <c r="F533" s="159" t="s">
        <v>1469</v>
      </c>
      <c r="H533" s="158" t="s">
        <v>1</v>
      </c>
      <c r="I533" s="160"/>
      <c r="L533" s="157"/>
      <c r="M533" s="161"/>
      <c r="T533" s="162"/>
      <c r="AT533" s="158" t="s">
        <v>250</v>
      </c>
      <c r="AU533" s="158" t="s">
        <v>79</v>
      </c>
      <c r="AV533" s="11" t="s">
        <v>79</v>
      </c>
      <c r="AW533" s="11" t="s">
        <v>34</v>
      </c>
      <c r="AX533" s="11" t="s">
        <v>71</v>
      </c>
      <c r="AY533" s="158" t="s">
        <v>129</v>
      </c>
    </row>
    <row r="534" spans="2:51" s="10" customFormat="1" ht="12">
      <c r="B534" s="150"/>
      <c r="D534" s="142" t="s">
        <v>250</v>
      </c>
      <c r="E534" s="151" t="s">
        <v>190</v>
      </c>
      <c r="F534" s="152" t="s">
        <v>1470</v>
      </c>
      <c r="H534" s="153">
        <v>322.9</v>
      </c>
      <c r="I534" s="154"/>
      <c r="L534" s="150"/>
      <c r="M534" s="155"/>
      <c r="T534" s="156"/>
      <c r="AT534" s="151" t="s">
        <v>250</v>
      </c>
      <c r="AU534" s="151" t="s">
        <v>79</v>
      </c>
      <c r="AV534" s="10" t="s">
        <v>81</v>
      </c>
      <c r="AW534" s="10" t="s">
        <v>34</v>
      </c>
      <c r="AX534" s="10" t="s">
        <v>79</v>
      </c>
      <c r="AY534" s="151" t="s">
        <v>129</v>
      </c>
    </row>
    <row r="535" spans="2:65" s="1" customFormat="1" ht="16.5" customHeight="1">
      <c r="B535" s="30"/>
      <c r="C535" s="130" t="s">
        <v>837</v>
      </c>
      <c r="D535" s="130" t="s">
        <v>130</v>
      </c>
      <c r="E535" s="131" t="s">
        <v>570</v>
      </c>
      <c r="F535" s="132" t="s">
        <v>571</v>
      </c>
      <c r="G535" s="133" t="s">
        <v>488</v>
      </c>
      <c r="H535" s="134">
        <v>81.6</v>
      </c>
      <c r="I535" s="135"/>
      <c r="J535" s="136">
        <f>ROUND(I535*H535,2)</f>
        <v>0</v>
      </c>
      <c r="K535" s="132" t="s">
        <v>134</v>
      </c>
      <c r="L535" s="30"/>
      <c r="M535" s="137" t="s">
        <v>1</v>
      </c>
      <c r="N535" s="138" t="s">
        <v>42</v>
      </c>
      <c r="P535" s="139">
        <f>O535*H535</f>
        <v>0</v>
      </c>
      <c r="Q535" s="139">
        <v>0.0033</v>
      </c>
      <c r="R535" s="139">
        <f>Q535*H535</f>
        <v>0.26927999999999996</v>
      </c>
      <c r="S535" s="139">
        <v>0</v>
      </c>
      <c r="T535" s="140">
        <f>S535*H535</f>
        <v>0</v>
      </c>
      <c r="AR535" s="16" t="s">
        <v>135</v>
      </c>
      <c r="AT535" s="16" t="s">
        <v>130</v>
      </c>
      <c r="AU535" s="16" t="s">
        <v>79</v>
      </c>
      <c r="AY535" s="16" t="s">
        <v>129</v>
      </c>
      <c r="BE535" s="141">
        <f>IF(N535="základní",J535,0)</f>
        <v>0</v>
      </c>
      <c r="BF535" s="141">
        <f>IF(N535="snížená",J535,0)</f>
        <v>0</v>
      </c>
      <c r="BG535" s="141">
        <f>IF(N535="zákl. přenesená",J535,0)</f>
        <v>0</v>
      </c>
      <c r="BH535" s="141">
        <f>IF(N535="sníž. přenesená",J535,0)</f>
        <v>0</v>
      </c>
      <c r="BI535" s="141">
        <f>IF(N535="nulová",J535,0)</f>
        <v>0</v>
      </c>
      <c r="BJ535" s="16" t="s">
        <v>79</v>
      </c>
      <c r="BK535" s="141">
        <f>ROUND(I535*H535,2)</f>
        <v>0</v>
      </c>
      <c r="BL535" s="16" t="s">
        <v>135</v>
      </c>
      <c r="BM535" s="16" t="s">
        <v>1471</v>
      </c>
    </row>
    <row r="536" spans="2:51" s="11" customFormat="1" ht="12">
      <c r="B536" s="157"/>
      <c r="D536" s="142" t="s">
        <v>250</v>
      </c>
      <c r="E536" s="158" t="s">
        <v>1</v>
      </c>
      <c r="F536" s="159" t="s">
        <v>1472</v>
      </c>
      <c r="H536" s="158" t="s">
        <v>1</v>
      </c>
      <c r="I536" s="160"/>
      <c r="L536" s="157"/>
      <c r="M536" s="161"/>
      <c r="T536" s="162"/>
      <c r="AT536" s="158" t="s">
        <v>250</v>
      </c>
      <c r="AU536" s="158" t="s">
        <v>79</v>
      </c>
      <c r="AV536" s="11" t="s">
        <v>79</v>
      </c>
      <c r="AW536" s="11" t="s">
        <v>34</v>
      </c>
      <c r="AX536" s="11" t="s">
        <v>71</v>
      </c>
      <c r="AY536" s="158" t="s">
        <v>129</v>
      </c>
    </row>
    <row r="537" spans="2:51" s="10" customFormat="1" ht="12">
      <c r="B537" s="150"/>
      <c r="D537" s="142" t="s">
        <v>250</v>
      </c>
      <c r="E537" s="151" t="s">
        <v>522</v>
      </c>
      <c r="F537" s="152" t="s">
        <v>1473</v>
      </c>
      <c r="H537" s="153">
        <v>81.6</v>
      </c>
      <c r="I537" s="154"/>
      <c r="L537" s="150"/>
      <c r="M537" s="155"/>
      <c r="T537" s="156"/>
      <c r="AT537" s="151" t="s">
        <v>250</v>
      </c>
      <c r="AU537" s="151" t="s">
        <v>79</v>
      </c>
      <c r="AV537" s="10" t="s">
        <v>81</v>
      </c>
      <c r="AW537" s="10" t="s">
        <v>34</v>
      </c>
      <c r="AX537" s="10" t="s">
        <v>79</v>
      </c>
      <c r="AY537" s="151" t="s">
        <v>129</v>
      </c>
    </row>
    <row r="538" spans="2:65" s="1" customFormat="1" ht="16.5" customHeight="1">
      <c r="B538" s="30"/>
      <c r="C538" s="130" t="s">
        <v>847</v>
      </c>
      <c r="D538" s="130" t="s">
        <v>130</v>
      </c>
      <c r="E538" s="131" t="s">
        <v>577</v>
      </c>
      <c r="F538" s="132" t="s">
        <v>578</v>
      </c>
      <c r="G538" s="133" t="s">
        <v>488</v>
      </c>
      <c r="H538" s="134">
        <v>49.9</v>
      </c>
      <c r="I538" s="135"/>
      <c r="J538" s="136">
        <f>ROUND(I538*H538,2)</f>
        <v>0</v>
      </c>
      <c r="K538" s="132" t="s">
        <v>134</v>
      </c>
      <c r="L538" s="30"/>
      <c r="M538" s="137" t="s">
        <v>1</v>
      </c>
      <c r="N538" s="138" t="s">
        <v>42</v>
      </c>
      <c r="P538" s="139">
        <f>O538*H538</f>
        <v>0</v>
      </c>
      <c r="Q538" s="139">
        <v>0.00482</v>
      </c>
      <c r="R538" s="139">
        <f>Q538*H538</f>
        <v>0.24051799999999998</v>
      </c>
      <c r="S538" s="139">
        <v>0</v>
      </c>
      <c r="T538" s="140">
        <f>S538*H538</f>
        <v>0</v>
      </c>
      <c r="AR538" s="16" t="s">
        <v>135</v>
      </c>
      <c r="AT538" s="16" t="s">
        <v>130</v>
      </c>
      <c r="AU538" s="16" t="s">
        <v>79</v>
      </c>
      <c r="AY538" s="16" t="s">
        <v>129</v>
      </c>
      <c r="BE538" s="141">
        <f>IF(N538="základní",J538,0)</f>
        <v>0</v>
      </c>
      <c r="BF538" s="141">
        <f>IF(N538="snížená",J538,0)</f>
        <v>0</v>
      </c>
      <c r="BG538" s="141">
        <f>IF(N538="zákl. přenesená",J538,0)</f>
        <v>0</v>
      </c>
      <c r="BH538" s="141">
        <f>IF(N538="sníž. přenesená",J538,0)</f>
        <v>0</v>
      </c>
      <c r="BI538" s="141">
        <f>IF(N538="nulová",J538,0)</f>
        <v>0</v>
      </c>
      <c r="BJ538" s="16" t="s">
        <v>79</v>
      </c>
      <c r="BK538" s="141">
        <f>ROUND(I538*H538,2)</f>
        <v>0</v>
      </c>
      <c r="BL538" s="16" t="s">
        <v>135</v>
      </c>
      <c r="BM538" s="16" t="s">
        <v>1474</v>
      </c>
    </row>
    <row r="539" spans="2:51" s="11" customFormat="1" ht="12">
      <c r="B539" s="157"/>
      <c r="D539" s="142" t="s">
        <v>250</v>
      </c>
      <c r="E539" s="158" t="s">
        <v>1</v>
      </c>
      <c r="F539" s="159" t="s">
        <v>1475</v>
      </c>
      <c r="H539" s="158" t="s">
        <v>1</v>
      </c>
      <c r="I539" s="160"/>
      <c r="L539" s="157"/>
      <c r="M539" s="161"/>
      <c r="T539" s="162"/>
      <c r="AT539" s="158" t="s">
        <v>250</v>
      </c>
      <c r="AU539" s="158" t="s">
        <v>79</v>
      </c>
      <c r="AV539" s="11" t="s">
        <v>79</v>
      </c>
      <c r="AW539" s="11" t="s">
        <v>34</v>
      </c>
      <c r="AX539" s="11" t="s">
        <v>71</v>
      </c>
      <c r="AY539" s="158" t="s">
        <v>129</v>
      </c>
    </row>
    <row r="540" spans="2:51" s="10" customFormat="1" ht="12">
      <c r="B540" s="150"/>
      <c r="D540" s="142" t="s">
        <v>250</v>
      </c>
      <c r="E540" s="151" t="s">
        <v>558</v>
      </c>
      <c r="F540" s="152" t="s">
        <v>1476</v>
      </c>
      <c r="H540" s="153">
        <v>4.9</v>
      </c>
      <c r="I540" s="154"/>
      <c r="L540" s="150"/>
      <c r="M540" s="155"/>
      <c r="T540" s="156"/>
      <c r="AT540" s="151" t="s">
        <v>250</v>
      </c>
      <c r="AU540" s="151" t="s">
        <v>79</v>
      </c>
      <c r="AV540" s="10" t="s">
        <v>81</v>
      </c>
      <c r="AW540" s="10" t="s">
        <v>34</v>
      </c>
      <c r="AX540" s="10" t="s">
        <v>71</v>
      </c>
      <c r="AY540" s="151" t="s">
        <v>129</v>
      </c>
    </row>
    <row r="541" spans="2:51" s="11" customFormat="1" ht="12">
      <c r="B541" s="157"/>
      <c r="D541" s="142" t="s">
        <v>250</v>
      </c>
      <c r="E541" s="158" t="s">
        <v>1</v>
      </c>
      <c r="F541" s="159" t="s">
        <v>1477</v>
      </c>
      <c r="H541" s="158" t="s">
        <v>1</v>
      </c>
      <c r="I541" s="160"/>
      <c r="L541" s="157"/>
      <c r="M541" s="161"/>
      <c r="T541" s="162"/>
      <c r="AT541" s="158" t="s">
        <v>250</v>
      </c>
      <c r="AU541" s="158" t="s">
        <v>79</v>
      </c>
      <c r="AV541" s="11" t="s">
        <v>79</v>
      </c>
      <c r="AW541" s="11" t="s">
        <v>34</v>
      </c>
      <c r="AX541" s="11" t="s">
        <v>71</v>
      </c>
      <c r="AY541" s="158" t="s">
        <v>129</v>
      </c>
    </row>
    <row r="542" spans="2:51" s="10" customFormat="1" ht="12">
      <c r="B542" s="150"/>
      <c r="D542" s="142" t="s">
        <v>250</v>
      </c>
      <c r="E542" s="151" t="s">
        <v>1478</v>
      </c>
      <c r="F542" s="152" t="s">
        <v>560</v>
      </c>
      <c r="H542" s="153">
        <v>45</v>
      </c>
      <c r="I542" s="154"/>
      <c r="L542" s="150"/>
      <c r="M542" s="155"/>
      <c r="T542" s="156"/>
      <c r="AT542" s="151" t="s">
        <v>250</v>
      </c>
      <c r="AU542" s="151" t="s">
        <v>79</v>
      </c>
      <c r="AV542" s="10" t="s">
        <v>81</v>
      </c>
      <c r="AW542" s="10" t="s">
        <v>34</v>
      </c>
      <c r="AX542" s="10" t="s">
        <v>71</v>
      </c>
      <c r="AY542" s="151" t="s">
        <v>129</v>
      </c>
    </row>
    <row r="543" spans="2:51" s="12" customFormat="1" ht="12">
      <c r="B543" s="163"/>
      <c r="D543" s="142" t="s">
        <v>250</v>
      </c>
      <c r="E543" s="164" t="s">
        <v>1</v>
      </c>
      <c r="F543" s="165" t="s">
        <v>300</v>
      </c>
      <c r="H543" s="166">
        <v>49.9</v>
      </c>
      <c r="I543" s="167"/>
      <c r="L543" s="163"/>
      <c r="M543" s="168"/>
      <c r="T543" s="169"/>
      <c r="AT543" s="164" t="s">
        <v>250</v>
      </c>
      <c r="AU543" s="164" t="s">
        <v>79</v>
      </c>
      <c r="AV543" s="12" t="s">
        <v>135</v>
      </c>
      <c r="AW543" s="12" t="s">
        <v>34</v>
      </c>
      <c r="AX543" s="12" t="s">
        <v>79</v>
      </c>
      <c r="AY543" s="164" t="s">
        <v>129</v>
      </c>
    </row>
    <row r="544" spans="2:65" s="1" customFormat="1" ht="16.5" customHeight="1">
      <c r="B544" s="30"/>
      <c r="C544" s="130" t="s">
        <v>852</v>
      </c>
      <c r="D544" s="130" t="s">
        <v>130</v>
      </c>
      <c r="E544" s="131" t="s">
        <v>1479</v>
      </c>
      <c r="F544" s="132" t="s">
        <v>1480</v>
      </c>
      <c r="G544" s="133" t="s">
        <v>586</v>
      </c>
      <c r="H544" s="134">
        <v>179</v>
      </c>
      <c r="I544" s="135"/>
      <c r="J544" s="136">
        <f>ROUND(I544*H544,2)</f>
        <v>0</v>
      </c>
      <c r="K544" s="132" t="s">
        <v>248</v>
      </c>
      <c r="L544" s="30"/>
      <c r="M544" s="137" t="s">
        <v>1</v>
      </c>
      <c r="N544" s="138" t="s">
        <v>42</v>
      </c>
      <c r="P544" s="139">
        <f>O544*H544</f>
        <v>0</v>
      </c>
      <c r="Q544" s="139">
        <v>0</v>
      </c>
      <c r="R544" s="139">
        <f>Q544*H544</f>
        <v>0</v>
      </c>
      <c r="S544" s="139">
        <v>0</v>
      </c>
      <c r="T544" s="140">
        <f>S544*H544</f>
        <v>0</v>
      </c>
      <c r="AR544" s="16" t="s">
        <v>135</v>
      </c>
      <c r="AT544" s="16" t="s">
        <v>130</v>
      </c>
      <c r="AU544" s="16" t="s">
        <v>79</v>
      </c>
      <c r="AY544" s="16" t="s">
        <v>129</v>
      </c>
      <c r="BE544" s="141">
        <f>IF(N544="základní",J544,0)</f>
        <v>0</v>
      </c>
      <c r="BF544" s="141">
        <f>IF(N544="snížená",J544,0)</f>
        <v>0</v>
      </c>
      <c r="BG544" s="141">
        <f>IF(N544="zákl. přenesená",J544,0)</f>
        <v>0</v>
      </c>
      <c r="BH544" s="141">
        <f>IF(N544="sníž. přenesená",J544,0)</f>
        <v>0</v>
      </c>
      <c r="BI544" s="141">
        <f>IF(N544="nulová",J544,0)</f>
        <v>0</v>
      </c>
      <c r="BJ544" s="16" t="s">
        <v>79</v>
      </c>
      <c r="BK544" s="141">
        <f>ROUND(I544*H544,2)</f>
        <v>0</v>
      </c>
      <c r="BL544" s="16" t="s">
        <v>135</v>
      </c>
      <c r="BM544" s="16" t="s">
        <v>1481</v>
      </c>
    </row>
    <row r="545" spans="2:51" s="11" customFormat="1" ht="12">
      <c r="B545" s="157"/>
      <c r="D545" s="142" t="s">
        <v>250</v>
      </c>
      <c r="E545" s="158" t="s">
        <v>1</v>
      </c>
      <c r="F545" s="159" t="s">
        <v>1482</v>
      </c>
      <c r="H545" s="158" t="s">
        <v>1</v>
      </c>
      <c r="I545" s="160"/>
      <c r="L545" s="157"/>
      <c r="M545" s="161"/>
      <c r="T545" s="162"/>
      <c r="AT545" s="158" t="s">
        <v>250</v>
      </c>
      <c r="AU545" s="158" t="s">
        <v>79</v>
      </c>
      <c r="AV545" s="11" t="s">
        <v>79</v>
      </c>
      <c r="AW545" s="11" t="s">
        <v>34</v>
      </c>
      <c r="AX545" s="11" t="s">
        <v>71</v>
      </c>
      <c r="AY545" s="158" t="s">
        <v>129</v>
      </c>
    </row>
    <row r="546" spans="2:51" s="10" customFormat="1" ht="12">
      <c r="B546" s="150"/>
      <c r="D546" s="142" t="s">
        <v>250</v>
      </c>
      <c r="E546" s="151" t="s">
        <v>1</v>
      </c>
      <c r="F546" s="152" t="s">
        <v>1483</v>
      </c>
      <c r="H546" s="153">
        <v>179</v>
      </c>
      <c r="I546" s="154"/>
      <c r="L546" s="150"/>
      <c r="M546" s="155"/>
      <c r="T546" s="156"/>
      <c r="AT546" s="151" t="s">
        <v>250</v>
      </c>
      <c r="AU546" s="151" t="s">
        <v>79</v>
      </c>
      <c r="AV546" s="10" t="s">
        <v>81</v>
      </c>
      <c r="AW546" s="10" t="s">
        <v>34</v>
      </c>
      <c r="AX546" s="10" t="s">
        <v>79</v>
      </c>
      <c r="AY546" s="151" t="s">
        <v>129</v>
      </c>
    </row>
    <row r="547" spans="2:65" s="1" customFormat="1" ht="16.5" customHeight="1">
      <c r="B547" s="30"/>
      <c r="C547" s="170" t="s">
        <v>857</v>
      </c>
      <c r="D547" s="170" t="s">
        <v>488</v>
      </c>
      <c r="E547" s="171" t="s">
        <v>1484</v>
      </c>
      <c r="F547" s="172" t="s">
        <v>1485</v>
      </c>
      <c r="G547" s="173" t="s">
        <v>586</v>
      </c>
      <c r="H547" s="174">
        <v>59</v>
      </c>
      <c r="I547" s="175"/>
      <c r="J547" s="176">
        <f>ROUND(I547*H547,2)</f>
        <v>0</v>
      </c>
      <c r="K547" s="172" t="s">
        <v>248</v>
      </c>
      <c r="L547" s="177"/>
      <c r="M547" s="178" t="s">
        <v>1</v>
      </c>
      <c r="N547" s="179" t="s">
        <v>42</v>
      </c>
      <c r="P547" s="139">
        <f>O547*H547</f>
        <v>0</v>
      </c>
      <c r="Q547" s="139">
        <v>0.00022</v>
      </c>
      <c r="R547" s="139">
        <f>Q547*H547</f>
        <v>0.01298</v>
      </c>
      <c r="S547" s="139">
        <v>0</v>
      </c>
      <c r="T547" s="140">
        <f>S547*H547</f>
        <v>0</v>
      </c>
      <c r="AR547" s="16" t="s">
        <v>167</v>
      </c>
      <c r="AT547" s="16" t="s">
        <v>488</v>
      </c>
      <c r="AU547" s="16" t="s">
        <v>79</v>
      </c>
      <c r="AY547" s="16" t="s">
        <v>129</v>
      </c>
      <c r="BE547" s="141">
        <f>IF(N547="základní",J547,0)</f>
        <v>0</v>
      </c>
      <c r="BF547" s="141">
        <f>IF(N547="snížená",J547,0)</f>
        <v>0</v>
      </c>
      <c r="BG547" s="141">
        <f>IF(N547="zákl. přenesená",J547,0)</f>
        <v>0</v>
      </c>
      <c r="BH547" s="141">
        <f>IF(N547="sníž. přenesená",J547,0)</f>
        <v>0</v>
      </c>
      <c r="BI547" s="141">
        <f>IF(N547="nulová",J547,0)</f>
        <v>0</v>
      </c>
      <c r="BJ547" s="16" t="s">
        <v>79</v>
      </c>
      <c r="BK547" s="141">
        <f>ROUND(I547*H547,2)</f>
        <v>0</v>
      </c>
      <c r="BL547" s="16" t="s">
        <v>135</v>
      </c>
      <c r="BM547" s="16" t="s">
        <v>1486</v>
      </c>
    </row>
    <row r="548" spans="2:51" s="10" customFormat="1" ht="12">
      <c r="B548" s="150"/>
      <c r="D548" s="142" t="s">
        <v>250</v>
      </c>
      <c r="E548" s="151" t="s">
        <v>1</v>
      </c>
      <c r="F548" s="152" t="s">
        <v>633</v>
      </c>
      <c r="H548" s="153">
        <v>59</v>
      </c>
      <c r="I548" s="154"/>
      <c r="L548" s="150"/>
      <c r="M548" s="155"/>
      <c r="T548" s="156"/>
      <c r="AT548" s="151" t="s">
        <v>250</v>
      </c>
      <c r="AU548" s="151" t="s">
        <v>79</v>
      </c>
      <c r="AV548" s="10" t="s">
        <v>81</v>
      </c>
      <c r="AW548" s="10" t="s">
        <v>34</v>
      </c>
      <c r="AX548" s="10" t="s">
        <v>79</v>
      </c>
      <c r="AY548" s="151" t="s">
        <v>129</v>
      </c>
    </row>
    <row r="549" spans="2:65" s="1" customFormat="1" ht="16.5" customHeight="1">
      <c r="B549" s="30"/>
      <c r="C549" s="170" t="s">
        <v>863</v>
      </c>
      <c r="D549" s="170" t="s">
        <v>488</v>
      </c>
      <c r="E549" s="171" t="s">
        <v>1487</v>
      </c>
      <c r="F549" s="172" t="s">
        <v>1488</v>
      </c>
      <c r="G549" s="173" t="s">
        <v>586</v>
      </c>
      <c r="H549" s="174">
        <v>59</v>
      </c>
      <c r="I549" s="175"/>
      <c r="J549" s="176">
        <f>ROUND(I549*H549,2)</f>
        <v>0</v>
      </c>
      <c r="K549" s="172" t="s">
        <v>248</v>
      </c>
      <c r="L549" s="177"/>
      <c r="M549" s="178" t="s">
        <v>1</v>
      </c>
      <c r="N549" s="179" t="s">
        <v>42</v>
      </c>
      <c r="P549" s="139">
        <f>O549*H549</f>
        <v>0</v>
      </c>
      <c r="Q549" s="139">
        <v>0.00026</v>
      </c>
      <c r="R549" s="139">
        <f>Q549*H549</f>
        <v>0.01534</v>
      </c>
      <c r="S549" s="139">
        <v>0</v>
      </c>
      <c r="T549" s="140">
        <f>S549*H549</f>
        <v>0</v>
      </c>
      <c r="AR549" s="16" t="s">
        <v>167</v>
      </c>
      <c r="AT549" s="16" t="s">
        <v>488</v>
      </c>
      <c r="AU549" s="16" t="s">
        <v>79</v>
      </c>
      <c r="AY549" s="16" t="s">
        <v>129</v>
      </c>
      <c r="BE549" s="141">
        <f>IF(N549="základní",J549,0)</f>
        <v>0</v>
      </c>
      <c r="BF549" s="141">
        <f>IF(N549="snížená",J549,0)</f>
        <v>0</v>
      </c>
      <c r="BG549" s="141">
        <f>IF(N549="zákl. přenesená",J549,0)</f>
        <v>0</v>
      </c>
      <c r="BH549" s="141">
        <f>IF(N549="sníž. přenesená",J549,0)</f>
        <v>0</v>
      </c>
      <c r="BI549" s="141">
        <f>IF(N549="nulová",J549,0)</f>
        <v>0</v>
      </c>
      <c r="BJ549" s="16" t="s">
        <v>79</v>
      </c>
      <c r="BK549" s="141">
        <f>ROUND(I549*H549,2)</f>
        <v>0</v>
      </c>
      <c r="BL549" s="16" t="s">
        <v>135</v>
      </c>
      <c r="BM549" s="16" t="s">
        <v>1489</v>
      </c>
    </row>
    <row r="550" spans="2:51" s="10" customFormat="1" ht="12">
      <c r="B550" s="150"/>
      <c r="D550" s="142" t="s">
        <v>250</v>
      </c>
      <c r="E550" s="151" t="s">
        <v>1</v>
      </c>
      <c r="F550" s="152" t="s">
        <v>633</v>
      </c>
      <c r="H550" s="153">
        <v>59</v>
      </c>
      <c r="I550" s="154"/>
      <c r="L550" s="150"/>
      <c r="M550" s="155"/>
      <c r="T550" s="156"/>
      <c r="AT550" s="151" t="s">
        <v>250</v>
      </c>
      <c r="AU550" s="151" t="s">
        <v>79</v>
      </c>
      <c r="AV550" s="10" t="s">
        <v>81</v>
      </c>
      <c r="AW550" s="10" t="s">
        <v>34</v>
      </c>
      <c r="AX550" s="10" t="s">
        <v>79</v>
      </c>
      <c r="AY550" s="151" t="s">
        <v>129</v>
      </c>
    </row>
    <row r="551" spans="2:65" s="1" customFormat="1" ht="16.5" customHeight="1">
      <c r="B551" s="30"/>
      <c r="C551" s="170" t="s">
        <v>868</v>
      </c>
      <c r="D551" s="170" t="s">
        <v>488</v>
      </c>
      <c r="E551" s="171" t="s">
        <v>1490</v>
      </c>
      <c r="F551" s="172" t="s">
        <v>1491</v>
      </c>
      <c r="G551" s="173" t="s">
        <v>586</v>
      </c>
      <c r="H551" s="174">
        <v>59</v>
      </c>
      <c r="I551" s="175"/>
      <c r="J551" s="176">
        <f>ROUND(I551*H551,2)</f>
        <v>0</v>
      </c>
      <c r="K551" s="172" t="s">
        <v>248</v>
      </c>
      <c r="L551" s="177"/>
      <c r="M551" s="178" t="s">
        <v>1</v>
      </c>
      <c r="N551" s="179" t="s">
        <v>42</v>
      </c>
      <c r="P551" s="139">
        <f>O551*H551</f>
        <v>0</v>
      </c>
      <c r="Q551" s="139">
        <v>0.00028</v>
      </c>
      <c r="R551" s="139">
        <f>Q551*H551</f>
        <v>0.01652</v>
      </c>
      <c r="S551" s="139">
        <v>0</v>
      </c>
      <c r="T551" s="140">
        <f>S551*H551</f>
        <v>0</v>
      </c>
      <c r="AR551" s="16" t="s">
        <v>167</v>
      </c>
      <c r="AT551" s="16" t="s">
        <v>488</v>
      </c>
      <c r="AU551" s="16" t="s">
        <v>79</v>
      </c>
      <c r="AY551" s="16" t="s">
        <v>129</v>
      </c>
      <c r="BE551" s="141">
        <f>IF(N551="základní",J551,0)</f>
        <v>0</v>
      </c>
      <c r="BF551" s="141">
        <f>IF(N551="snížená",J551,0)</f>
        <v>0</v>
      </c>
      <c r="BG551" s="141">
        <f>IF(N551="zákl. přenesená",J551,0)</f>
        <v>0</v>
      </c>
      <c r="BH551" s="141">
        <f>IF(N551="sníž. přenesená",J551,0)</f>
        <v>0</v>
      </c>
      <c r="BI551" s="141">
        <f>IF(N551="nulová",J551,0)</f>
        <v>0</v>
      </c>
      <c r="BJ551" s="16" t="s">
        <v>79</v>
      </c>
      <c r="BK551" s="141">
        <f>ROUND(I551*H551,2)</f>
        <v>0</v>
      </c>
      <c r="BL551" s="16" t="s">
        <v>135</v>
      </c>
      <c r="BM551" s="16" t="s">
        <v>1492</v>
      </c>
    </row>
    <row r="552" spans="2:51" s="10" customFormat="1" ht="12">
      <c r="B552" s="150"/>
      <c r="D552" s="142" t="s">
        <v>250</v>
      </c>
      <c r="E552" s="151" t="s">
        <v>1</v>
      </c>
      <c r="F552" s="152" t="s">
        <v>633</v>
      </c>
      <c r="H552" s="153">
        <v>59</v>
      </c>
      <c r="I552" s="154"/>
      <c r="L552" s="150"/>
      <c r="M552" s="155"/>
      <c r="T552" s="156"/>
      <c r="AT552" s="151" t="s">
        <v>250</v>
      </c>
      <c r="AU552" s="151" t="s">
        <v>79</v>
      </c>
      <c r="AV552" s="10" t="s">
        <v>81</v>
      </c>
      <c r="AW552" s="10" t="s">
        <v>34</v>
      </c>
      <c r="AX552" s="10" t="s">
        <v>79</v>
      </c>
      <c r="AY552" s="151" t="s">
        <v>129</v>
      </c>
    </row>
    <row r="553" spans="2:65" s="1" customFormat="1" ht="16.5" customHeight="1">
      <c r="B553" s="30"/>
      <c r="C553" s="130" t="s">
        <v>874</v>
      </c>
      <c r="D553" s="130" t="s">
        <v>130</v>
      </c>
      <c r="E553" s="131" t="s">
        <v>1493</v>
      </c>
      <c r="F553" s="132" t="s">
        <v>1494</v>
      </c>
      <c r="G553" s="133" t="s">
        <v>506</v>
      </c>
      <c r="H553" s="134">
        <v>2</v>
      </c>
      <c r="I553" s="135"/>
      <c r="J553" s="136">
        <f>ROUND(I553*H553,2)</f>
        <v>0</v>
      </c>
      <c r="K553" s="132" t="s">
        <v>408</v>
      </c>
      <c r="L553" s="30"/>
      <c r="M553" s="137" t="s">
        <v>1</v>
      </c>
      <c r="N553" s="138" t="s">
        <v>42</v>
      </c>
      <c r="P553" s="139">
        <f>O553*H553</f>
        <v>0</v>
      </c>
      <c r="Q553" s="139">
        <v>0.0064</v>
      </c>
      <c r="R553" s="139">
        <f>Q553*H553</f>
        <v>0.0128</v>
      </c>
      <c r="S553" s="139">
        <v>0</v>
      </c>
      <c r="T553" s="140">
        <f>S553*H553</f>
        <v>0</v>
      </c>
      <c r="AR553" s="16" t="s">
        <v>135</v>
      </c>
      <c r="AT553" s="16" t="s">
        <v>130</v>
      </c>
      <c r="AU553" s="16" t="s">
        <v>79</v>
      </c>
      <c r="AY553" s="16" t="s">
        <v>129</v>
      </c>
      <c r="BE553" s="141">
        <f>IF(N553="základní",J553,0)</f>
        <v>0</v>
      </c>
      <c r="BF553" s="141">
        <f>IF(N553="snížená",J553,0)</f>
        <v>0</v>
      </c>
      <c r="BG553" s="141">
        <f>IF(N553="zákl. přenesená",J553,0)</f>
        <v>0</v>
      </c>
      <c r="BH553" s="141">
        <f>IF(N553="sníž. přenesená",J553,0)</f>
        <v>0</v>
      </c>
      <c r="BI553" s="141">
        <f>IF(N553="nulová",J553,0)</f>
        <v>0</v>
      </c>
      <c r="BJ553" s="16" t="s">
        <v>79</v>
      </c>
      <c r="BK553" s="141">
        <f>ROUND(I553*H553,2)</f>
        <v>0</v>
      </c>
      <c r="BL553" s="16" t="s">
        <v>135</v>
      </c>
      <c r="BM553" s="16" t="s">
        <v>1495</v>
      </c>
    </row>
    <row r="554" spans="2:51" s="10" customFormat="1" ht="12">
      <c r="B554" s="150"/>
      <c r="D554" s="142" t="s">
        <v>250</v>
      </c>
      <c r="E554" s="151" t="s">
        <v>1496</v>
      </c>
      <c r="F554" s="152" t="s">
        <v>81</v>
      </c>
      <c r="H554" s="153">
        <v>2</v>
      </c>
      <c r="I554" s="154"/>
      <c r="L554" s="150"/>
      <c r="M554" s="155"/>
      <c r="T554" s="156"/>
      <c r="AT554" s="151" t="s">
        <v>250</v>
      </c>
      <c r="AU554" s="151" t="s">
        <v>79</v>
      </c>
      <c r="AV554" s="10" t="s">
        <v>81</v>
      </c>
      <c r="AW554" s="10" t="s">
        <v>34</v>
      </c>
      <c r="AX554" s="10" t="s">
        <v>79</v>
      </c>
      <c r="AY554" s="151" t="s">
        <v>129</v>
      </c>
    </row>
    <row r="555" spans="2:65" s="1" customFormat="1" ht="16.5" customHeight="1">
      <c r="B555" s="30"/>
      <c r="C555" s="130" t="s">
        <v>880</v>
      </c>
      <c r="D555" s="130" t="s">
        <v>130</v>
      </c>
      <c r="E555" s="131" t="s">
        <v>1497</v>
      </c>
      <c r="F555" s="132" t="s">
        <v>1498</v>
      </c>
      <c r="G555" s="133" t="s">
        <v>586</v>
      </c>
      <c r="H555" s="134">
        <v>72</v>
      </c>
      <c r="I555" s="135"/>
      <c r="J555" s="136">
        <f>ROUND(I555*H555,2)</f>
        <v>0</v>
      </c>
      <c r="K555" s="132" t="s">
        <v>248</v>
      </c>
      <c r="L555" s="30"/>
      <c r="M555" s="137" t="s">
        <v>1</v>
      </c>
      <c r="N555" s="138" t="s">
        <v>42</v>
      </c>
      <c r="P555" s="139">
        <f>O555*H555</f>
        <v>0</v>
      </c>
      <c r="Q555" s="139">
        <v>0</v>
      </c>
      <c r="R555" s="139">
        <f>Q555*H555</f>
        <v>0</v>
      </c>
      <c r="S555" s="139">
        <v>0</v>
      </c>
      <c r="T555" s="140">
        <f>S555*H555</f>
        <v>0</v>
      </c>
      <c r="AR555" s="16" t="s">
        <v>135</v>
      </c>
      <c r="AT555" s="16" t="s">
        <v>130</v>
      </c>
      <c r="AU555" s="16" t="s">
        <v>79</v>
      </c>
      <c r="AY555" s="16" t="s">
        <v>129</v>
      </c>
      <c r="BE555" s="141">
        <f>IF(N555="základní",J555,0)</f>
        <v>0</v>
      </c>
      <c r="BF555" s="141">
        <f>IF(N555="snížená",J555,0)</f>
        <v>0</v>
      </c>
      <c r="BG555" s="141">
        <f>IF(N555="zákl. přenesená",J555,0)</f>
        <v>0</v>
      </c>
      <c r="BH555" s="141">
        <f>IF(N555="sníž. přenesená",J555,0)</f>
        <v>0</v>
      </c>
      <c r="BI555" s="141">
        <f>IF(N555="nulová",J555,0)</f>
        <v>0</v>
      </c>
      <c r="BJ555" s="16" t="s">
        <v>79</v>
      </c>
      <c r="BK555" s="141">
        <f>ROUND(I555*H555,2)</f>
        <v>0</v>
      </c>
      <c r="BL555" s="16" t="s">
        <v>135</v>
      </c>
      <c r="BM555" s="16" t="s">
        <v>1499</v>
      </c>
    </row>
    <row r="556" spans="2:51" s="10" customFormat="1" ht="12">
      <c r="B556" s="150"/>
      <c r="D556" s="142" t="s">
        <v>250</v>
      </c>
      <c r="E556" s="151" t="s">
        <v>1</v>
      </c>
      <c r="F556" s="152" t="s">
        <v>1500</v>
      </c>
      <c r="H556" s="153">
        <v>33</v>
      </c>
      <c r="I556" s="154"/>
      <c r="L556" s="150"/>
      <c r="M556" s="155"/>
      <c r="T556" s="156"/>
      <c r="AT556" s="151" t="s">
        <v>250</v>
      </c>
      <c r="AU556" s="151" t="s">
        <v>79</v>
      </c>
      <c r="AV556" s="10" t="s">
        <v>81</v>
      </c>
      <c r="AW556" s="10" t="s">
        <v>34</v>
      </c>
      <c r="AX556" s="10" t="s">
        <v>71</v>
      </c>
      <c r="AY556" s="151" t="s">
        <v>129</v>
      </c>
    </row>
    <row r="557" spans="2:51" s="10" customFormat="1" ht="12">
      <c r="B557" s="150"/>
      <c r="D557" s="142" t="s">
        <v>250</v>
      </c>
      <c r="E557" s="151" t="s">
        <v>1</v>
      </c>
      <c r="F557" s="152" t="s">
        <v>1501</v>
      </c>
      <c r="H557" s="153">
        <v>39</v>
      </c>
      <c r="I557" s="154"/>
      <c r="L557" s="150"/>
      <c r="M557" s="155"/>
      <c r="T557" s="156"/>
      <c r="AT557" s="151" t="s">
        <v>250</v>
      </c>
      <c r="AU557" s="151" t="s">
        <v>79</v>
      </c>
      <c r="AV557" s="10" t="s">
        <v>81</v>
      </c>
      <c r="AW557" s="10" t="s">
        <v>34</v>
      </c>
      <c r="AX557" s="10" t="s">
        <v>71</v>
      </c>
      <c r="AY557" s="151" t="s">
        <v>129</v>
      </c>
    </row>
    <row r="558" spans="2:51" s="10" customFormat="1" ht="12">
      <c r="B558" s="150"/>
      <c r="D558" s="142" t="s">
        <v>250</v>
      </c>
      <c r="E558" s="151" t="s">
        <v>1</v>
      </c>
      <c r="F558" s="152" t="s">
        <v>1502</v>
      </c>
      <c r="H558" s="153">
        <v>72</v>
      </c>
      <c r="I558" s="154"/>
      <c r="L558" s="150"/>
      <c r="M558" s="155"/>
      <c r="T558" s="156"/>
      <c r="AT558" s="151" t="s">
        <v>250</v>
      </c>
      <c r="AU558" s="151" t="s">
        <v>79</v>
      </c>
      <c r="AV558" s="10" t="s">
        <v>81</v>
      </c>
      <c r="AW558" s="10" t="s">
        <v>34</v>
      </c>
      <c r="AX558" s="10" t="s">
        <v>79</v>
      </c>
      <c r="AY558" s="151" t="s">
        <v>129</v>
      </c>
    </row>
    <row r="559" spans="2:65" s="1" customFormat="1" ht="16.5" customHeight="1">
      <c r="B559" s="30"/>
      <c r="C559" s="130" t="s">
        <v>886</v>
      </c>
      <c r="D559" s="130" t="s">
        <v>130</v>
      </c>
      <c r="E559" s="131" t="s">
        <v>1503</v>
      </c>
      <c r="F559" s="132" t="s">
        <v>1504</v>
      </c>
      <c r="G559" s="133" t="s">
        <v>506</v>
      </c>
      <c r="H559" s="134">
        <v>72</v>
      </c>
      <c r="I559" s="135"/>
      <c r="J559" s="136">
        <f>ROUND(I559*H559,2)</f>
        <v>0</v>
      </c>
      <c r="K559" s="132" t="s">
        <v>408</v>
      </c>
      <c r="L559" s="30"/>
      <c r="M559" s="137" t="s">
        <v>1</v>
      </c>
      <c r="N559" s="138" t="s">
        <v>42</v>
      </c>
      <c r="P559" s="139">
        <f>O559*H559</f>
        <v>0</v>
      </c>
      <c r="Q559" s="139">
        <v>0.0295</v>
      </c>
      <c r="R559" s="139">
        <f>Q559*H559</f>
        <v>2.1239999999999997</v>
      </c>
      <c r="S559" s="139">
        <v>0</v>
      </c>
      <c r="T559" s="140">
        <f>S559*H559</f>
        <v>0</v>
      </c>
      <c r="AR559" s="16" t="s">
        <v>135</v>
      </c>
      <c r="AT559" s="16" t="s">
        <v>130</v>
      </c>
      <c r="AU559" s="16" t="s">
        <v>79</v>
      </c>
      <c r="AY559" s="16" t="s">
        <v>129</v>
      </c>
      <c r="BE559" s="141">
        <f>IF(N559="základní",J559,0)</f>
        <v>0</v>
      </c>
      <c r="BF559" s="141">
        <f>IF(N559="snížená",J559,0)</f>
        <v>0</v>
      </c>
      <c r="BG559" s="141">
        <f>IF(N559="zákl. přenesená",J559,0)</f>
        <v>0</v>
      </c>
      <c r="BH559" s="141">
        <f>IF(N559="sníž. přenesená",J559,0)</f>
        <v>0</v>
      </c>
      <c r="BI559" s="141">
        <f>IF(N559="nulová",J559,0)</f>
        <v>0</v>
      </c>
      <c r="BJ559" s="16" t="s">
        <v>79</v>
      </c>
      <c r="BK559" s="141">
        <f>ROUND(I559*H559,2)</f>
        <v>0</v>
      </c>
      <c r="BL559" s="16" t="s">
        <v>135</v>
      </c>
      <c r="BM559" s="16" t="s">
        <v>1505</v>
      </c>
    </row>
    <row r="560" spans="2:51" s="10" customFormat="1" ht="12">
      <c r="B560" s="150"/>
      <c r="D560" s="142" t="s">
        <v>250</v>
      </c>
      <c r="E560" s="151" t="s">
        <v>1506</v>
      </c>
      <c r="F560" s="152" t="s">
        <v>718</v>
      </c>
      <c r="H560" s="153">
        <v>72</v>
      </c>
      <c r="I560" s="154"/>
      <c r="L560" s="150"/>
      <c r="M560" s="155"/>
      <c r="T560" s="156"/>
      <c r="AT560" s="151" t="s">
        <v>250</v>
      </c>
      <c r="AU560" s="151" t="s">
        <v>79</v>
      </c>
      <c r="AV560" s="10" t="s">
        <v>81</v>
      </c>
      <c r="AW560" s="10" t="s">
        <v>34</v>
      </c>
      <c r="AX560" s="10" t="s">
        <v>79</v>
      </c>
      <c r="AY560" s="151" t="s">
        <v>129</v>
      </c>
    </row>
    <row r="561" spans="2:65" s="1" customFormat="1" ht="16.5" customHeight="1">
      <c r="B561" s="30"/>
      <c r="C561" s="130" t="s">
        <v>896</v>
      </c>
      <c r="D561" s="130" t="s">
        <v>130</v>
      </c>
      <c r="E561" s="131" t="s">
        <v>584</v>
      </c>
      <c r="F561" s="132" t="s">
        <v>585</v>
      </c>
      <c r="G561" s="133" t="s">
        <v>586</v>
      </c>
      <c r="H561" s="134">
        <v>45</v>
      </c>
      <c r="I561" s="135"/>
      <c r="J561" s="136">
        <f>ROUND(I561*H561,2)</f>
        <v>0</v>
      </c>
      <c r="K561" s="132" t="s">
        <v>248</v>
      </c>
      <c r="L561" s="30"/>
      <c r="M561" s="137" t="s">
        <v>1</v>
      </c>
      <c r="N561" s="138" t="s">
        <v>42</v>
      </c>
      <c r="P561" s="139">
        <f>O561*H561</f>
        <v>0</v>
      </c>
      <c r="Q561" s="139">
        <v>0</v>
      </c>
      <c r="R561" s="139">
        <f>Q561*H561</f>
        <v>0</v>
      </c>
      <c r="S561" s="139">
        <v>0</v>
      </c>
      <c r="T561" s="140">
        <f>S561*H561</f>
        <v>0</v>
      </c>
      <c r="AR561" s="16" t="s">
        <v>135</v>
      </c>
      <c r="AT561" s="16" t="s">
        <v>130</v>
      </c>
      <c r="AU561" s="16" t="s">
        <v>79</v>
      </c>
      <c r="AY561" s="16" t="s">
        <v>129</v>
      </c>
      <c r="BE561" s="141">
        <f>IF(N561="základní",J561,0)</f>
        <v>0</v>
      </c>
      <c r="BF561" s="141">
        <f>IF(N561="snížená",J561,0)</f>
        <v>0</v>
      </c>
      <c r="BG561" s="141">
        <f>IF(N561="zákl. přenesená",J561,0)</f>
        <v>0</v>
      </c>
      <c r="BH561" s="141">
        <f>IF(N561="sníž. přenesená",J561,0)</f>
        <v>0</v>
      </c>
      <c r="BI561" s="141">
        <f>IF(N561="nulová",J561,0)</f>
        <v>0</v>
      </c>
      <c r="BJ561" s="16" t="s">
        <v>79</v>
      </c>
      <c r="BK561" s="141">
        <f>ROUND(I561*H561,2)</f>
        <v>0</v>
      </c>
      <c r="BL561" s="16" t="s">
        <v>135</v>
      </c>
      <c r="BM561" s="16" t="s">
        <v>425</v>
      </c>
    </row>
    <row r="562" spans="2:51" s="11" customFormat="1" ht="12">
      <c r="B562" s="157"/>
      <c r="D562" s="142" t="s">
        <v>250</v>
      </c>
      <c r="E562" s="158" t="s">
        <v>1</v>
      </c>
      <c r="F562" s="159" t="s">
        <v>1507</v>
      </c>
      <c r="H562" s="158" t="s">
        <v>1</v>
      </c>
      <c r="I562" s="160"/>
      <c r="L562" s="157"/>
      <c r="M562" s="161"/>
      <c r="T562" s="162"/>
      <c r="AT562" s="158" t="s">
        <v>250</v>
      </c>
      <c r="AU562" s="158" t="s">
        <v>79</v>
      </c>
      <c r="AV562" s="11" t="s">
        <v>79</v>
      </c>
      <c r="AW562" s="11" t="s">
        <v>34</v>
      </c>
      <c r="AX562" s="11" t="s">
        <v>71</v>
      </c>
      <c r="AY562" s="158" t="s">
        <v>129</v>
      </c>
    </row>
    <row r="563" spans="2:51" s="10" customFormat="1" ht="12">
      <c r="B563" s="150"/>
      <c r="D563" s="142" t="s">
        <v>250</v>
      </c>
      <c r="E563" s="151" t="s">
        <v>1</v>
      </c>
      <c r="F563" s="152" t="s">
        <v>560</v>
      </c>
      <c r="H563" s="153">
        <v>45</v>
      </c>
      <c r="I563" s="154"/>
      <c r="L563" s="150"/>
      <c r="M563" s="155"/>
      <c r="T563" s="156"/>
      <c r="AT563" s="151" t="s">
        <v>250</v>
      </c>
      <c r="AU563" s="151" t="s">
        <v>79</v>
      </c>
      <c r="AV563" s="10" t="s">
        <v>81</v>
      </c>
      <c r="AW563" s="10" t="s">
        <v>34</v>
      </c>
      <c r="AX563" s="10" t="s">
        <v>79</v>
      </c>
      <c r="AY563" s="151" t="s">
        <v>129</v>
      </c>
    </row>
    <row r="564" spans="2:65" s="1" customFormat="1" ht="16.5" customHeight="1">
      <c r="B564" s="30"/>
      <c r="C564" s="170" t="s">
        <v>903</v>
      </c>
      <c r="D564" s="170" t="s">
        <v>488</v>
      </c>
      <c r="E564" s="171" t="s">
        <v>590</v>
      </c>
      <c r="F564" s="172" t="s">
        <v>591</v>
      </c>
      <c r="G564" s="173" t="s">
        <v>586</v>
      </c>
      <c r="H564" s="174">
        <v>15</v>
      </c>
      <c r="I564" s="175"/>
      <c r="J564" s="176">
        <f>ROUND(I564*H564,2)</f>
        <v>0</v>
      </c>
      <c r="K564" s="172" t="s">
        <v>248</v>
      </c>
      <c r="L564" s="177"/>
      <c r="M564" s="178" t="s">
        <v>1</v>
      </c>
      <c r="N564" s="179" t="s">
        <v>42</v>
      </c>
      <c r="P564" s="139">
        <f>O564*H564</f>
        <v>0</v>
      </c>
      <c r="Q564" s="139">
        <v>0.00054</v>
      </c>
      <c r="R564" s="139">
        <f>Q564*H564</f>
        <v>0.0081</v>
      </c>
      <c r="S564" s="139">
        <v>0</v>
      </c>
      <c r="T564" s="140">
        <f>S564*H564</f>
        <v>0</v>
      </c>
      <c r="AR564" s="16" t="s">
        <v>167</v>
      </c>
      <c r="AT564" s="16" t="s">
        <v>488</v>
      </c>
      <c r="AU564" s="16" t="s">
        <v>79</v>
      </c>
      <c r="AY564" s="16" t="s">
        <v>129</v>
      </c>
      <c r="BE564" s="141">
        <f>IF(N564="základní",J564,0)</f>
        <v>0</v>
      </c>
      <c r="BF564" s="141">
        <f>IF(N564="snížená",J564,0)</f>
        <v>0</v>
      </c>
      <c r="BG564" s="141">
        <f>IF(N564="zákl. přenesená",J564,0)</f>
        <v>0</v>
      </c>
      <c r="BH564" s="141">
        <f>IF(N564="sníž. přenesená",J564,0)</f>
        <v>0</v>
      </c>
      <c r="BI564" s="141">
        <f>IF(N564="nulová",J564,0)</f>
        <v>0</v>
      </c>
      <c r="BJ564" s="16" t="s">
        <v>79</v>
      </c>
      <c r="BK564" s="141">
        <f>ROUND(I564*H564,2)</f>
        <v>0</v>
      </c>
      <c r="BL564" s="16" t="s">
        <v>135</v>
      </c>
      <c r="BM564" s="16" t="s">
        <v>1508</v>
      </c>
    </row>
    <row r="565" spans="2:51" s="10" customFormat="1" ht="12">
      <c r="B565" s="150"/>
      <c r="D565" s="142" t="s">
        <v>250</v>
      </c>
      <c r="E565" s="151" t="s">
        <v>1</v>
      </c>
      <c r="F565" s="152" t="s">
        <v>8</v>
      </c>
      <c r="H565" s="153">
        <v>15</v>
      </c>
      <c r="I565" s="154"/>
      <c r="L565" s="150"/>
      <c r="M565" s="155"/>
      <c r="T565" s="156"/>
      <c r="AT565" s="151" t="s">
        <v>250</v>
      </c>
      <c r="AU565" s="151" t="s">
        <v>79</v>
      </c>
      <c r="AV565" s="10" t="s">
        <v>81</v>
      </c>
      <c r="AW565" s="10" t="s">
        <v>34</v>
      </c>
      <c r="AX565" s="10" t="s">
        <v>79</v>
      </c>
      <c r="AY565" s="151" t="s">
        <v>129</v>
      </c>
    </row>
    <row r="566" spans="2:65" s="1" customFormat="1" ht="16.5" customHeight="1">
      <c r="B566" s="30"/>
      <c r="C566" s="170" t="s">
        <v>85</v>
      </c>
      <c r="D566" s="170" t="s">
        <v>488</v>
      </c>
      <c r="E566" s="171" t="s">
        <v>594</v>
      </c>
      <c r="F566" s="172" t="s">
        <v>595</v>
      </c>
      <c r="G566" s="173" t="s">
        <v>586</v>
      </c>
      <c r="H566" s="174">
        <v>15</v>
      </c>
      <c r="I566" s="175"/>
      <c r="J566" s="176">
        <f>ROUND(I566*H566,2)</f>
        <v>0</v>
      </c>
      <c r="K566" s="172" t="s">
        <v>248</v>
      </c>
      <c r="L566" s="177"/>
      <c r="M566" s="178" t="s">
        <v>1</v>
      </c>
      <c r="N566" s="179" t="s">
        <v>42</v>
      </c>
      <c r="P566" s="139">
        <f>O566*H566</f>
        <v>0</v>
      </c>
      <c r="Q566" s="139">
        <v>0.00064</v>
      </c>
      <c r="R566" s="139">
        <f>Q566*H566</f>
        <v>0.009600000000000001</v>
      </c>
      <c r="S566" s="139">
        <v>0</v>
      </c>
      <c r="T566" s="140">
        <f>S566*H566</f>
        <v>0</v>
      </c>
      <c r="AR566" s="16" t="s">
        <v>167</v>
      </c>
      <c r="AT566" s="16" t="s">
        <v>488</v>
      </c>
      <c r="AU566" s="16" t="s">
        <v>79</v>
      </c>
      <c r="AY566" s="16" t="s">
        <v>129</v>
      </c>
      <c r="BE566" s="141">
        <f>IF(N566="základní",J566,0)</f>
        <v>0</v>
      </c>
      <c r="BF566" s="141">
        <f>IF(N566="snížená",J566,0)</f>
        <v>0</v>
      </c>
      <c r="BG566" s="141">
        <f>IF(N566="zákl. přenesená",J566,0)</f>
        <v>0</v>
      </c>
      <c r="BH566" s="141">
        <f>IF(N566="sníž. přenesená",J566,0)</f>
        <v>0</v>
      </c>
      <c r="BI566" s="141">
        <f>IF(N566="nulová",J566,0)</f>
        <v>0</v>
      </c>
      <c r="BJ566" s="16" t="s">
        <v>79</v>
      </c>
      <c r="BK566" s="141">
        <f>ROUND(I566*H566,2)</f>
        <v>0</v>
      </c>
      <c r="BL566" s="16" t="s">
        <v>135</v>
      </c>
      <c r="BM566" s="16" t="s">
        <v>1509</v>
      </c>
    </row>
    <row r="567" spans="2:51" s="10" customFormat="1" ht="12">
      <c r="B567" s="150"/>
      <c r="D567" s="142" t="s">
        <v>250</v>
      </c>
      <c r="E567" s="151" t="s">
        <v>1</v>
      </c>
      <c r="F567" s="152" t="s">
        <v>8</v>
      </c>
      <c r="H567" s="153">
        <v>15</v>
      </c>
      <c r="I567" s="154"/>
      <c r="L567" s="150"/>
      <c r="M567" s="155"/>
      <c r="T567" s="156"/>
      <c r="AT567" s="151" t="s">
        <v>250</v>
      </c>
      <c r="AU567" s="151" t="s">
        <v>79</v>
      </c>
      <c r="AV567" s="10" t="s">
        <v>81</v>
      </c>
      <c r="AW567" s="10" t="s">
        <v>34</v>
      </c>
      <c r="AX567" s="10" t="s">
        <v>79</v>
      </c>
      <c r="AY567" s="151" t="s">
        <v>129</v>
      </c>
    </row>
    <row r="568" spans="2:65" s="1" customFormat="1" ht="16.5" customHeight="1">
      <c r="B568" s="30"/>
      <c r="C568" s="170" t="s">
        <v>917</v>
      </c>
      <c r="D568" s="170" t="s">
        <v>488</v>
      </c>
      <c r="E568" s="171" t="s">
        <v>598</v>
      </c>
      <c r="F568" s="172" t="s">
        <v>599</v>
      </c>
      <c r="G568" s="173" t="s">
        <v>586</v>
      </c>
      <c r="H568" s="174">
        <v>15</v>
      </c>
      <c r="I568" s="175"/>
      <c r="J568" s="176">
        <f>ROUND(I568*H568,2)</f>
        <v>0</v>
      </c>
      <c r="K568" s="172" t="s">
        <v>248</v>
      </c>
      <c r="L568" s="177"/>
      <c r="M568" s="178" t="s">
        <v>1</v>
      </c>
      <c r="N568" s="179" t="s">
        <v>42</v>
      </c>
      <c r="P568" s="139">
        <f>O568*H568</f>
        <v>0</v>
      </c>
      <c r="Q568" s="139">
        <v>0.00065</v>
      </c>
      <c r="R568" s="139">
        <f>Q568*H568</f>
        <v>0.00975</v>
      </c>
      <c r="S568" s="139">
        <v>0</v>
      </c>
      <c r="T568" s="140">
        <f>S568*H568</f>
        <v>0</v>
      </c>
      <c r="AR568" s="16" t="s">
        <v>167</v>
      </c>
      <c r="AT568" s="16" t="s">
        <v>488</v>
      </c>
      <c r="AU568" s="16" t="s">
        <v>79</v>
      </c>
      <c r="AY568" s="16" t="s">
        <v>129</v>
      </c>
      <c r="BE568" s="141">
        <f>IF(N568="základní",J568,0)</f>
        <v>0</v>
      </c>
      <c r="BF568" s="141">
        <f>IF(N568="snížená",J568,0)</f>
        <v>0</v>
      </c>
      <c r="BG568" s="141">
        <f>IF(N568="zákl. přenesená",J568,0)</f>
        <v>0</v>
      </c>
      <c r="BH568" s="141">
        <f>IF(N568="sníž. přenesená",J568,0)</f>
        <v>0</v>
      </c>
      <c r="BI568" s="141">
        <f>IF(N568="nulová",J568,0)</f>
        <v>0</v>
      </c>
      <c r="BJ568" s="16" t="s">
        <v>79</v>
      </c>
      <c r="BK568" s="141">
        <f>ROUND(I568*H568,2)</f>
        <v>0</v>
      </c>
      <c r="BL568" s="16" t="s">
        <v>135</v>
      </c>
      <c r="BM568" s="16" t="s">
        <v>1510</v>
      </c>
    </row>
    <row r="569" spans="2:51" s="10" customFormat="1" ht="12">
      <c r="B569" s="150"/>
      <c r="D569" s="142" t="s">
        <v>250</v>
      </c>
      <c r="E569" s="151" t="s">
        <v>1</v>
      </c>
      <c r="F569" s="152" t="s">
        <v>8</v>
      </c>
      <c r="H569" s="153">
        <v>15</v>
      </c>
      <c r="I569" s="154"/>
      <c r="L569" s="150"/>
      <c r="M569" s="155"/>
      <c r="T569" s="156"/>
      <c r="AT569" s="151" t="s">
        <v>250</v>
      </c>
      <c r="AU569" s="151" t="s">
        <v>79</v>
      </c>
      <c r="AV569" s="10" t="s">
        <v>81</v>
      </c>
      <c r="AW569" s="10" t="s">
        <v>34</v>
      </c>
      <c r="AX569" s="10" t="s">
        <v>79</v>
      </c>
      <c r="AY569" s="151" t="s">
        <v>129</v>
      </c>
    </row>
    <row r="570" spans="2:65" s="1" customFormat="1" ht="16.5" customHeight="1">
      <c r="B570" s="30"/>
      <c r="C570" s="130" t="s">
        <v>922</v>
      </c>
      <c r="D570" s="130" t="s">
        <v>130</v>
      </c>
      <c r="E570" s="131" t="s">
        <v>1511</v>
      </c>
      <c r="F570" s="132" t="s">
        <v>1512</v>
      </c>
      <c r="G570" s="133" t="s">
        <v>506</v>
      </c>
      <c r="H570" s="134">
        <v>3</v>
      </c>
      <c r="I570" s="135"/>
      <c r="J570" s="136">
        <f>ROUND(I570*H570,2)</f>
        <v>0</v>
      </c>
      <c r="K570" s="132" t="s">
        <v>134</v>
      </c>
      <c r="L570" s="30"/>
      <c r="M570" s="137" t="s">
        <v>1</v>
      </c>
      <c r="N570" s="138" t="s">
        <v>42</v>
      </c>
      <c r="P570" s="139">
        <f>O570*H570</f>
        <v>0</v>
      </c>
      <c r="Q570" s="139">
        <v>1.2E-05</v>
      </c>
      <c r="R570" s="139">
        <f>Q570*H570</f>
        <v>3.6E-05</v>
      </c>
      <c r="S570" s="139">
        <v>0</v>
      </c>
      <c r="T570" s="140">
        <f>S570*H570</f>
        <v>0</v>
      </c>
      <c r="AR570" s="16" t="s">
        <v>135</v>
      </c>
      <c r="AT570" s="16" t="s">
        <v>130</v>
      </c>
      <c r="AU570" s="16" t="s">
        <v>79</v>
      </c>
      <c r="AY570" s="16" t="s">
        <v>129</v>
      </c>
      <c r="BE570" s="141">
        <f>IF(N570="základní",J570,0)</f>
        <v>0</v>
      </c>
      <c r="BF570" s="141">
        <f>IF(N570="snížená",J570,0)</f>
        <v>0</v>
      </c>
      <c r="BG570" s="141">
        <f>IF(N570="zákl. přenesená",J570,0)</f>
        <v>0</v>
      </c>
      <c r="BH570" s="141">
        <f>IF(N570="sníž. přenesená",J570,0)</f>
        <v>0</v>
      </c>
      <c r="BI570" s="141">
        <f>IF(N570="nulová",J570,0)</f>
        <v>0</v>
      </c>
      <c r="BJ570" s="16" t="s">
        <v>79</v>
      </c>
      <c r="BK570" s="141">
        <f>ROUND(I570*H570,2)</f>
        <v>0</v>
      </c>
      <c r="BL570" s="16" t="s">
        <v>135</v>
      </c>
      <c r="BM570" s="16" t="s">
        <v>1513</v>
      </c>
    </row>
    <row r="571" spans="2:51" s="11" customFormat="1" ht="12">
      <c r="B571" s="157"/>
      <c r="D571" s="142" t="s">
        <v>250</v>
      </c>
      <c r="E571" s="158" t="s">
        <v>1</v>
      </c>
      <c r="F571" s="159" t="s">
        <v>1507</v>
      </c>
      <c r="H571" s="158" t="s">
        <v>1</v>
      </c>
      <c r="I571" s="160"/>
      <c r="L571" s="157"/>
      <c r="M571" s="161"/>
      <c r="T571" s="162"/>
      <c r="AT571" s="158" t="s">
        <v>250</v>
      </c>
      <c r="AU571" s="158" t="s">
        <v>79</v>
      </c>
      <c r="AV571" s="11" t="s">
        <v>79</v>
      </c>
      <c r="AW571" s="11" t="s">
        <v>34</v>
      </c>
      <c r="AX571" s="11" t="s">
        <v>71</v>
      </c>
      <c r="AY571" s="158" t="s">
        <v>129</v>
      </c>
    </row>
    <row r="572" spans="2:51" s="10" customFormat="1" ht="12">
      <c r="B572" s="150"/>
      <c r="D572" s="142" t="s">
        <v>250</v>
      </c>
      <c r="E572" s="151" t="s">
        <v>811</v>
      </c>
      <c r="F572" s="152" t="s">
        <v>143</v>
      </c>
      <c r="H572" s="153">
        <v>3</v>
      </c>
      <c r="I572" s="154"/>
      <c r="L572" s="150"/>
      <c r="M572" s="155"/>
      <c r="T572" s="156"/>
      <c r="AT572" s="151" t="s">
        <v>250</v>
      </c>
      <c r="AU572" s="151" t="s">
        <v>79</v>
      </c>
      <c r="AV572" s="10" t="s">
        <v>81</v>
      </c>
      <c r="AW572" s="10" t="s">
        <v>34</v>
      </c>
      <c r="AX572" s="10" t="s">
        <v>79</v>
      </c>
      <c r="AY572" s="151" t="s">
        <v>129</v>
      </c>
    </row>
    <row r="573" spans="2:65" s="1" customFormat="1" ht="16.5" customHeight="1">
      <c r="B573" s="30"/>
      <c r="C573" s="130" t="s">
        <v>927</v>
      </c>
      <c r="D573" s="130" t="s">
        <v>130</v>
      </c>
      <c r="E573" s="131" t="s">
        <v>1514</v>
      </c>
      <c r="F573" s="132" t="s">
        <v>1515</v>
      </c>
      <c r="G573" s="133" t="s">
        <v>506</v>
      </c>
      <c r="H573" s="134">
        <v>1</v>
      </c>
      <c r="I573" s="135"/>
      <c r="J573" s="136">
        <f>ROUND(I573*H573,2)</f>
        <v>0</v>
      </c>
      <c r="K573" s="132" t="s">
        <v>408</v>
      </c>
      <c r="L573" s="30"/>
      <c r="M573" s="137" t="s">
        <v>1</v>
      </c>
      <c r="N573" s="138" t="s">
        <v>42</v>
      </c>
      <c r="P573" s="139">
        <f>O573*H573</f>
        <v>0</v>
      </c>
      <c r="Q573" s="139">
        <v>0.0011</v>
      </c>
      <c r="R573" s="139">
        <f>Q573*H573</f>
        <v>0.0011</v>
      </c>
      <c r="S573" s="139">
        <v>0</v>
      </c>
      <c r="T573" s="140">
        <f>S573*H573</f>
        <v>0</v>
      </c>
      <c r="AR573" s="16" t="s">
        <v>135</v>
      </c>
      <c r="AT573" s="16" t="s">
        <v>130</v>
      </c>
      <c r="AU573" s="16" t="s">
        <v>79</v>
      </c>
      <c r="AY573" s="16" t="s">
        <v>129</v>
      </c>
      <c r="BE573" s="141">
        <f>IF(N573="základní",J573,0)</f>
        <v>0</v>
      </c>
      <c r="BF573" s="141">
        <f>IF(N573="snížená",J573,0)</f>
        <v>0</v>
      </c>
      <c r="BG573" s="141">
        <f>IF(N573="zákl. přenesená",J573,0)</f>
        <v>0</v>
      </c>
      <c r="BH573" s="141">
        <f>IF(N573="sníž. přenesená",J573,0)</f>
        <v>0</v>
      </c>
      <c r="BI573" s="141">
        <f>IF(N573="nulová",J573,0)</f>
        <v>0</v>
      </c>
      <c r="BJ573" s="16" t="s">
        <v>79</v>
      </c>
      <c r="BK573" s="141">
        <f>ROUND(I573*H573,2)</f>
        <v>0</v>
      </c>
      <c r="BL573" s="16" t="s">
        <v>135</v>
      </c>
      <c r="BM573" s="16" t="s">
        <v>1516</v>
      </c>
    </row>
    <row r="574" spans="2:51" s="10" customFormat="1" ht="12">
      <c r="B574" s="150"/>
      <c r="D574" s="142" t="s">
        <v>250</v>
      </c>
      <c r="E574" s="151" t="s">
        <v>818</v>
      </c>
      <c r="F574" s="152" t="s">
        <v>79</v>
      </c>
      <c r="H574" s="153">
        <v>1</v>
      </c>
      <c r="I574" s="154"/>
      <c r="L574" s="150"/>
      <c r="M574" s="155"/>
      <c r="T574" s="156"/>
      <c r="AT574" s="151" t="s">
        <v>250</v>
      </c>
      <c r="AU574" s="151" t="s">
        <v>79</v>
      </c>
      <c r="AV574" s="10" t="s">
        <v>81</v>
      </c>
      <c r="AW574" s="10" t="s">
        <v>34</v>
      </c>
      <c r="AX574" s="10" t="s">
        <v>79</v>
      </c>
      <c r="AY574" s="151" t="s">
        <v>129</v>
      </c>
    </row>
    <row r="575" spans="2:65" s="1" customFormat="1" ht="16.5" customHeight="1">
      <c r="B575" s="30"/>
      <c r="C575" s="130" t="s">
        <v>1517</v>
      </c>
      <c r="D575" s="130" t="s">
        <v>130</v>
      </c>
      <c r="E575" s="131" t="s">
        <v>1518</v>
      </c>
      <c r="F575" s="132" t="s">
        <v>1519</v>
      </c>
      <c r="G575" s="133" t="s">
        <v>506</v>
      </c>
      <c r="H575" s="134">
        <v>1</v>
      </c>
      <c r="I575" s="135"/>
      <c r="J575" s="136">
        <f>ROUND(I575*H575,2)</f>
        <v>0</v>
      </c>
      <c r="K575" s="132" t="s">
        <v>408</v>
      </c>
      <c r="L575" s="30"/>
      <c r="M575" s="137" t="s">
        <v>1</v>
      </c>
      <c r="N575" s="138" t="s">
        <v>42</v>
      </c>
      <c r="P575" s="139">
        <f>O575*H575</f>
        <v>0</v>
      </c>
      <c r="Q575" s="139">
        <v>0.00121</v>
      </c>
      <c r="R575" s="139">
        <f>Q575*H575</f>
        <v>0.00121</v>
      </c>
      <c r="S575" s="139">
        <v>0</v>
      </c>
      <c r="T575" s="140">
        <f>S575*H575</f>
        <v>0</v>
      </c>
      <c r="AR575" s="16" t="s">
        <v>135</v>
      </c>
      <c r="AT575" s="16" t="s">
        <v>130</v>
      </c>
      <c r="AU575" s="16" t="s">
        <v>79</v>
      </c>
      <c r="AY575" s="16" t="s">
        <v>129</v>
      </c>
      <c r="BE575" s="141">
        <f>IF(N575="základní",J575,0)</f>
        <v>0</v>
      </c>
      <c r="BF575" s="141">
        <f>IF(N575="snížená",J575,0)</f>
        <v>0</v>
      </c>
      <c r="BG575" s="141">
        <f>IF(N575="zákl. přenesená",J575,0)</f>
        <v>0</v>
      </c>
      <c r="BH575" s="141">
        <f>IF(N575="sníž. přenesená",J575,0)</f>
        <v>0</v>
      </c>
      <c r="BI575" s="141">
        <f>IF(N575="nulová",J575,0)</f>
        <v>0</v>
      </c>
      <c r="BJ575" s="16" t="s">
        <v>79</v>
      </c>
      <c r="BK575" s="141">
        <f>ROUND(I575*H575,2)</f>
        <v>0</v>
      </c>
      <c r="BL575" s="16" t="s">
        <v>135</v>
      </c>
      <c r="BM575" s="16" t="s">
        <v>1520</v>
      </c>
    </row>
    <row r="576" spans="2:51" s="10" customFormat="1" ht="12">
      <c r="B576" s="150"/>
      <c r="D576" s="142" t="s">
        <v>250</v>
      </c>
      <c r="E576" s="151" t="s">
        <v>830</v>
      </c>
      <c r="F576" s="152" t="s">
        <v>79</v>
      </c>
      <c r="H576" s="153">
        <v>1</v>
      </c>
      <c r="I576" s="154"/>
      <c r="L576" s="150"/>
      <c r="M576" s="155"/>
      <c r="T576" s="156"/>
      <c r="AT576" s="151" t="s">
        <v>250</v>
      </c>
      <c r="AU576" s="151" t="s">
        <v>79</v>
      </c>
      <c r="AV576" s="10" t="s">
        <v>81</v>
      </c>
      <c r="AW576" s="10" t="s">
        <v>34</v>
      </c>
      <c r="AX576" s="10" t="s">
        <v>79</v>
      </c>
      <c r="AY576" s="151" t="s">
        <v>129</v>
      </c>
    </row>
    <row r="577" spans="2:65" s="1" customFormat="1" ht="16.5" customHeight="1">
      <c r="B577" s="30"/>
      <c r="C577" s="130" t="s">
        <v>1521</v>
      </c>
      <c r="D577" s="130" t="s">
        <v>130</v>
      </c>
      <c r="E577" s="131" t="s">
        <v>1522</v>
      </c>
      <c r="F577" s="132" t="s">
        <v>1523</v>
      </c>
      <c r="G577" s="133" t="s">
        <v>506</v>
      </c>
      <c r="H577" s="134">
        <v>1</v>
      </c>
      <c r="I577" s="135"/>
      <c r="J577" s="136">
        <f>ROUND(I577*H577,2)</f>
        <v>0</v>
      </c>
      <c r="K577" s="132" t="s">
        <v>408</v>
      </c>
      <c r="L577" s="30"/>
      <c r="M577" s="137" t="s">
        <v>1</v>
      </c>
      <c r="N577" s="138" t="s">
        <v>42</v>
      </c>
      <c r="P577" s="139">
        <f>O577*H577</f>
        <v>0</v>
      </c>
      <c r="Q577" s="139">
        <v>0.00125</v>
      </c>
      <c r="R577" s="139">
        <f>Q577*H577</f>
        <v>0.00125</v>
      </c>
      <c r="S577" s="139">
        <v>0</v>
      </c>
      <c r="T577" s="140">
        <f>S577*H577</f>
        <v>0</v>
      </c>
      <c r="AR577" s="16" t="s">
        <v>135</v>
      </c>
      <c r="AT577" s="16" t="s">
        <v>130</v>
      </c>
      <c r="AU577" s="16" t="s">
        <v>79</v>
      </c>
      <c r="AY577" s="16" t="s">
        <v>129</v>
      </c>
      <c r="BE577" s="141">
        <f>IF(N577="základní",J577,0)</f>
        <v>0</v>
      </c>
      <c r="BF577" s="141">
        <f>IF(N577="snížená",J577,0)</f>
        <v>0</v>
      </c>
      <c r="BG577" s="141">
        <f>IF(N577="zákl. přenesená",J577,0)</f>
        <v>0</v>
      </c>
      <c r="BH577" s="141">
        <f>IF(N577="sníž. přenesená",J577,0)</f>
        <v>0</v>
      </c>
      <c r="BI577" s="141">
        <f>IF(N577="nulová",J577,0)</f>
        <v>0</v>
      </c>
      <c r="BJ577" s="16" t="s">
        <v>79</v>
      </c>
      <c r="BK577" s="141">
        <f>ROUND(I577*H577,2)</f>
        <v>0</v>
      </c>
      <c r="BL577" s="16" t="s">
        <v>135</v>
      </c>
      <c r="BM577" s="16" t="s">
        <v>1524</v>
      </c>
    </row>
    <row r="578" spans="2:51" s="10" customFormat="1" ht="12">
      <c r="B578" s="150"/>
      <c r="D578" s="142" t="s">
        <v>250</v>
      </c>
      <c r="E578" s="151" t="s">
        <v>842</v>
      </c>
      <c r="F578" s="152" t="s">
        <v>79</v>
      </c>
      <c r="H578" s="153">
        <v>1</v>
      </c>
      <c r="I578" s="154"/>
      <c r="L578" s="150"/>
      <c r="M578" s="155"/>
      <c r="T578" s="156"/>
      <c r="AT578" s="151" t="s">
        <v>250</v>
      </c>
      <c r="AU578" s="151" t="s">
        <v>79</v>
      </c>
      <c r="AV578" s="10" t="s">
        <v>81</v>
      </c>
      <c r="AW578" s="10" t="s">
        <v>34</v>
      </c>
      <c r="AX578" s="10" t="s">
        <v>79</v>
      </c>
      <c r="AY578" s="151" t="s">
        <v>129</v>
      </c>
    </row>
    <row r="579" spans="2:65" s="1" customFormat="1" ht="16.5" customHeight="1">
      <c r="B579" s="30"/>
      <c r="C579" s="130" t="s">
        <v>1525</v>
      </c>
      <c r="D579" s="130" t="s">
        <v>130</v>
      </c>
      <c r="E579" s="131" t="s">
        <v>1526</v>
      </c>
      <c r="F579" s="132" t="s">
        <v>1527</v>
      </c>
      <c r="G579" s="133" t="s">
        <v>506</v>
      </c>
      <c r="H579" s="134">
        <v>2</v>
      </c>
      <c r="I579" s="135"/>
      <c r="J579" s="136">
        <f>ROUND(I579*H579,2)</f>
        <v>0</v>
      </c>
      <c r="K579" s="132" t="s">
        <v>134</v>
      </c>
      <c r="L579" s="30"/>
      <c r="M579" s="137" t="s">
        <v>1</v>
      </c>
      <c r="N579" s="138" t="s">
        <v>42</v>
      </c>
      <c r="P579" s="139">
        <f>O579*H579</f>
        <v>0</v>
      </c>
      <c r="Q579" s="139">
        <v>0</v>
      </c>
      <c r="R579" s="139">
        <f>Q579*H579</f>
        <v>0</v>
      </c>
      <c r="S579" s="139">
        <v>0</v>
      </c>
      <c r="T579" s="140">
        <f>S579*H579</f>
        <v>0</v>
      </c>
      <c r="AR579" s="16" t="s">
        <v>135</v>
      </c>
      <c r="AT579" s="16" t="s">
        <v>130</v>
      </c>
      <c r="AU579" s="16" t="s">
        <v>79</v>
      </c>
      <c r="AY579" s="16" t="s">
        <v>129</v>
      </c>
      <c r="BE579" s="141">
        <f>IF(N579="základní",J579,0)</f>
        <v>0</v>
      </c>
      <c r="BF579" s="141">
        <f>IF(N579="snížená",J579,0)</f>
        <v>0</v>
      </c>
      <c r="BG579" s="141">
        <f>IF(N579="zákl. přenesená",J579,0)</f>
        <v>0</v>
      </c>
      <c r="BH579" s="141">
        <f>IF(N579="sníž. přenesená",J579,0)</f>
        <v>0</v>
      </c>
      <c r="BI579" s="141">
        <f>IF(N579="nulová",J579,0)</f>
        <v>0</v>
      </c>
      <c r="BJ579" s="16" t="s">
        <v>79</v>
      </c>
      <c r="BK579" s="141">
        <f>ROUND(I579*H579,2)</f>
        <v>0</v>
      </c>
      <c r="BL579" s="16" t="s">
        <v>135</v>
      </c>
      <c r="BM579" s="16" t="s">
        <v>1528</v>
      </c>
    </row>
    <row r="580" spans="2:51" s="10" customFormat="1" ht="12">
      <c r="B580" s="150"/>
      <c r="D580" s="142" t="s">
        <v>250</v>
      </c>
      <c r="E580" s="151" t="s">
        <v>851</v>
      </c>
      <c r="F580" s="152" t="s">
        <v>81</v>
      </c>
      <c r="H580" s="153">
        <v>2</v>
      </c>
      <c r="I580" s="154"/>
      <c r="L580" s="150"/>
      <c r="M580" s="155"/>
      <c r="T580" s="156"/>
      <c r="AT580" s="151" t="s">
        <v>250</v>
      </c>
      <c r="AU580" s="151" t="s">
        <v>79</v>
      </c>
      <c r="AV580" s="10" t="s">
        <v>81</v>
      </c>
      <c r="AW580" s="10" t="s">
        <v>34</v>
      </c>
      <c r="AX580" s="10" t="s">
        <v>79</v>
      </c>
      <c r="AY580" s="151" t="s">
        <v>129</v>
      </c>
    </row>
    <row r="581" spans="2:65" s="1" customFormat="1" ht="16.5" customHeight="1">
      <c r="B581" s="30"/>
      <c r="C581" s="170" t="s">
        <v>1529</v>
      </c>
      <c r="D581" s="170" t="s">
        <v>488</v>
      </c>
      <c r="E581" s="171" t="s">
        <v>1530</v>
      </c>
      <c r="F581" s="172" t="s">
        <v>1531</v>
      </c>
      <c r="G581" s="173" t="s">
        <v>586</v>
      </c>
      <c r="H581" s="174">
        <v>2</v>
      </c>
      <c r="I581" s="175"/>
      <c r="J581" s="176">
        <f>ROUND(I581*H581,2)</f>
        <v>0</v>
      </c>
      <c r="K581" s="172" t="s">
        <v>248</v>
      </c>
      <c r="L581" s="177"/>
      <c r="M581" s="178" t="s">
        <v>1</v>
      </c>
      <c r="N581" s="179" t="s">
        <v>42</v>
      </c>
      <c r="P581" s="139">
        <f>O581*H581</f>
        <v>0</v>
      </c>
      <c r="Q581" s="139">
        <v>0.0036</v>
      </c>
      <c r="R581" s="139">
        <f>Q581*H581</f>
        <v>0.0072</v>
      </c>
      <c r="S581" s="139">
        <v>0</v>
      </c>
      <c r="T581" s="140">
        <f>S581*H581</f>
        <v>0</v>
      </c>
      <c r="AR581" s="16" t="s">
        <v>167</v>
      </c>
      <c r="AT581" s="16" t="s">
        <v>488</v>
      </c>
      <c r="AU581" s="16" t="s">
        <v>79</v>
      </c>
      <c r="AY581" s="16" t="s">
        <v>129</v>
      </c>
      <c r="BE581" s="141">
        <f>IF(N581="základní",J581,0)</f>
        <v>0</v>
      </c>
      <c r="BF581" s="141">
        <f>IF(N581="snížená",J581,0)</f>
        <v>0</v>
      </c>
      <c r="BG581" s="141">
        <f>IF(N581="zákl. přenesená",J581,0)</f>
        <v>0</v>
      </c>
      <c r="BH581" s="141">
        <f>IF(N581="sníž. přenesená",J581,0)</f>
        <v>0</v>
      </c>
      <c r="BI581" s="141">
        <f>IF(N581="nulová",J581,0)</f>
        <v>0</v>
      </c>
      <c r="BJ581" s="16" t="s">
        <v>79</v>
      </c>
      <c r="BK581" s="141">
        <f>ROUND(I581*H581,2)</f>
        <v>0</v>
      </c>
      <c r="BL581" s="16" t="s">
        <v>135</v>
      </c>
      <c r="BM581" s="16" t="s">
        <v>1532</v>
      </c>
    </row>
    <row r="582" spans="2:51" s="10" customFormat="1" ht="12">
      <c r="B582" s="150"/>
      <c r="D582" s="142" t="s">
        <v>250</v>
      </c>
      <c r="E582" s="151" t="s">
        <v>1</v>
      </c>
      <c r="F582" s="152" t="s">
        <v>81</v>
      </c>
      <c r="H582" s="153">
        <v>2</v>
      </c>
      <c r="I582" s="154"/>
      <c r="L582" s="150"/>
      <c r="M582" s="155"/>
      <c r="T582" s="156"/>
      <c r="AT582" s="151" t="s">
        <v>250</v>
      </c>
      <c r="AU582" s="151" t="s">
        <v>79</v>
      </c>
      <c r="AV582" s="10" t="s">
        <v>81</v>
      </c>
      <c r="AW582" s="10" t="s">
        <v>34</v>
      </c>
      <c r="AX582" s="10" t="s">
        <v>79</v>
      </c>
      <c r="AY582" s="151" t="s">
        <v>129</v>
      </c>
    </row>
    <row r="583" spans="2:65" s="1" customFormat="1" ht="16.5" customHeight="1">
      <c r="B583" s="30"/>
      <c r="C583" s="130" t="s">
        <v>1533</v>
      </c>
      <c r="D583" s="130" t="s">
        <v>130</v>
      </c>
      <c r="E583" s="131" t="s">
        <v>1534</v>
      </c>
      <c r="F583" s="132" t="s">
        <v>1535</v>
      </c>
      <c r="G583" s="133" t="s">
        <v>506</v>
      </c>
      <c r="H583" s="134">
        <v>2</v>
      </c>
      <c r="I583" s="135"/>
      <c r="J583" s="136">
        <f>ROUND(I583*H583,2)</f>
        <v>0</v>
      </c>
      <c r="K583" s="132" t="s">
        <v>134</v>
      </c>
      <c r="L583" s="30"/>
      <c r="M583" s="137" t="s">
        <v>1</v>
      </c>
      <c r="N583" s="138" t="s">
        <v>42</v>
      </c>
      <c r="P583" s="139">
        <f>O583*H583</f>
        <v>0</v>
      </c>
      <c r="Q583" s="139">
        <v>0.10661</v>
      </c>
      <c r="R583" s="139">
        <f>Q583*H583</f>
        <v>0.21322</v>
      </c>
      <c r="S583" s="139">
        <v>0</v>
      </c>
      <c r="T583" s="140">
        <f>S583*H583</f>
        <v>0</v>
      </c>
      <c r="AR583" s="16" t="s">
        <v>135</v>
      </c>
      <c r="AT583" s="16" t="s">
        <v>130</v>
      </c>
      <c r="AU583" s="16" t="s">
        <v>79</v>
      </c>
      <c r="AY583" s="16" t="s">
        <v>129</v>
      </c>
      <c r="BE583" s="141">
        <f>IF(N583="základní",J583,0)</f>
        <v>0</v>
      </c>
      <c r="BF583" s="141">
        <f>IF(N583="snížená",J583,0)</f>
        <v>0</v>
      </c>
      <c r="BG583" s="141">
        <f>IF(N583="zákl. přenesená",J583,0)</f>
        <v>0</v>
      </c>
      <c r="BH583" s="141">
        <f>IF(N583="sníž. přenesená",J583,0)</f>
        <v>0</v>
      </c>
      <c r="BI583" s="141">
        <f>IF(N583="nulová",J583,0)</f>
        <v>0</v>
      </c>
      <c r="BJ583" s="16" t="s">
        <v>79</v>
      </c>
      <c r="BK583" s="141">
        <f>ROUND(I583*H583,2)</f>
        <v>0</v>
      </c>
      <c r="BL583" s="16" t="s">
        <v>135</v>
      </c>
      <c r="BM583" s="16" t="s">
        <v>1536</v>
      </c>
    </row>
    <row r="584" spans="2:51" s="11" customFormat="1" ht="12">
      <c r="B584" s="157"/>
      <c r="D584" s="142" t="s">
        <v>250</v>
      </c>
      <c r="E584" s="158" t="s">
        <v>1</v>
      </c>
      <c r="F584" s="159" t="s">
        <v>1537</v>
      </c>
      <c r="H584" s="158" t="s">
        <v>1</v>
      </c>
      <c r="I584" s="160"/>
      <c r="L584" s="157"/>
      <c r="M584" s="161"/>
      <c r="T584" s="162"/>
      <c r="AT584" s="158" t="s">
        <v>250</v>
      </c>
      <c r="AU584" s="158" t="s">
        <v>79</v>
      </c>
      <c r="AV584" s="11" t="s">
        <v>79</v>
      </c>
      <c r="AW584" s="11" t="s">
        <v>34</v>
      </c>
      <c r="AX584" s="11" t="s">
        <v>71</v>
      </c>
      <c r="AY584" s="158" t="s">
        <v>129</v>
      </c>
    </row>
    <row r="585" spans="2:51" s="10" customFormat="1" ht="12">
      <c r="B585" s="150"/>
      <c r="D585" s="142" t="s">
        <v>250</v>
      </c>
      <c r="E585" s="151" t="s">
        <v>1538</v>
      </c>
      <c r="F585" s="152" t="s">
        <v>81</v>
      </c>
      <c r="H585" s="153">
        <v>2</v>
      </c>
      <c r="I585" s="154"/>
      <c r="L585" s="150"/>
      <c r="M585" s="155"/>
      <c r="T585" s="156"/>
      <c r="AT585" s="151" t="s">
        <v>250</v>
      </c>
      <c r="AU585" s="151" t="s">
        <v>79</v>
      </c>
      <c r="AV585" s="10" t="s">
        <v>81</v>
      </c>
      <c r="AW585" s="10" t="s">
        <v>34</v>
      </c>
      <c r="AX585" s="10" t="s">
        <v>79</v>
      </c>
      <c r="AY585" s="151" t="s">
        <v>129</v>
      </c>
    </row>
    <row r="586" spans="2:65" s="1" customFormat="1" ht="16.5" customHeight="1">
      <c r="B586" s="30"/>
      <c r="C586" s="130" t="s">
        <v>1539</v>
      </c>
      <c r="D586" s="130" t="s">
        <v>130</v>
      </c>
      <c r="E586" s="131" t="s">
        <v>1540</v>
      </c>
      <c r="F586" s="132" t="s">
        <v>1541</v>
      </c>
      <c r="G586" s="133" t="s">
        <v>506</v>
      </c>
      <c r="H586" s="134">
        <v>2</v>
      </c>
      <c r="I586" s="135"/>
      <c r="J586" s="136">
        <f>ROUND(I586*H586,2)</f>
        <v>0</v>
      </c>
      <c r="K586" s="132" t="s">
        <v>134</v>
      </c>
      <c r="L586" s="30"/>
      <c r="M586" s="137" t="s">
        <v>1</v>
      </c>
      <c r="N586" s="138" t="s">
        <v>42</v>
      </c>
      <c r="P586" s="139">
        <f>O586*H586</f>
        <v>0</v>
      </c>
      <c r="Q586" s="139">
        <v>0.03636</v>
      </c>
      <c r="R586" s="139">
        <f>Q586*H586</f>
        <v>0.07272</v>
      </c>
      <c r="S586" s="139">
        <v>0</v>
      </c>
      <c r="T586" s="140">
        <f>S586*H586</f>
        <v>0</v>
      </c>
      <c r="AR586" s="16" t="s">
        <v>135</v>
      </c>
      <c r="AT586" s="16" t="s">
        <v>130</v>
      </c>
      <c r="AU586" s="16" t="s">
        <v>79</v>
      </c>
      <c r="AY586" s="16" t="s">
        <v>129</v>
      </c>
      <c r="BE586" s="141">
        <f>IF(N586="základní",J586,0)</f>
        <v>0</v>
      </c>
      <c r="BF586" s="141">
        <f>IF(N586="snížená",J586,0)</f>
        <v>0</v>
      </c>
      <c r="BG586" s="141">
        <f>IF(N586="zákl. přenesená",J586,0)</f>
        <v>0</v>
      </c>
      <c r="BH586" s="141">
        <f>IF(N586="sníž. přenesená",J586,0)</f>
        <v>0</v>
      </c>
      <c r="BI586" s="141">
        <f>IF(N586="nulová",J586,0)</f>
        <v>0</v>
      </c>
      <c r="BJ586" s="16" t="s">
        <v>79</v>
      </c>
      <c r="BK586" s="141">
        <f>ROUND(I586*H586,2)</f>
        <v>0</v>
      </c>
      <c r="BL586" s="16" t="s">
        <v>135</v>
      </c>
      <c r="BM586" s="16" t="s">
        <v>1542</v>
      </c>
    </row>
    <row r="587" spans="2:51" s="11" customFormat="1" ht="12">
      <c r="B587" s="157"/>
      <c r="D587" s="142" t="s">
        <v>250</v>
      </c>
      <c r="E587" s="158" t="s">
        <v>1</v>
      </c>
      <c r="F587" s="159" t="s">
        <v>1537</v>
      </c>
      <c r="H587" s="158" t="s">
        <v>1</v>
      </c>
      <c r="I587" s="160"/>
      <c r="L587" s="157"/>
      <c r="M587" s="161"/>
      <c r="T587" s="162"/>
      <c r="AT587" s="158" t="s">
        <v>250</v>
      </c>
      <c r="AU587" s="158" t="s">
        <v>79</v>
      </c>
      <c r="AV587" s="11" t="s">
        <v>79</v>
      </c>
      <c r="AW587" s="11" t="s">
        <v>34</v>
      </c>
      <c r="AX587" s="11" t="s">
        <v>71</v>
      </c>
      <c r="AY587" s="158" t="s">
        <v>129</v>
      </c>
    </row>
    <row r="588" spans="2:51" s="10" customFormat="1" ht="12">
      <c r="B588" s="150"/>
      <c r="D588" s="142" t="s">
        <v>250</v>
      </c>
      <c r="E588" s="151" t="s">
        <v>740</v>
      </c>
      <c r="F588" s="152" t="s">
        <v>81</v>
      </c>
      <c r="H588" s="153">
        <v>2</v>
      </c>
      <c r="I588" s="154"/>
      <c r="L588" s="150"/>
      <c r="M588" s="155"/>
      <c r="T588" s="156"/>
      <c r="AT588" s="151" t="s">
        <v>250</v>
      </c>
      <c r="AU588" s="151" t="s">
        <v>79</v>
      </c>
      <c r="AV588" s="10" t="s">
        <v>81</v>
      </c>
      <c r="AW588" s="10" t="s">
        <v>34</v>
      </c>
      <c r="AX588" s="10" t="s">
        <v>79</v>
      </c>
      <c r="AY588" s="151" t="s">
        <v>129</v>
      </c>
    </row>
    <row r="589" spans="2:65" s="1" customFormat="1" ht="16.5" customHeight="1">
      <c r="B589" s="30"/>
      <c r="C589" s="130" t="s">
        <v>1543</v>
      </c>
      <c r="D589" s="130" t="s">
        <v>130</v>
      </c>
      <c r="E589" s="131" t="s">
        <v>1544</v>
      </c>
      <c r="F589" s="132" t="s">
        <v>1545</v>
      </c>
      <c r="G589" s="133" t="s">
        <v>506</v>
      </c>
      <c r="H589" s="134">
        <v>2</v>
      </c>
      <c r="I589" s="135"/>
      <c r="J589" s="136">
        <f>ROUND(I589*H589,2)</f>
        <v>0</v>
      </c>
      <c r="K589" s="132" t="s">
        <v>134</v>
      </c>
      <c r="L589" s="30"/>
      <c r="M589" s="137" t="s">
        <v>1</v>
      </c>
      <c r="N589" s="138" t="s">
        <v>42</v>
      </c>
      <c r="P589" s="139">
        <f>O589*H589</f>
        <v>0</v>
      </c>
      <c r="Q589" s="139">
        <v>0</v>
      </c>
      <c r="R589" s="139">
        <f>Q589*H589</f>
        <v>0</v>
      </c>
      <c r="S589" s="139">
        <v>0</v>
      </c>
      <c r="T589" s="140">
        <f>S589*H589</f>
        <v>0</v>
      </c>
      <c r="AR589" s="16" t="s">
        <v>135</v>
      </c>
      <c r="AT589" s="16" t="s">
        <v>130</v>
      </c>
      <c r="AU589" s="16" t="s">
        <v>79</v>
      </c>
      <c r="AY589" s="16" t="s">
        <v>129</v>
      </c>
      <c r="BE589" s="141">
        <f>IF(N589="základní",J589,0)</f>
        <v>0</v>
      </c>
      <c r="BF589" s="141">
        <f>IF(N589="snížená",J589,0)</f>
        <v>0</v>
      </c>
      <c r="BG589" s="141">
        <f>IF(N589="zákl. přenesená",J589,0)</f>
        <v>0</v>
      </c>
      <c r="BH589" s="141">
        <f>IF(N589="sníž. přenesená",J589,0)</f>
        <v>0</v>
      </c>
      <c r="BI589" s="141">
        <f>IF(N589="nulová",J589,0)</f>
        <v>0</v>
      </c>
      <c r="BJ589" s="16" t="s">
        <v>79</v>
      </c>
      <c r="BK589" s="141">
        <f>ROUND(I589*H589,2)</f>
        <v>0</v>
      </c>
      <c r="BL589" s="16" t="s">
        <v>135</v>
      </c>
      <c r="BM589" s="16" t="s">
        <v>1546</v>
      </c>
    </row>
    <row r="590" spans="2:51" s="11" customFormat="1" ht="12">
      <c r="B590" s="157"/>
      <c r="D590" s="142" t="s">
        <v>250</v>
      </c>
      <c r="E590" s="158" t="s">
        <v>1</v>
      </c>
      <c r="F590" s="159" t="s">
        <v>1537</v>
      </c>
      <c r="H590" s="158" t="s">
        <v>1</v>
      </c>
      <c r="I590" s="160"/>
      <c r="L590" s="157"/>
      <c r="M590" s="161"/>
      <c r="T590" s="162"/>
      <c r="AT590" s="158" t="s">
        <v>250</v>
      </c>
      <c r="AU590" s="158" t="s">
        <v>79</v>
      </c>
      <c r="AV590" s="11" t="s">
        <v>79</v>
      </c>
      <c r="AW590" s="11" t="s">
        <v>34</v>
      </c>
      <c r="AX590" s="11" t="s">
        <v>71</v>
      </c>
      <c r="AY590" s="158" t="s">
        <v>129</v>
      </c>
    </row>
    <row r="591" spans="2:51" s="10" customFormat="1" ht="12">
      <c r="B591" s="150"/>
      <c r="D591" s="142" t="s">
        <v>250</v>
      </c>
      <c r="E591" s="151" t="s">
        <v>745</v>
      </c>
      <c r="F591" s="152" t="s">
        <v>81</v>
      </c>
      <c r="H591" s="153">
        <v>2</v>
      </c>
      <c r="I591" s="154"/>
      <c r="L591" s="150"/>
      <c r="M591" s="155"/>
      <c r="T591" s="156"/>
      <c r="AT591" s="151" t="s">
        <v>250</v>
      </c>
      <c r="AU591" s="151" t="s">
        <v>79</v>
      </c>
      <c r="AV591" s="10" t="s">
        <v>81</v>
      </c>
      <c r="AW591" s="10" t="s">
        <v>34</v>
      </c>
      <c r="AX591" s="10" t="s">
        <v>79</v>
      </c>
      <c r="AY591" s="151" t="s">
        <v>129</v>
      </c>
    </row>
    <row r="592" spans="2:65" s="1" customFormat="1" ht="16.5" customHeight="1">
      <c r="B592" s="30"/>
      <c r="C592" s="130" t="s">
        <v>1547</v>
      </c>
      <c r="D592" s="130" t="s">
        <v>130</v>
      </c>
      <c r="E592" s="131" t="s">
        <v>1548</v>
      </c>
      <c r="F592" s="132" t="s">
        <v>1549</v>
      </c>
      <c r="G592" s="133" t="s">
        <v>506</v>
      </c>
      <c r="H592" s="134">
        <v>2</v>
      </c>
      <c r="I592" s="135"/>
      <c r="J592" s="136">
        <f>ROUND(I592*H592,2)</f>
        <v>0</v>
      </c>
      <c r="K592" s="132" t="s">
        <v>134</v>
      </c>
      <c r="L592" s="30"/>
      <c r="M592" s="137" t="s">
        <v>1</v>
      </c>
      <c r="N592" s="138" t="s">
        <v>42</v>
      </c>
      <c r="P592" s="139">
        <f>O592*H592</f>
        <v>0</v>
      </c>
      <c r="Q592" s="139">
        <v>0.24542</v>
      </c>
      <c r="R592" s="139">
        <f>Q592*H592</f>
        <v>0.49084</v>
      </c>
      <c r="S592" s="139">
        <v>0</v>
      </c>
      <c r="T592" s="140">
        <f>S592*H592</f>
        <v>0</v>
      </c>
      <c r="AR592" s="16" t="s">
        <v>135</v>
      </c>
      <c r="AT592" s="16" t="s">
        <v>130</v>
      </c>
      <c r="AU592" s="16" t="s">
        <v>79</v>
      </c>
      <c r="AY592" s="16" t="s">
        <v>129</v>
      </c>
      <c r="BE592" s="141">
        <f>IF(N592="základní",J592,0)</f>
        <v>0</v>
      </c>
      <c r="BF592" s="141">
        <f>IF(N592="snížená",J592,0)</f>
        <v>0</v>
      </c>
      <c r="BG592" s="141">
        <f>IF(N592="zákl. přenesená",J592,0)</f>
        <v>0</v>
      </c>
      <c r="BH592" s="141">
        <f>IF(N592="sníž. přenesená",J592,0)</f>
        <v>0</v>
      </c>
      <c r="BI592" s="141">
        <f>IF(N592="nulová",J592,0)</f>
        <v>0</v>
      </c>
      <c r="BJ592" s="16" t="s">
        <v>79</v>
      </c>
      <c r="BK592" s="141">
        <f>ROUND(I592*H592,2)</f>
        <v>0</v>
      </c>
      <c r="BL592" s="16" t="s">
        <v>135</v>
      </c>
      <c r="BM592" s="16" t="s">
        <v>1550</v>
      </c>
    </row>
    <row r="593" spans="2:51" s="11" customFormat="1" ht="12">
      <c r="B593" s="157"/>
      <c r="D593" s="142" t="s">
        <v>250</v>
      </c>
      <c r="E593" s="158" t="s">
        <v>1</v>
      </c>
      <c r="F593" s="159" t="s">
        <v>1537</v>
      </c>
      <c r="H593" s="158" t="s">
        <v>1</v>
      </c>
      <c r="I593" s="160"/>
      <c r="L593" s="157"/>
      <c r="M593" s="161"/>
      <c r="T593" s="162"/>
      <c r="AT593" s="158" t="s">
        <v>250</v>
      </c>
      <c r="AU593" s="158" t="s">
        <v>79</v>
      </c>
      <c r="AV593" s="11" t="s">
        <v>79</v>
      </c>
      <c r="AW593" s="11" t="s">
        <v>34</v>
      </c>
      <c r="AX593" s="11" t="s">
        <v>71</v>
      </c>
      <c r="AY593" s="158" t="s">
        <v>129</v>
      </c>
    </row>
    <row r="594" spans="2:51" s="10" customFormat="1" ht="12">
      <c r="B594" s="150"/>
      <c r="D594" s="142" t="s">
        <v>250</v>
      </c>
      <c r="E594" s="151" t="s">
        <v>750</v>
      </c>
      <c r="F594" s="152" t="s">
        <v>81</v>
      </c>
      <c r="H594" s="153">
        <v>2</v>
      </c>
      <c r="I594" s="154"/>
      <c r="L594" s="150"/>
      <c r="M594" s="155"/>
      <c r="T594" s="156"/>
      <c r="AT594" s="151" t="s">
        <v>250</v>
      </c>
      <c r="AU594" s="151" t="s">
        <v>79</v>
      </c>
      <c r="AV594" s="10" t="s">
        <v>81</v>
      </c>
      <c r="AW594" s="10" t="s">
        <v>34</v>
      </c>
      <c r="AX594" s="10" t="s">
        <v>79</v>
      </c>
      <c r="AY594" s="151" t="s">
        <v>129</v>
      </c>
    </row>
    <row r="595" spans="2:65" s="1" customFormat="1" ht="16.5" customHeight="1">
      <c r="B595" s="30"/>
      <c r="C595" s="130" t="s">
        <v>1551</v>
      </c>
      <c r="D595" s="130" t="s">
        <v>130</v>
      </c>
      <c r="E595" s="131" t="s">
        <v>1552</v>
      </c>
      <c r="F595" s="132" t="s">
        <v>1553</v>
      </c>
      <c r="G595" s="133" t="s">
        <v>586</v>
      </c>
      <c r="H595" s="134">
        <v>3</v>
      </c>
      <c r="I595" s="135"/>
      <c r="J595" s="136">
        <f>ROUND(I595*H595,2)</f>
        <v>0</v>
      </c>
      <c r="K595" s="132" t="s">
        <v>248</v>
      </c>
      <c r="L595" s="30"/>
      <c r="M595" s="137" t="s">
        <v>1</v>
      </c>
      <c r="N595" s="138" t="s">
        <v>42</v>
      </c>
      <c r="P595" s="139">
        <f>O595*H595</f>
        <v>0</v>
      </c>
      <c r="Q595" s="139">
        <v>0.3409</v>
      </c>
      <c r="R595" s="139">
        <f>Q595*H595</f>
        <v>1.0227</v>
      </c>
      <c r="S595" s="139">
        <v>0</v>
      </c>
      <c r="T595" s="140">
        <f>S595*H595</f>
        <v>0</v>
      </c>
      <c r="AR595" s="16" t="s">
        <v>135</v>
      </c>
      <c r="AT595" s="16" t="s">
        <v>130</v>
      </c>
      <c r="AU595" s="16" t="s">
        <v>79</v>
      </c>
      <c r="AY595" s="16" t="s">
        <v>129</v>
      </c>
      <c r="BE595" s="141">
        <f>IF(N595="základní",J595,0)</f>
        <v>0</v>
      </c>
      <c r="BF595" s="141">
        <f>IF(N595="snížená",J595,0)</f>
        <v>0</v>
      </c>
      <c r="BG595" s="141">
        <f>IF(N595="zákl. přenesená",J595,0)</f>
        <v>0</v>
      </c>
      <c r="BH595" s="141">
        <f>IF(N595="sníž. přenesená",J595,0)</f>
        <v>0</v>
      </c>
      <c r="BI595" s="141">
        <f>IF(N595="nulová",J595,0)</f>
        <v>0</v>
      </c>
      <c r="BJ595" s="16" t="s">
        <v>79</v>
      </c>
      <c r="BK595" s="141">
        <f>ROUND(I595*H595,2)</f>
        <v>0</v>
      </c>
      <c r="BL595" s="16" t="s">
        <v>135</v>
      </c>
      <c r="BM595" s="16" t="s">
        <v>1554</v>
      </c>
    </row>
    <row r="596" spans="2:51" s="10" customFormat="1" ht="12">
      <c r="B596" s="150"/>
      <c r="D596" s="142" t="s">
        <v>250</v>
      </c>
      <c r="E596" s="151" t="s">
        <v>1</v>
      </c>
      <c r="F596" s="152" t="s">
        <v>1555</v>
      </c>
      <c r="H596" s="153">
        <v>3</v>
      </c>
      <c r="I596" s="154"/>
      <c r="L596" s="150"/>
      <c r="M596" s="155"/>
      <c r="T596" s="156"/>
      <c r="AT596" s="151" t="s">
        <v>250</v>
      </c>
      <c r="AU596" s="151" t="s">
        <v>79</v>
      </c>
      <c r="AV596" s="10" t="s">
        <v>81</v>
      </c>
      <c r="AW596" s="10" t="s">
        <v>34</v>
      </c>
      <c r="AX596" s="10" t="s">
        <v>79</v>
      </c>
      <c r="AY596" s="151" t="s">
        <v>129</v>
      </c>
    </row>
    <row r="597" spans="2:65" s="1" customFormat="1" ht="16.5" customHeight="1">
      <c r="B597" s="30"/>
      <c r="C597" s="130" t="s">
        <v>1556</v>
      </c>
      <c r="D597" s="130" t="s">
        <v>130</v>
      </c>
      <c r="E597" s="131" t="s">
        <v>624</v>
      </c>
      <c r="F597" s="132" t="s">
        <v>625</v>
      </c>
      <c r="G597" s="133" t="s">
        <v>506</v>
      </c>
      <c r="H597" s="134">
        <v>3</v>
      </c>
      <c r="I597" s="135"/>
      <c r="J597" s="136">
        <f>ROUND(I597*H597,2)</f>
        <v>0</v>
      </c>
      <c r="K597" s="132" t="s">
        <v>408</v>
      </c>
      <c r="L597" s="30"/>
      <c r="M597" s="137" t="s">
        <v>1</v>
      </c>
      <c r="N597" s="138" t="s">
        <v>42</v>
      </c>
      <c r="P597" s="139">
        <f>O597*H597</f>
        <v>0</v>
      </c>
      <c r="Q597" s="139">
        <v>0.097</v>
      </c>
      <c r="R597" s="139">
        <f>Q597*H597</f>
        <v>0.29100000000000004</v>
      </c>
      <c r="S597" s="139">
        <v>0</v>
      </c>
      <c r="T597" s="140">
        <f>S597*H597</f>
        <v>0</v>
      </c>
      <c r="AR597" s="16" t="s">
        <v>135</v>
      </c>
      <c r="AT597" s="16" t="s">
        <v>130</v>
      </c>
      <c r="AU597" s="16" t="s">
        <v>79</v>
      </c>
      <c r="AY597" s="16" t="s">
        <v>129</v>
      </c>
      <c r="BE597" s="141">
        <f>IF(N597="základní",J597,0)</f>
        <v>0</v>
      </c>
      <c r="BF597" s="141">
        <f>IF(N597="snížená",J597,0)</f>
        <v>0</v>
      </c>
      <c r="BG597" s="141">
        <f>IF(N597="zákl. přenesená",J597,0)</f>
        <v>0</v>
      </c>
      <c r="BH597" s="141">
        <f>IF(N597="sníž. přenesená",J597,0)</f>
        <v>0</v>
      </c>
      <c r="BI597" s="141">
        <f>IF(N597="nulová",J597,0)</f>
        <v>0</v>
      </c>
      <c r="BJ597" s="16" t="s">
        <v>79</v>
      </c>
      <c r="BK597" s="141">
        <f>ROUND(I597*H597,2)</f>
        <v>0</v>
      </c>
      <c r="BL597" s="16" t="s">
        <v>135</v>
      </c>
      <c r="BM597" s="16" t="s">
        <v>1557</v>
      </c>
    </row>
    <row r="598" spans="2:51" s="10" customFormat="1" ht="12">
      <c r="B598" s="150"/>
      <c r="D598" s="142" t="s">
        <v>250</v>
      </c>
      <c r="E598" s="151" t="s">
        <v>872</v>
      </c>
      <c r="F598" s="152" t="s">
        <v>143</v>
      </c>
      <c r="H598" s="153">
        <v>3</v>
      </c>
      <c r="I598" s="154"/>
      <c r="L598" s="150"/>
      <c r="M598" s="155"/>
      <c r="T598" s="156"/>
      <c r="AT598" s="151" t="s">
        <v>250</v>
      </c>
      <c r="AU598" s="151" t="s">
        <v>79</v>
      </c>
      <c r="AV598" s="10" t="s">
        <v>81</v>
      </c>
      <c r="AW598" s="10" t="s">
        <v>34</v>
      </c>
      <c r="AX598" s="10" t="s">
        <v>79</v>
      </c>
      <c r="AY598" s="151" t="s">
        <v>129</v>
      </c>
    </row>
    <row r="599" spans="2:65" s="1" customFormat="1" ht="16.5" customHeight="1">
      <c r="B599" s="30"/>
      <c r="C599" s="130" t="s">
        <v>1137</v>
      </c>
      <c r="D599" s="130" t="s">
        <v>130</v>
      </c>
      <c r="E599" s="131" t="s">
        <v>629</v>
      </c>
      <c r="F599" s="132" t="s">
        <v>630</v>
      </c>
      <c r="G599" s="133" t="s">
        <v>506</v>
      </c>
      <c r="H599" s="134">
        <v>3</v>
      </c>
      <c r="I599" s="135"/>
      <c r="J599" s="136">
        <f>ROUND(I599*H599,2)</f>
        <v>0</v>
      </c>
      <c r="K599" s="132" t="s">
        <v>408</v>
      </c>
      <c r="L599" s="30"/>
      <c r="M599" s="137" t="s">
        <v>1</v>
      </c>
      <c r="N599" s="138" t="s">
        <v>42</v>
      </c>
      <c r="P599" s="139">
        <f>O599*H599</f>
        <v>0</v>
      </c>
      <c r="Q599" s="139">
        <v>0.111</v>
      </c>
      <c r="R599" s="139">
        <f>Q599*H599</f>
        <v>0.333</v>
      </c>
      <c r="S599" s="139">
        <v>0</v>
      </c>
      <c r="T599" s="140">
        <f>S599*H599</f>
        <v>0</v>
      </c>
      <c r="AR599" s="16" t="s">
        <v>135</v>
      </c>
      <c r="AT599" s="16" t="s">
        <v>130</v>
      </c>
      <c r="AU599" s="16" t="s">
        <v>79</v>
      </c>
      <c r="AY599" s="16" t="s">
        <v>129</v>
      </c>
      <c r="BE599" s="141">
        <f>IF(N599="základní",J599,0)</f>
        <v>0</v>
      </c>
      <c r="BF599" s="141">
        <f>IF(N599="snížená",J599,0)</f>
        <v>0</v>
      </c>
      <c r="BG599" s="141">
        <f>IF(N599="zákl. přenesená",J599,0)</f>
        <v>0</v>
      </c>
      <c r="BH599" s="141">
        <f>IF(N599="sníž. přenesená",J599,0)</f>
        <v>0</v>
      </c>
      <c r="BI599" s="141">
        <f>IF(N599="nulová",J599,0)</f>
        <v>0</v>
      </c>
      <c r="BJ599" s="16" t="s">
        <v>79</v>
      </c>
      <c r="BK599" s="141">
        <f>ROUND(I599*H599,2)</f>
        <v>0</v>
      </c>
      <c r="BL599" s="16" t="s">
        <v>135</v>
      </c>
      <c r="BM599" s="16" t="s">
        <v>1558</v>
      </c>
    </row>
    <row r="600" spans="2:51" s="10" customFormat="1" ht="12">
      <c r="B600" s="150"/>
      <c r="D600" s="142" t="s">
        <v>250</v>
      </c>
      <c r="E600" s="151" t="s">
        <v>1559</v>
      </c>
      <c r="F600" s="152" t="s">
        <v>143</v>
      </c>
      <c r="H600" s="153">
        <v>3</v>
      </c>
      <c r="I600" s="154"/>
      <c r="L600" s="150"/>
      <c r="M600" s="155"/>
      <c r="T600" s="156"/>
      <c r="AT600" s="151" t="s">
        <v>250</v>
      </c>
      <c r="AU600" s="151" t="s">
        <v>79</v>
      </c>
      <c r="AV600" s="10" t="s">
        <v>81</v>
      </c>
      <c r="AW600" s="10" t="s">
        <v>34</v>
      </c>
      <c r="AX600" s="10" t="s">
        <v>79</v>
      </c>
      <c r="AY600" s="151" t="s">
        <v>129</v>
      </c>
    </row>
    <row r="601" spans="2:65" s="1" customFormat="1" ht="16.5" customHeight="1">
      <c r="B601" s="30"/>
      <c r="C601" s="130" t="s">
        <v>1560</v>
      </c>
      <c r="D601" s="130" t="s">
        <v>130</v>
      </c>
      <c r="E601" s="131" t="s">
        <v>634</v>
      </c>
      <c r="F601" s="132" t="s">
        <v>635</v>
      </c>
      <c r="G601" s="133" t="s">
        <v>506</v>
      </c>
      <c r="H601" s="134">
        <v>5</v>
      </c>
      <c r="I601" s="135"/>
      <c r="J601" s="136">
        <f>ROUND(I601*H601,2)</f>
        <v>0</v>
      </c>
      <c r="K601" s="132" t="s">
        <v>408</v>
      </c>
      <c r="L601" s="30"/>
      <c r="M601" s="137" t="s">
        <v>1</v>
      </c>
      <c r="N601" s="138" t="s">
        <v>42</v>
      </c>
      <c r="P601" s="139">
        <f>O601*H601</f>
        <v>0</v>
      </c>
      <c r="Q601" s="139">
        <v>0.057</v>
      </c>
      <c r="R601" s="139">
        <f>Q601*H601</f>
        <v>0.28500000000000003</v>
      </c>
      <c r="S601" s="139">
        <v>0</v>
      </c>
      <c r="T601" s="140">
        <f>S601*H601</f>
        <v>0</v>
      </c>
      <c r="AR601" s="16" t="s">
        <v>135</v>
      </c>
      <c r="AT601" s="16" t="s">
        <v>130</v>
      </c>
      <c r="AU601" s="16" t="s">
        <v>79</v>
      </c>
      <c r="AY601" s="16" t="s">
        <v>129</v>
      </c>
      <c r="BE601" s="141">
        <f>IF(N601="základní",J601,0)</f>
        <v>0</v>
      </c>
      <c r="BF601" s="141">
        <f>IF(N601="snížená",J601,0)</f>
        <v>0</v>
      </c>
      <c r="BG601" s="141">
        <f>IF(N601="zákl. přenesená",J601,0)</f>
        <v>0</v>
      </c>
      <c r="BH601" s="141">
        <f>IF(N601="sníž. přenesená",J601,0)</f>
        <v>0</v>
      </c>
      <c r="BI601" s="141">
        <f>IF(N601="nulová",J601,0)</f>
        <v>0</v>
      </c>
      <c r="BJ601" s="16" t="s">
        <v>79</v>
      </c>
      <c r="BK601" s="141">
        <f>ROUND(I601*H601,2)</f>
        <v>0</v>
      </c>
      <c r="BL601" s="16" t="s">
        <v>135</v>
      </c>
      <c r="BM601" s="16" t="s">
        <v>1561</v>
      </c>
    </row>
    <row r="602" spans="2:51" s="10" customFormat="1" ht="12">
      <c r="B602" s="150"/>
      <c r="D602" s="142" t="s">
        <v>250</v>
      </c>
      <c r="E602" s="151" t="s">
        <v>1562</v>
      </c>
      <c r="F602" s="152" t="s">
        <v>1563</v>
      </c>
      <c r="H602" s="153">
        <v>4</v>
      </c>
      <c r="I602" s="154"/>
      <c r="L602" s="150"/>
      <c r="M602" s="155"/>
      <c r="T602" s="156"/>
      <c r="AT602" s="151" t="s">
        <v>250</v>
      </c>
      <c r="AU602" s="151" t="s">
        <v>79</v>
      </c>
      <c r="AV602" s="10" t="s">
        <v>81</v>
      </c>
      <c r="AW602" s="10" t="s">
        <v>34</v>
      </c>
      <c r="AX602" s="10" t="s">
        <v>71</v>
      </c>
      <c r="AY602" s="151" t="s">
        <v>129</v>
      </c>
    </row>
    <row r="603" spans="2:51" s="10" customFormat="1" ht="12">
      <c r="B603" s="150"/>
      <c r="D603" s="142" t="s">
        <v>250</v>
      </c>
      <c r="E603" s="151" t="s">
        <v>884</v>
      </c>
      <c r="F603" s="152" t="s">
        <v>1564</v>
      </c>
      <c r="H603" s="153">
        <v>1</v>
      </c>
      <c r="I603" s="154"/>
      <c r="L603" s="150"/>
      <c r="M603" s="155"/>
      <c r="T603" s="156"/>
      <c r="AT603" s="151" t="s">
        <v>250</v>
      </c>
      <c r="AU603" s="151" t="s">
        <v>79</v>
      </c>
      <c r="AV603" s="10" t="s">
        <v>81</v>
      </c>
      <c r="AW603" s="10" t="s">
        <v>34</v>
      </c>
      <c r="AX603" s="10" t="s">
        <v>71</v>
      </c>
      <c r="AY603" s="151" t="s">
        <v>129</v>
      </c>
    </row>
    <row r="604" spans="2:51" s="10" customFormat="1" ht="12">
      <c r="B604" s="150"/>
      <c r="D604" s="142" t="s">
        <v>250</v>
      </c>
      <c r="E604" s="151" t="s">
        <v>1565</v>
      </c>
      <c r="F604" s="152" t="s">
        <v>1566</v>
      </c>
      <c r="H604" s="153">
        <v>5</v>
      </c>
      <c r="I604" s="154"/>
      <c r="L604" s="150"/>
      <c r="M604" s="155"/>
      <c r="T604" s="156"/>
      <c r="AT604" s="151" t="s">
        <v>250</v>
      </c>
      <c r="AU604" s="151" t="s">
        <v>79</v>
      </c>
      <c r="AV604" s="10" t="s">
        <v>81</v>
      </c>
      <c r="AW604" s="10" t="s">
        <v>34</v>
      </c>
      <c r="AX604" s="10" t="s">
        <v>79</v>
      </c>
      <c r="AY604" s="151" t="s">
        <v>129</v>
      </c>
    </row>
    <row r="605" spans="2:65" s="1" customFormat="1" ht="16.5" customHeight="1">
      <c r="B605" s="30"/>
      <c r="C605" s="130" t="s">
        <v>1567</v>
      </c>
      <c r="D605" s="130" t="s">
        <v>130</v>
      </c>
      <c r="E605" s="131" t="s">
        <v>643</v>
      </c>
      <c r="F605" s="132" t="s">
        <v>1568</v>
      </c>
      <c r="G605" s="133" t="s">
        <v>506</v>
      </c>
      <c r="H605" s="134">
        <v>3</v>
      </c>
      <c r="I605" s="135"/>
      <c r="J605" s="136">
        <f>ROUND(I605*H605,2)</f>
        <v>0</v>
      </c>
      <c r="K605" s="132" t="s">
        <v>408</v>
      </c>
      <c r="L605" s="30"/>
      <c r="M605" s="137" t="s">
        <v>1</v>
      </c>
      <c r="N605" s="138" t="s">
        <v>42</v>
      </c>
      <c r="P605" s="139">
        <f>O605*H605</f>
        <v>0</v>
      </c>
      <c r="Q605" s="139">
        <v>0.027</v>
      </c>
      <c r="R605" s="139">
        <f>Q605*H605</f>
        <v>0.081</v>
      </c>
      <c r="S605" s="139">
        <v>0</v>
      </c>
      <c r="T605" s="140">
        <f>S605*H605</f>
        <v>0</v>
      </c>
      <c r="AR605" s="16" t="s">
        <v>135</v>
      </c>
      <c r="AT605" s="16" t="s">
        <v>130</v>
      </c>
      <c r="AU605" s="16" t="s">
        <v>79</v>
      </c>
      <c r="AY605" s="16" t="s">
        <v>129</v>
      </c>
      <c r="BE605" s="141">
        <f>IF(N605="základní",J605,0)</f>
        <v>0</v>
      </c>
      <c r="BF605" s="141">
        <f>IF(N605="snížená",J605,0)</f>
        <v>0</v>
      </c>
      <c r="BG605" s="141">
        <f>IF(N605="zákl. přenesená",J605,0)</f>
        <v>0</v>
      </c>
      <c r="BH605" s="141">
        <f>IF(N605="sníž. přenesená",J605,0)</f>
        <v>0</v>
      </c>
      <c r="BI605" s="141">
        <f>IF(N605="nulová",J605,0)</f>
        <v>0</v>
      </c>
      <c r="BJ605" s="16" t="s">
        <v>79</v>
      </c>
      <c r="BK605" s="141">
        <f>ROUND(I605*H605,2)</f>
        <v>0</v>
      </c>
      <c r="BL605" s="16" t="s">
        <v>135</v>
      </c>
      <c r="BM605" s="16" t="s">
        <v>1569</v>
      </c>
    </row>
    <row r="606" spans="2:51" s="10" customFormat="1" ht="12">
      <c r="B606" s="150"/>
      <c r="D606" s="142" t="s">
        <v>250</v>
      </c>
      <c r="E606" s="151" t="s">
        <v>1570</v>
      </c>
      <c r="F606" s="152" t="s">
        <v>143</v>
      </c>
      <c r="H606" s="153">
        <v>3</v>
      </c>
      <c r="I606" s="154"/>
      <c r="L606" s="150"/>
      <c r="M606" s="155"/>
      <c r="T606" s="156"/>
      <c r="AT606" s="151" t="s">
        <v>250</v>
      </c>
      <c r="AU606" s="151" t="s">
        <v>79</v>
      </c>
      <c r="AV606" s="10" t="s">
        <v>81</v>
      </c>
      <c r="AW606" s="10" t="s">
        <v>34</v>
      </c>
      <c r="AX606" s="10" t="s">
        <v>79</v>
      </c>
      <c r="AY606" s="151" t="s">
        <v>129</v>
      </c>
    </row>
    <row r="607" spans="2:65" s="1" customFormat="1" ht="16.5" customHeight="1">
      <c r="B607" s="30"/>
      <c r="C607" s="130" t="s">
        <v>831</v>
      </c>
      <c r="D607" s="130" t="s">
        <v>130</v>
      </c>
      <c r="E607" s="131" t="s">
        <v>648</v>
      </c>
      <c r="F607" s="132" t="s">
        <v>1571</v>
      </c>
      <c r="G607" s="133" t="s">
        <v>506</v>
      </c>
      <c r="H607" s="134">
        <v>3</v>
      </c>
      <c r="I607" s="135"/>
      <c r="J607" s="136">
        <f>ROUND(I607*H607,2)</f>
        <v>0</v>
      </c>
      <c r="K607" s="132" t="s">
        <v>408</v>
      </c>
      <c r="L607" s="30"/>
      <c r="M607" s="137" t="s">
        <v>1</v>
      </c>
      <c r="N607" s="138" t="s">
        <v>42</v>
      </c>
      <c r="P607" s="139">
        <f>O607*H607</f>
        <v>0</v>
      </c>
      <c r="Q607" s="139">
        <v>0.006</v>
      </c>
      <c r="R607" s="139">
        <f>Q607*H607</f>
        <v>0.018000000000000002</v>
      </c>
      <c r="S607" s="139">
        <v>0</v>
      </c>
      <c r="T607" s="140">
        <f>S607*H607</f>
        <v>0</v>
      </c>
      <c r="AR607" s="16" t="s">
        <v>135</v>
      </c>
      <c r="AT607" s="16" t="s">
        <v>130</v>
      </c>
      <c r="AU607" s="16" t="s">
        <v>79</v>
      </c>
      <c r="AY607" s="16" t="s">
        <v>129</v>
      </c>
      <c r="BE607" s="141">
        <f>IF(N607="základní",J607,0)</f>
        <v>0</v>
      </c>
      <c r="BF607" s="141">
        <f>IF(N607="snížená",J607,0)</f>
        <v>0</v>
      </c>
      <c r="BG607" s="141">
        <f>IF(N607="zákl. přenesená",J607,0)</f>
        <v>0</v>
      </c>
      <c r="BH607" s="141">
        <f>IF(N607="sníž. přenesená",J607,0)</f>
        <v>0</v>
      </c>
      <c r="BI607" s="141">
        <f>IF(N607="nulová",J607,0)</f>
        <v>0</v>
      </c>
      <c r="BJ607" s="16" t="s">
        <v>79</v>
      </c>
      <c r="BK607" s="141">
        <f>ROUND(I607*H607,2)</f>
        <v>0</v>
      </c>
      <c r="BL607" s="16" t="s">
        <v>135</v>
      </c>
      <c r="BM607" s="16" t="s">
        <v>1572</v>
      </c>
    </row>
    <row r="608" spans="2:51" s="10" customFormat="1" ht="12">
      <c r="B608" s="150"/>
      <c r="D608" s="142" t="s">
        <v>250</v>
      </c>
      <c r="E608" s="151" t="s">
        <v>1573</v>
      </c>
      <c r="F608" s="152" t="s">
        <v>143</v>
      </c>
      <c r="H608" s="153">
        <v>3</v>
      </c>
      <c r="I608" s="154"/>
      <c r="L608" s="150"/>
      <c r="M608" s="155"/>
      <c r="T608" s="156"/>
      <c r="AT608" s="151" t="s">
        <v>250</v>
      </c>
      <c r="AU608" s="151" t="s">
        <v>79</v>
      </c>
      <c r="AV608" s="10" t="s">
        <v>81</v>
      </c>
      <c r="AW608" s="10" t="s">
        <v>34</v>
      </c>
      <c r="AX608" s="10" t="s">
        <v>79</v>
      </c>
      <c r="AY608" s="151" t="s">
        <v>129</v>
      </c>
    </row>
    <row r="609" spans="2:65" s="1" customFormat="1" ht="16.5" customHeight="1">
      <c r="B609" s="30"/>
      <c r="C609" s="130" t="s">
        <v>1574</v>
      </c>
      <c r="D609" s="130" t="s">
        <v>130</v>
      </c>
      <c r="E609" s="131" t="s">
        <v>653</v>
      </c>
      <c r="F609" s="132" t="s">
        <v>654</v>
      </c>
      <c r="G609" s="133" t="s">
        <v>506</v>
      </c>
      <c r="H609" s="134">
        <v>18</v>
      </c>
      <c r="I609" s="135"/>
      <c r="J609" s="136">
        <f>ROUND(I609*H609,2)</f>
        <v>0</v>
      </c>
      <c r="K609" s="132" t="s">
        <v>134</v>
      </c>
      <c r="L609" s="30"/>
      <c r="M609" s="137" t="s">
        <v>1</v>
      </c>
      <c r="N609" s="138" t="s">
        <v>42</v>
      </c>
      <c r="P609" s="139">
        <f>O609*H609</f>
        <v>0</v>
      </c>
      <c r="Q609" s="139">
        <v>0</v>
      </c>
      <c r="R609" s="139">
        <f>Q609*H609</f>
        <v>0</v>
      </c>
      <c r="S609" s="139">
        <v>0</v>
      </c>
      <c r="T609" s="140">
        <f>S609*H609</f>
        <v>0</v>
      </c>
      <c r="AR609" s="16" t="s">
        <v>135</v>
      </c>
      <c r="AT609" s="16" t="s">
        <v>130</v>
      </c>
      <c r="AU609" s="16" t="s">
        <v>79</v>
      </c>
      <c r="AY609" s="16" t="s">
        <v>129</v>
      </c>
      <c r="BE609" s="141">
        <f>IF(N609="základní",J609,0)</f>
        <v>0</v>
      </c>
      <c r="BF609" s="141">
        <f>IF(N609="snížená",J609,0)</f>
        <v>0</v>
      </c>
      <c r="BG609" s="141">
        <f>IF(N609="zákl. přenesená",J609,0)</f>
        <v>0</v>
      </c>
      <c r="BH609" s="141">
        <f>IF(N609="sníž. přenesená",J609,0)</f>
        <v>0</v>
      </c>
      <c r="BI609" s="141">
        <f>IF(N609="nulová",J609,0)</f>
        <v>0</v>
      </c>
      <c r="BJ609" s="16" t="s">
        <v>79</v>
      </c>
      <c r="BK609" s="141">
        <f>ROUND(I609*H609,2)</f>
        <v>0</v>
      </c>
      <c r="BL609" s="16" t="s">
        <v>135</v>
      </c>
      <c r="BM609" s="16" t="s">
        <v>1575</v>
      </c>
    </row>
    <row r="610" spans="2:51" s="10" customFormat="1" ht="12">
      <c r="B610" s="150"/>
      <c r="D610" s="142" t="s">
        <v>250</v>
      </c>
      <c r="E610" s="151" t="s">
        <v>862</v>
      </c>
      <c r="F610" s="152" t="s">
        <v>1576</v>
      </c>
      <c r="H610" s="153">
        <v>18</v>
      </c>
      <c r="I610" s="154"/>
      <c r="L610" s="150"/>
      <c r="M610" s="155"/>
      <c r="T610" s="156"/>
      <c r="AT610" s="151" t="s">
        <v>250</v>
      </c>
      <c r="AU610" s="151" t="s">
        <v>79</v>
      </c>
      <c r="AV610" s="10" t="s">
        <v>81</v>
      </c>
      <c r="AW610" s="10" t="s">
        <v>34</v>
      </c>
      <c r="AX610" s="10" t="s">
        <v>79</v>
      </c>
      <c r="AY610" s="151" t="s">
        <v>129</v>
      </c>
    </row>
    <row r="611" spans="2:65" s="1" customFormat="1" ht="16.5" customHeight="1">
      <c r="B611" s="30"/>
      <c r="C611" s="130" t="s">
        <v>1577</v>
      </c>
      <c r="D611" s="130" t="s">
        <v>130</v>
      </c>
      <c r="E611" s="131" t="s">
        <v>660</v>
      </c>
      <c r="F611" s="132" t="s">
        <v>661</v>
      </c>
      <c r="G611" s="133" t="s">
        <v>506</v>
      </c>
      <c r="H611" s="134">
        <v>3</v>
      </c>
      <c r="I611" s="135"/>
      <c r="J611" s="136">
        <f>ROUND(I611*H611,2)</f>
        <v>0</v>
      </c>
      <c r="K611" s="132" t="s">
        <v>134</v>
      </c>
      <c r="L611" s="30"/>
      <c r="M611" s="137" t="s">
        <v>1</v>
      </c>
      <c r="N611" s="138" t="s">
        <v>42</v>
      </c>
      <c r="P611" s="139">
        <f>O611*H611</f>
        <v>0</v>
      </c>
      <c r="Q611" s="139">
        <v>0.00702</v>
      </c>
      <c r="R611" s="139">
        <f>Q611*H611</f>
        <v>0.021060000000000002</v>
      </c>
      <c r="S611" s="139">
        <v>0</v>
      </c>
      <c r="T611" s="140">
        <f>S611*H611</f>
        <v>0</v>
      </c>
      <c r="AR611" s="16" t="s">
        <v>135</v>
      </c>
      <c r="AT611" s="16" t="s">
        <v>130</v>
      </c>
      <c r="AU611" s="16" t="s">
        <v>79</v>
      </c>
      <c r="AY611" s="16" t="s">
        <v>129</v>
      </c>
      <c r="BE611" s="141">
        <f>IF(N611="základní",J611,0)</f>
        <v>0</v>
      </c>
      <c r="BF611" s="141">
        <f>IF(N611="snížená",J611,0)</f>
        <v>0</v>
      </c>
      <c r="BG611" s="141">
        <f>IF(N611="zákl. přenesená",J611,0)</f>
        <v>0</v>
      </c>
      <c r="BH611" s="141">
        <f>IF(N611="sníž. přenesená",J611,0)</f>
        <v>0</v>
      </c>
      <c r="BI611" s="141">
        <f>IF(N611="nulová",J611,0)</f>
        <v>0</v>
      </c>
      <c r="BJ611" s="16" t="s">
        <v>79</v>
      </c>
      <c r="BK611" s="141">
        <f>ROUND(I611*H611,2)</f>
        <v>0</v>
      </c>
      <c r="BL611" s="16" t="s">
        <v>135</v>
      </c>
      <c r="BM611" s="16" t="s">
        <v>1578</v>
      </c>
    </row>
    <row r="612" spans="2:51" s="10" customFormat="1" ht="12">
      <c r="B612" s="150"/>
      <c r="D612" s="142" t="s">
        <v>250</v>
      </c>
      <c r="E612" s="151" t="s">
        <v>1579</v>
      </c>
      <c r="F612" s="152" t="s">
        <v>143</v>
      </c>
      <c r="H612" s="153">
        <v>3</v>
      </c>
      <c r="I612" s="154"/>
      <c r="L612" s="150"/>
      <c r="M612" s="155"/>
      <c r="T612" s="156"/>
      <c r="AT612" s="151" t="s">
        <v>250</v>
      </c>
      <c r="AU612" s="151" t="s">
        <v>79</v>
      </c>
      <c r="AV612" s="10" t="s">
        <v>81</v>
      </c>
      <c r="AW612" s="10" t="s">
        <v>34</v>
      </c>
      <c r="AX612" s="10" t="s">
        <v>79</v>
      </c>
      <c r="AY612" s="151" t="s">
        <v>129</v>
      </c>
    </row>
    <row r="613" spans="2:65" s="1" customFormat="1" ht="16.5" customHeight="1">
      <c r="B613" s="30"/>
      <c r="C613" s="170" t="s">
        <v>1580</v>
      </c>
      <c r="D613" s="170" t="s">
        <v>488</v>
      </c>
      <c r="E613" s="171" t="s">
        <v>665</v>
      </c>
      <c r="F613" s="172" t="s">
        <v>666</v>
      </c>
      <c r="G613" s="173" t="s">
        <v>586</v>
      </c>
      <c r="H613" s="174">
        <v>3</v>
      </c>
      <c r="I613" s="175"/>
      <c r="J613" s="176">
        <f>ROUND(I613*H613,2)</f>
        <v>0</v>
      </c>
      <c r="K613" s="172" t="s">
        <v>248</v>
      </c>
      <c r="L613" s="177"/>
      <c r="M613" s="178" t="s">
        <v>1</v>
      </c>
      <c r="N613" s="179" t="s">
        <v>42</v>
      </c>
      <c r="P613" s="139">
        <f>O613*H613</f>
        <v>0</v>
      </c>
      <c r="Q613" s="139">
        <v>0.0506</v>
      </c>
      <c r="R613" s="139">
        <f>Q613*H613</f>
        <v>0.1518</v>
      </c>
      <c r="S613" s="139">
        <v>0</v>
      </c>
      <c r="T613" s="140">
        <f>S613*H613</f>
        <v>0</v>
      </c>
      <c r="AR613" s="16" t="s">
        <v>167</v>
      </c>
      <c r="AT613" s="16" t="s">
        <v>488</v>
      </c>
      <c r="AU613" s="16" t="s">
        <v>79</v>
      </c>
      <c r="AY613" s="16" t="s">
        <v>129</v>
      </c>
      <c r="BE613" s="141">
        <f>IF(N613="základní",J613,0)</f>
        <v>0</v>
      </c>
      <c r="BF613" s="141">
        <f>IF(N613="snížená",J613,0)</f>
        <v>0</v>
      </c>
      <c r="BG613" s="141">
        <f>IF(N613="zákl. přenesená",J613,0)</f>
        <v>0</v>
      </c>
      <c r="BH613" s="141">
        <f>IF(N613="sníž. přenesená",J613,0)</f>
        <v>0</v>
      </c>
      <c r="BI613" s="141">
        <f>IF(N613="nulová",J613,0)</f>
        <v>0</v>
      </c>
      <c r="BJ613" s="16" t="s">
        <v>79</v>
      </c>
      <c r="BK613" s="141">
        <f>ROUND(I613*H613,2)</f>
        <v>0</v>
      </c>
      <c r="BL613" s="16" t="s">
        <v>135</v>
      </c>
      <c r="BM613" s="16" t="s">
        <v>1581</v>
      </c>
    </row>
    <row r="614" spans="2:65" s="1" customFormat="1" ht="16.5" customHeight="1">
      <c r="B614" s="30"/>
      <c r="C614" s="130" t="s">
        <v>1582</v>
      </c>
      <c r="D614" s="130" t="s">
        <v>130</v>
      </c>
      <c r="E614" s="131" t="s">
        <v>675</v>
      </c>
      <c r="F614" s="132" t="s">
        <v>676</v>
      </c>
      <c r="G614" s="133" t="s">
        <v>506</v>
      </c>
      <c r="H614" s="134">
        <v>16</v>
      </c>
      <c r="I614" s="135"/>
      <c r="J614" s="136">
        <f>ROUND(I614*H614,2)</f>
        <v>0</v>
      </c>
      <c r="K614" s="132" t="s">
        <v>134</v>
      </c>
      <c r="L614" s="30"/>
      <c r="M614" s="137" t="s">
        <v>1</v>
      </c>
      <c r="N614" s="138" t="s">
        <v>42</v>
      </c>
      <c r="P614" s="139">
        <f>O614*H614</f>
        <v>0</v>
      </c>
      <c r="Q614" s="139">
        <v>0.31108</v>
      </c>
      <c r="R614" s="139">
        <f>Q614*H614</f>
        <v>4.97728</v>
      </c>
      <c r="S614" s="139">
        <v>0</v>
      </c>
      <c r="T614" s="140">
        <f>S614*H614</f>
        <v>0</v>
      </c>
      <c r="AR614" s="16" t="s">
        <v>135</v>
      </c>
      <c r="AT614" s="16" t="s">
        <v>130</v>
      </c>
      <c r="AU614" s="16" t="s">
        <v>79</v>
      </c>
      <c r="AY614" s="16" t="s">
        <v>129</v>
      </c>
      <c r="BE614" s="141">
        <f>IF(N614="základní",J614,0)</f>
        <v>0</v>
      </c>
      <c r="BF614" s="141">
        <f>IF(N614="snížená",J614,0)</f>
        <v>0</v>
      </c>
      <c r="BG614" s="141">
        <f>IF(N614="zákl. přenesená",J614,0)</f>
        <v>0</v>
      </c>
      <c r="BH614" s="141">
        <f>IF(N614="sníž. přenesená",J614,0)</f>
        <v>0</v>
      </c>
      <c r="BI614" s="141">
        <f>IF(N614="nulová",J614,0)</f>
        <v>0</v>
      </c>
      <c r="BJ614" s="16" t="s">
        <v>79</v>
      </c>
      <c r="BK614" s="141">
        <f>ROUND(I614*H614,2)</f>
        <v>0</v>
      </c>
      <c r="BL614" s="16" t="s">
        <v>135</v>
      </c>
      <c r="BM614" s="16" t="s">
        <v>1583</v>
      </c>
    </row>
    <row r="615" spans="2:51" s="10" customFormat="1" ht="12">
      <c r="B615" s="150"/>
      <c r="D615" s="142" t="s">
        <v>250</v>
      </c>
      <c r="E615" s="151" t="s">
        <v>755</v>
      </c>
      <c r="F615" s="152" t="s">
        <v>338</v>
      </c>
      <c r="H615" s="153">
        <v>16</v>
      </c>
      <c r="I615" s="154"/>
      <c r="L615" s="150"/>
      <c r="M615" s="155"/>
      <c r="T615" s="156"/>
      <c r="AT615" s="151" t="s">
        <v>250</v>
      </c>
      <c r="AU615" s="151" t="s">
        <v>79</v>
      </c>
      <c r="AV615" s="10" t="s">
        <v>81</v>
      </c>
      <c r="AW615" s="10" t="s">
        <v>34</v>
      </c>
      <c r="AX615" s="10" t="s">
        <v>79</v>
      </c>
      <c r="AY615" s="151" t="s">
        <v>129</v>
      </c>
    </row>
    <row r="616" spans="2:65" s="1" customFormat="1" ht="16.5" customHeight="1">
      <c r="B616" s="30"/>
      <c r="C616" s="130" t="s">
        <v>1584</v>
      </c>
      <c r="D616" s="130" t="s">
        <v>130</v>
      </c>
      <c r="E616" s="131" t="s">
        <v>680</v>
      </c>
      <c r="F616" s="132" t="s">
        <v>681</v>
      </c>
      <c r="G616" s="133" t="s">
        <v>488</v>
      </c>
      <c r="H616" s="134">
        <v>454.4</v>
      </c>
      <c r="I616" s="135"/>
      <c r="J616" s="136">
        <f>ROUND(I616*H616,2)</f>
        <v>0</v>
      </c>
      <c r="K616" s="132" t="s">
        <v>134</v>
      </c>
      <c r="L616" s="30"/>
      <c r="M616" s="137" t="s">
        <v>1</v>
      </c>
      <c r="N616" s="138" t="s">
        <v>42</v>
      </c>
      <c r="P616" s="139">
        <f>O616*H616</f>
        <v>0</v>
      </c>
      <c r="Q616" s="139">
        <v>0</v>
      </c>
      <c r="R616" s="139">
        <f>Q616*H616</f>
        <v>0</v>
      </c>
      <c r="S616" s="139">
        <v>0</v>
      </c>
      <c r="T616" s="140">
        <f>S616*H616</f>
        <v>0</v>
      </c>
      <c r="AR616" s="16" t="s">
        <v>135</v>
      </c>
      <c r="AT616" s="16" t="s">
        <v>130</v>
      </c>
      <c r="AU616" s="16" t="s">
        <v>79</v>
      </c>
      <c r="AY616" s="16" t="s">
        <v>129</v>
      </c>
      <c r="BE616" s="141">
        <f>IF(N616="základní",J616,0)</f>
        <v>0</v>
      </c>
      <c r="BF616" s="141">
        <f>IF(N616="snížená",J616,0)</f>
        <v>0</v>
      </c>
      <c r="BG616" s="141">
        <f>IF(N616="zákl. přenesená",J616,0)</f>
        <v>0</v>
      </c>
      <c r="BH616" s="141">
        <f>IF(N616="sníž. přenesená",J616,0)</f>
        <v>0</v>
      </c>
      <c r="BI616" s="141">
        <f>IF(N616="nulová",J616,0)</f>
        <v>0</v>
      </c>
      <c r="BJ616" s="16" t="s">
        <v>79</v>
      </c>
      <c r="BK616" s="141">
        <f>ROUND(I616*H616,2)</f>
        <v>0</v>
      </c>
      <c r="BL616" s="16" t="s">
        <v>135</v>
      </c>
      <c r="BM616" s="16" t="s">
        <v>1585</v>
      </c>
    </row>
    <row r="617" spans="2:51" s="10" customFormat="1" ht="12">
      <c r="B617" s="150"/>
      <c r="D617" s="142" t="s">
        <v>250</v>
      </c>
      <c r="E617" s="151" t="s">
        <v>1586</v>
      </c>
      <c r="F617" s="152" t="s">
        <v>1587</v>
      </c>
      <c r="H617" s="153">
        <v>454.4</v>
      </c>
      <c r="I617" s="154"/>
      <c r="L617" s="150"/>
      <c r="M617" s="155"/>
      <c r="T617" s="156"/>
      <c r="AT617" s="151" t="s">
        <v>250</v>
      </c>
      <c r="AU617" s="151" t="s">
        <v>79</v>
      </c>
      <c r="AV617" s="10" t="s">
        <v>81</v>
      </c>
      <c r="AW617" s="10" t="s">
        <v>34</v>
      </c>
      <c r="AX617" s="10" t="s">
        <v>79</v>
      </c>
      <c r="AY617" s="151" t="s">
        <v>129</v>
      </c>
    </row>
    <row r="618" spans="2:65" s="1" customFormat="1" ht="16.5" customHeight="1">
      <c r="B618" s="30"/>
      <c r="C618" s="130" t="s">
        <v>1588</v>
      </c>
      <c r="D618" s="130" t="s">
        <v>130</v>
      </c>
      <c r="E618" s="131" t="s">
        <v>686</v>
      </c>
      <c r="F618" s="132" t="s">
        <v>687</v>
      </c>
      <c r="G618" s="133" t="s">
        <v>488</v>
      </c>
      <c r="H618" s="134">
        <v>454.4</v>
      </c>
      <c r="I618" s="135"/>
      <c r="J618" s="136">
        <f>ROUND(I618*H618,2)</f>
        <v>0</v>
      </c>
      <c r="K618" s="132" t="s">
        <v>134</v>
      </c>
      <c r="L618" s="30"/>
      <c r="M618" s="137" t="s">
        <v>1</v>
      </c>
      <c r="N618" s="138" t="s">
        <v>42</v>
      </c>
      <c r="P618" s="139">
        <f>O618*H618</f>
        <v>0</v>
      </c>
      <c r="Q618" s="139">
        <v>0</v>
      </c>
      <c r="R618" s="139">
        <f>Q618*H618</f>
        <v>0</v>
      </c>
      <c r="S618" s="139">
        <v>0</v>
      </c>
      <c r="T618" s="140">
        <f>S618*H618</f>
        <v>0</v>
      </c>
      <c r="AR618" s="16" t="s">
        <v>135</v>
      </c>
      <c r="AT618" s="16" t="s">
        <v>130</v>
      </c>
      <c r="AU618" s="16" t="s">
        <v>79</v>
      </c>
      <c r="AY618" s="16" t="s">
        <v>129</v>
      </c>
      <c r="BE618" s="141">
        <f>IF(N618="základní",J618,0)</f>
        <v>0</v>
      </c>
      <c r="BF618" s="141">
        <f>IF(N618="snížená",J618,0)</f>
        <v>0</v>
      </c>
      <c r="BG618" s="141">
        <f>IF(N618="zákl. přenesená",J618,0)</f>
        <v>0</v>
      </c>
      <c r="BH618" s="141">
        <f>IF(N618="sníž. přenesená",J618,0)</f>
        <v>0</v>
      </c>
      <c r="BI618" s="141">
        <f>IF(N618="nulová",J618,0)</f>
        <v>0</v>
      </c>
      <c r="BJ618" s="16" t="s">
        <v>79</v>
      </c>
      <c r="BK618" s="141">
        <f>ROUND(I618*H618,2)</f>
        <v>0</v>
      </c>
      <c r="BL618" s="16" t="s">
        <v>135</v>
      </c>
      <c r="BM618" s="16" t="s">
        <v>1589</v>
      </c>
    </row>
    <row r="619" spans="2:51" s="10" customFormat="1" ht="12">
      <c r="B619" s="150"/>
      <c r="D619" s="142" t="s">
        <v>250</v>
      </c>
      <c r="E619" s="151" t="s">
        <v>1590</v>
      </c>
      <c r="F619" s="152" t="s">
        <v>1587</v>
      </c>
      <c r="H619" s="153">
        <v>454.4</v>
      </c>
      <c r="I619" s="154"/>
      <c r="L619" s="150"/>
      <c r="M619" s="155"/>
      <c r="T619" s="156"/>
      <c r="AT619" s="151" t="s">
        <v>250</v>
      </c>
      <c r="AU619" s="151" t="s">
        <v>79</v>
      </c>
      <c r="AV619" s="10" t="s">
        <v>81</v>
      </c>
      <c r="AW619" s="10" t="s">
        <v>34</v>
      </c>
      <c r="AX619" s="10" t="s">
        <v>79</v>
      </c>
      <c r="AY619" s="151" t="s">
        <v>129</v>
      </c>
    </row>
    <row r="620" spans="2:63" s="9" customFormat="1" ht="25.9" customHeight="1">
      <c r="B620" s="120"/>
      <c r="D620" s="121" t="s">
        <v>70</v>
      </c>
      <c r="E620" s="122" t="s">
        <v>173</v>
      </c>
      <c r="F620" s="122" t="s">
        <v>690</v>
      </c>
      <c r="I620" s="123"/>
      <c r="J620" s="124">
        <f>BK620</f>
        <v>0</v>
      </c>
      <c r="L620" s="120"/>
      <c r="M620" s="125"/>
      <c r="P620" s="126">
        <f>SUM(P621:P806)</f>
        <v>0</v>
      </c>
      <c r="R620" s="126">
        <f>SUM(R621:R806)</f>
        <v>403.313727</v>
      </c>
      <c r="T620" s="127">
        <f>SUM(T621:T806)</f>
        <v>0</v>
      </c>
      <c r="AR620" s="121" t="s">
        <v>79</v>
      </c>
      <c r="AT620" s="128" t="s">
        <v>70</v>
      </c>
      <c r="AU620" s="128" t="s">
        <v>71</v>
      </c>
      <c r="AY620" s="121" t="s">
        <v>129</v>
      </c>
      <c r="BK620" s="129">
        <f>SUM(BK621:BK806)</f>
        <v>0</v>
      </c>
    </row>
    <row r="621" spans="2:65" s="1" customFormat="1" ht="16.5" customHeight="1">
      <c r="B621" s="30"/>
      <c r="C621" s="130" t="s">
        <v>1591</v>
      </c>
      <c r="D621" s="130" t="s">
        <v>130</v>
      </c>
      <c r="E621" s="131" t="s">
        <v>692</v>
      </c>
      <c r="F621" s="132" t="s">
        <v>693</v>
      </c>
      <c r="G621" s="133" t="s">
        <v>506</v>
      </c>
      <c r="H621" s="134">
        <v>18</v>
      </c>
      <c r="I621" s="135"/>
      <c r="J621" s="136">
        <f>ROUND(I621*H621,2)</f>
        <v>0</v>
      </c>
      <c r="K621" s="132" t="s">
        <v>694</v>
      </c>
      <c r="L621" s="30"/>
      <c r="M621" s="137" t="s">
        <v>1</v>
      </c>
      <c r="N621" s="138" t="s">
        <v>42</v>
      </c>
      <c r="P621" s="139">
        <f>O621*H621</f>
        <v>0</v>
      </c>
      <c r="Q621" s="139">
        <v>0</v>
      </c>
      <c r="R621" s="139">
        <f>Q621*H621</f>
        <v>0</v>
      </c>
      <c r="S621" s="139">
        <v>0</v>
      </c>
      <c r="T621" s="140">
        <f>S621*H621</f>
        <v>0</v>
      </c>
      <c r="AR621" s="16" t="s">
        <v>338</v>
      </c>
      <c r="AT621" s="16" t="s">
        <v>130</v>
      </c>
      <c r="AU621" s="16" t="s">
        <v>79</v>
      </c>
      <c r="AY621" s="16" t="s">
        <v>129</v>
      </c>
      <c r="BE621" s="141">
        <f>IF(N621="základní",J621,0)</f>
        <v>0</v>
      </c>
      <c r="BF621" s="141">
        <f>IF(N621="snížená",J621,0)</f>
        <v>0</v>
      </c>
      <c r="BG621" s="141">
        <f>IF(N621="zákl. přenesená",J621,0)</f>
        <v>0</v>
      </c>
      <c r="BH621" s="141">
        <f>IF(N621="sníž. přenesená",J621,0)</f>
        <v>0</v>
      </c>
      <c r="BI621" s="141">
        <f>IF(N621="nulová",J621,0)</f>
        <v>0</v>
      </c>
      <c r="BJ621" s="16" t="s">
        <v>79</v>
      </c>
      <c r="BK621" s="141">
        <f>ROUND(I621*H621,2)</f>
        <v>0</v>
      </c>
      <c r="BL621" s="16" t="s">
        <v>338</v>
      </c>
      <c r="BM621" s="16" t="s">
        <v>1592</v>
      </c>
    </row>
    <row r="622" spans="2:51" s="10" customFormat="1" ht="12">
      <c r="B622" s="150"/>
      <c r="D622" s="142" t="s">
        <v>250</v>
      </c>
      <c r="E622" s="151" t="s">
        <v>1593</v>
      </c>
      <c r="F622" s="152" t="s">
        <v>1576</v>
      </c>
      <c r="H622" s="153">
        <v>18</v>
      </c>
      <c r="I622" s="154"/>
      <c r="L622" s="150"/>
      <c r="M622" s="155"/>
      <c r="T622" s="156"/>
      <c r="AT622" s="151" t="s">
        <v>250</v>
      </c>
      <c r="AU622" s="151" t="s">
        <v>79</v>
      </c>
      <c r="AV622" s="10" t="s">
        <v>81</v>
      </c>
      <c r="AW622" s="10" t="s">
        <v>34</v>
      </c>
      <c r="AX622" s="10" t="s">
        <v>79</v>
      </c>
      <c r="AY622" s="151" t="s">
        <v>129</v>
      </c>
    </row>
    <row r="623" spans="2:65" s="1" customFormat="1" ht="16.5" customHeight="1">
      <c r="B623" s="30"/>
      <c r="C623" s="130" t="s">
        <v>1594</v>
      </c>
      <c r="D623" s="130" t="s">
        <v>130</v>
      </c>
      <c r="E623" s="131" t="s">
        <v>1595</v>
      </c>
      <c r="F623" s="132" t="s">
        <v>1596</v>
      </c>
      <c r="G623" s="133" t="s">
        <v>488</v>
      </c>
      <c r="H623" s="134">
        <v>132</v>
      </c>
      <c r="I623" s="135"/>
      <c r="J623" s="136">
        <f>ROUND(I623*H623,2)</f>
        <v>0</v>
      </c>
      <c r="K623" s="132" t="s">
        <v>134</v>
      </c>
      <c r="L623" s="30"/>
      <c r="M623" s="137" t="s">
        <v>1</v>
      </c>
      <c r="N623" s="138" t="s">
        <v>42</v>
      </c>
      <c r="P623" s="139">
        <f>O623*H623</f>
        <v>0</v>
      </c>
      <c r="Q623" s="139">
        <v>0.168491</v>
      </c>
      <c r="R623" s="139">
        <f>Q623*H623</f>
        <v>22.240812000000002</v>
      </c>
      <c r="S623" s="139">
        <v>0</v>
      </c>
      <c r="T623" s="140">
        <f>S623*H623</f>
        <v>0</v>
      </c>
      <c r="AR623" s="16" t="s">
        <v>135</v>
      </c>
      <c r="AT623" s="16" t="s">
        <v>130</v>
      </c>
      <c r="AU623" s="16" t="s">
        <v>79</v>
      </c>
      <c r="AY623" s="16" t="s">
        <v>129</v>
      </c>
      <c r="BE623" s="141">
        <f>IF(N623="základní",J623,0)</f>
        <v>0</v>
      </c>
      <c r="BF623" s="141">
        <f>IF(N623="snížená",J623,0)</f>
        <v>0</v>
      </c>
      <c r="BG623" s="141">
        <f>IF(N623="zákl. přenesená",J623,0)</f>
        <v>0</v>
      </c>
      <c r="BH623" s="141">
        <f>IF(N623="sníž. přenesená",J623,0)</f>
        <v>0</v>
      </c>
      <c r="BI623" s="141">
        <f>IF(N623="nulová",J623,0)</f>
        <v>0</v>
      </c>
      <c r="BJ623" s="16" t="s">
        <v>79</v>
      </c>
      <c r="BK623" s="141">
        <f>ROUND(I623*H623,2)</f>
        <v>0</v>
      </c>
      <c r="BL623" s="16" t="s">
        <v>135</v>
      </c>
      <c r="BM623" s="16" t="s">
        <v>1597</v>
      </c>
    </row>
    <row r="624" spans="2:51" s="10" customFormat="1" ht="12">
      <c r="B624" s="150"/>
      <c r="D624" s="142" t="s">
        <v>250</v>
      </c>
      <c r="E624" s="151" t="s">
        <v>1598</v>
      </c>
      <c r="F624" s="152" t="s">
        <v>1599</v>
      </c>
      <c r="H624" s="153">
        <v>132</v>
      </c>
      <c r="I624" s="154"/>
      <c r="L624" s="150"/>
      <c r="M624" s="155"/>
      <c r="T624" s="156"/>
      <c r="AT624" s="151" t="s">
        <v>250</v>
      </c>
      <c r="AU624" s="151" t="s">
        <v>79</v>
      </c>
      <c r="AV624" s="10" t="s">
        <v>81</v>
      </c>
      <c r="AW624" s="10" t="s">
        <v>34</v>
      </c>
      <c r="AX624" s="10" t="s">
        <v>79</v>
      </c>
      <c r="AY624" s="151" t="s">
        <v>129</v>
      </c>
    </row>
    <row r="625" spans="2:65" s="1" customFormat="1" ht="16.5" customHeight="1">
      <c r="B625" s="30"/>
      <c r="C625" s="130" t="s">
        <v>1600</v>
      </c>
      <c r="D625" s="130" t="s">
        <v>130</v>
      </c>
      <c r="E625" s="131" t="s">
        <v>1601</v>
      </c>
      <c r="F625" s="132" t="s">
        <v>1602</v>
      </c>
      <c r="G625" s="133" t="s">
        <v>488</v>
      </c>
      <c r="H625" s="134">
        <v>132</v>
      </c>
      <c r="I625" s="135"/>
      <c r="J625" s="136">
        <f>ROUND(I625*H625,2)</f>
        <v>0</v>
      </c>
      <c r="K625" s="132" t="s">
        <v>408</v>
      </c>
      <c r="L625" s="30"/>
      <c r="M625" s="137" t="s">
        <v>1</v>
      </c>
      <c r="N625" s="138" t="s">
        <v>42</v>
      </c>
      <c r="P625" s="139">
        <f>O625*H625</f>
        <v>0</v>
      </c>
      <c r="Q625" s="139">
        <v>0.065</v>
      </c>
      <c r="R625" s="139">
        <f>Q625*H625</f>
        <v>8.58</v>
      </c>
      <c r="S625" s="139">
        <v>0</v>
      </c>
      <c r="T625" s="140">
        <f>S625*H625</f>
        <v>0</v>
      </c>
      <c r="AR625" s="16" t="s">
        <v>135</v>
      </c>
      <c r="AT625" s="16" t="s">
        <v>130</v>
      </c>
      <c r="AU625" s="16" t="s">
        <v>79</v>
      </c>
      <c r="AY625" s="16" t="s">
        <v>129</v>
      </c>
      <c r="BE625" s="141">
        <f>IF(N625="základní",J625,0)</f>
        <v>0</v>
      </c>
      <c r="BF625" s="141">
        <f>IF(N625="snížená",J625,0)</f>
        <v>0</v>
      </c>
      <c r="BG625" s="141">
        <f>IF(N625="zákl. přenesená",J625,0)</f>
        <v>0</v>
      </c>
      <c r="BH625" s="141">
        <f>IF(N625="sníž. přenesená",J625,0)</f>
        <v>0</v>
      </c>
      <c r="BI625" s="141">
        <f>IF(N625="nulová",J625,0)</f>
        <v>0</v>
      </c>
      <c r="BJ625" s="16" t="s">
        <v>79</v>
      </c>
      <c r="BK625" s="141">
        <f>ROUND(I625*H625,2)</f>
        <v>0</v>
      </c>
      <c r="BL625" s="16" t="s">
        <v>135</v>
      </c>
      <c r="BM625" s="16" t="s">
        <v>1603</v>
      </c>
    </row>
    <row r="626" spans="2:51" s="10" customFormat="1" ht="12">
      <c r="B626" s="150"/>
      <c r="D626" s="142" t="s">
        <v>250</v>
      </c>
      <c r="E626" s="151" t="s">
        <v>1604</v>
      </c>
      <c r="F626" s="152" t="s">
        <v>1599</v>
      </c>
      <c r="H626" s="153">
        <v>132</v>
      </c>
      <c r="I626" s="154"/>
      <c r="L626" s="150"/>
      <c r="M626" s="155"/>
      <c r="T626" s="156"/>
      <c r="AT626" s="151" t="s">
        <v>250</v>
      </c>
      <c r="AU626" s="151" t="s">
        <v>79</v>
      </c>
      <c r="AV626" s="10" t="s">
        <v>81</v>
      </c>
      <c r="AW626" s="10" t="s">
        <v>34</v>
      </c>
      <c r="AX626" s="10" t="s">
        <v>79</v>
      </c>
      <c r="AY626" s="151" t="s">
        <v>129</v>
      </c>
    </row>
    <row r="627" spans="2:65" s="1" customFormat="1" ht="16.5" customHeight="1">
      <c r="B627" s="30"/>
      <c r="C627" s="130" t="s">
        <v>1605</v>
      </c>
      <c r="D627" s="130" t="s">
        <v>130</v>
      </c>
      <c r="E627" s="131" t="s">
        <v>1606</v>
      </c>
      <c r="F627" s="132" t="s">
        <v>1607</v>
      </c>
      <c r="G627" s="133" t="s">
        <v>488</v>
      </c>
      <c r="H627" s="134">
        <v>411</v>
      </c>
      <c r="I627" s="135"/>
      <c r="J627" s="136">
        <f>ROUND(I627*H627,2)</f>
        <v>0</v>
      </c>
      <c r="K627" s="132" t="s">
        <v>134</v>
      </c>
      <c r="L627" s="30"/>
      <c r="M627" s="137" t="s">
        <v>1</v>
      </c>
      <c r="N627" s="138" t="s">
        <v>42</v>
      </c>
      <c r="P627" s="139">
        <f>O627*H627</f>
        <v>0</v>
      </c>
      <c r="Q627" s="139">
        <v>0.14067</v>
      </c>
      <c r="R627" s="139">
        <f>Q627*H627</f>
        <v>57.815369999999994</v>
      </c>
      <c r="S627" s="139">
        <v>0</v>
      </c>
      <c r="T627" s="140">
        <f>S627*H627</f>
        <v>0</v>
      </c>
      <c r="AR627" s="16" t="s">
        <v>135</v>
      </c>
      <c r="AT627" s="16" t="s">
        <v>130</v>
      </c>
      <c r="AU627" s="16" t="s">
        <v>79</v>
      </c>
      <c r="AY627" s="16" t="s">
        <v>129</v>
      </c>
      <c r="BE627" s="141">
        <f>IF(N627="základní",J627,0)</f>
        <v>0</v>
      </c>
      <c r="BF627" s="141">
        <f>IF(N627="snížená",J627,0)</f>
        <v>0</v>
      </c>
      <c r="BG627" s="141">
        <f>IF(N627="zákl. přenesená",J627,0)</f>
        <v>0</v>
      </c>
      <c r="BH627" s="141">
        <f>IF(N627="sníž. přenesená",J627,0)</f>
        <v>0</v>
      </c>
      <c r="BI627" s="141">
        <f>IF(N627="nulová",J627,0)</f>
        <v>0</v>
      </c>
      <c r="BJ627" s="16" t="s">
        <v>79</v>
      </c>
      <c r="BK627" s="141">
        <f>ROUND(I627*H627,2)</f>
        <v>0</v>
      </c>
      <c r="BL627" s="16" t="s">
        <v>135</v>
      </c>
      <c r="BM627" s="16" t="s">
        <v>1608</v>
      </c>
    </row>
    <row r="628" spans="2:51" s="10" customFormat="1" ht="12">
      <c r="B628" s="150"/>
      <c r="D628" s="142" t="s">
        <v>250</v>
      </c>
      <c r="E628" s="151" t="s">
        <v>1609</v>
      </c>
      <c r="F628" s="152" t="s">
        <v>1610</v>
      </c>
      <c r="H628" s="153">
        <v>330.5</v>
      </c>
      <c r="I628" s="154"/>
      <c r="L628" s="150"/>
      <c r="M628" s="155"/>
      <c r="T628" s="156"/>
      <c r="AT628" s="151" t="s">
        <v>250</v>
      </c>
      <c r="AU628" s="151" t="s">
        <v>79</v>
      </c>
      <c r="AV628" s="10" t="s">
        <v>81</v>
      </c>
      <c r="AW628" s="10" t="s">
        <v>34</v>
      </c>
      <c r="AX628" s="10" t="s">
        <v>71</v>
      </c>
      <c r="AY628" s="151" t="s">
        <v>129</v>
      </c>
    </row>
    <row r="629" spans="2:51" s="10" customFormat="1" ht="12">
      <c r="B629" s="150"/>
      <c r="D629" s="142" t="s">
        <v>250</v>
      </c>
      <c r="E629" s="151" t="s">
        <v>976</v>
      </c>
      <c r="F629" s="152" t="s">
        <v>1611</v>
      </c>
      <c r="H629" s="153">
        <v>43.5</v>
      </c>
      <c r="I629" s="154"/>
      <c r="L629" s="150"/>
      <c r="M629" s="155"/>
      <c r="T629" s="156"/>
      <c r="AT629" s="151" t="s">
        <v>250</v>
      </c>
      <c r="AU629" s="151" t="s">
        <v>79</v>
      </c>
      <c r="AV629" s="10" t="s">
        <v>81</v>
      </c>
      <c r="AW629" s="10" t="s">
        <v>34</v>
      </c>
      <c r="AX629" s="10" t="s">
        <v>71</v>
      </c>
      <c r="AY629" s="151" t="s">
        <v>129</v>
      </c>
    </row>
    <row r="630" spans="2:51" s="10" customFormat="1" ht="12">
      <c r="B630" s="150"/>
      <c r="D630" s="142" t="s">
        <v>250</v>
      </c>
      <c r="E630" s="151" t="s">
        <v>972</v>
      </c>
      <c r="F630" s="152" t="s">
        <v>1612</v>
      </c>
      <c r="H630" s="153">
        <v>35.4</v>
      </c>
      <c r="I630" s="154"/>
      <c r="L630" s="150"/>
      <c r="M630" s="155"/>
      <c r="T630" s="156"/>
      <c r="AT630" s="151" t="s">
        <v>250</v>
      </c>
      <c r="AU630" s="151" t="s">
        <v>79</v>
      </c>
      <c r="AV630" s="10" t="s">
        <v>81</v>
      </c>
      <c r="AW630" s="10" t="s">
        <v>34</v>
      </c>
      <c r="AX630" s="10" t="s">
        <v>71</v>
      </c>
      <c r="AY630" s="151" t="s">
        <v>129</v>
      </c>
    </row>
    <row r="631" spans="2:51" s="10" customFormat="1" ht="12">
      <c r="B631" s="150"/>
      <c r="D631" s="142" t="s">
        <v>250</v>
      </c>
      <c r="E631" s="151" t="s">
        <v>970</v>
      </c>
      <c r="F631" s="152" t="s">
        <v>1613</v>
      </c>
      <c r="H631" s="153">
        <v>1.6</v>
      </c>
      <c r="I631" s="154"/>
      <c r="L631" s="150"/>
      <c r="M631" s="155"/>
      <c r="T631" s="156"/>
      <c r="AT631" s="151" t="s">
        <v>250</v>
      </c>
      <c r="AU631" s="151" t="s">
        <v>79</v>
      </c>
      <c r="AV631" s="10" t="s">
        <v>81</v>
      </c>
      <c r="AW631" s="10" t="s">
        <v>34</v>
      </c>
      <c r="AX631" s="10" t="s">
        <v>71</v>
      </c>
      <c r="AY631" s="151" t="s">
        <v>129</v>
      </c>
    </row>
    <row r="632" spans="2:51" s="10" customFormat="1" ht="12">
      <c r="B632" s="150"/>
      <c r="D632" s="142" t="s">
        <v>250</v>
      </c>
      <c r="E632" s="151" t="s">
        <v>1614</v>
      </c>
      <c r="F632" s="152" t="s">
        <v>1615</v>
      </c>
      <c r="H632" s="153">
        <v>411</v>
      </c>
      <c r="I632" s="154"/>
      <c r="L632" s="150"/>
      <c r="M632" s="155"/>
      <c r="T632" s="156"/>
      <c r="AT632" s="151" t="s">
        <v>250</v>
      </c>
      <c r="AU632" s="151" t="s">
        <v>79</v>
      </c>
      <c r="AV632" s="10" t="s">
        <v>81</v>
      </c>
      <c r="AW632" s="10" t="s">
        <v>34</v>
      </c>
      <c r="AX632" s="10" t="s">
        <v>79</v>
      </c>
      <c r="AY632" s="151" t="s">
        <v>129</v>
      </c>
    </row>
    <row r="633" spans="2:65" s="1" customFormat="1" ht="16.5" customHeight="1">
      <c r="B633" s="30"/>
      <c r="C633" s="130" t="s">
        <v>1616</v>
      </c>
      <c r="D633" s="130" t="s">
        <v>130</v>
      </c>
      <c r="E633" s="131" t="s">
        <v>1617</v>
      </c>
      <c r="F633" s="132" t="s">
        <v>1607</v>
      </c>
      <c r="G633" s="133" t="s">
        <v>488</v>
      </c>
      <c r="H633" s="134">
        <v>1320</v>
      </c>
      <c r="I633" s="135"/>
      <c r="J633" s="136">
        <f>ROUND(I633*H633,2)</f>
        <v>0</v>
      </c>
      <c r="K633" s="132" t="s">
        <v>134</v>
      </c>
      <c r="L633" s="30"/>
      <c r="M633" s="137" t="s">
        <v>1</v>
      </c>
      <c r="N633" s="138" t="s">
        <v>42</v>
      </c>
      <c r="P633" s="139">
        <f>O633*H633</f>
        <v>0</v>
      </c>
      <c r="Q633" s="139">
        <v>0.14067</v>
      </c>
      <c r="R633" s="139">
        <f>Q633*H633</f>
        <v>185.68439999999998</v>
      </c>
      <c r="S633" s="139">
        <v>0</v>
      </c>
      <c r="T633" s="140">
        <f>S633*H633</f>
        <v>0</v>
      </c>
      <c r="AR633" s="16" t="s">
        <v>135</v>
      </c>
      <c r="AT633" s="16" t="s">
        <v>130</v>
      </c>
      <c r="AU633" s="16" t="s">
        <v>79</v>
      </c>
      <c r="AY633" s="16" t="s">
        <v>129</v>
      </c>
      <c r="BE633" s="141">
        <f>IF(N633="základní",J633,0)</f>
        <v>0</v>
      </c>
      <c r="BF633" s="141">
        <f>IF(N633="snížená",J633,0)</f>
        <v>0</v>
      </c>
      <c r="BG633" s="141">
        <f>IF(N633="zákl. přenesená",J633,0)</f>
        <v>0</v>
      </c>
      <c r="BH633" s="141">
        <f>IF(N633="sníž. přenesená",J633,0)</f>
        <v>0</v>
      </c>
      <c r="BI633" s="141">
        <f>IF(N633="nulová",J633,0)</f>
        <v>0</v>
      </c>
      <c r="BJ633" s="16" t="s">
        <v>79</v>
      </c>
      <c r="BK633" s="141">
        <f>ROUND(I633*H633,2)</f>
        <v>0</v>
      </c>
      <c r="BL633" s="16" t="s">
        <v>135</v>
      </c>
      <c r="BM633" s="16" t="s">
        <v>1618</v>
      </c>
    </row>
    <row r="634" spans="2:47" s="1" customFormat="1" ht="19.5">
      <c r="B634" s="30"/>
      <c r="D634" s="142" t="s">
        <v>137</v>
      </c>
      <c r="F634" s="143" t="s">
        <v>1619</v>
      </c>
      <c r="I634" s="83"/>
      <c r="L634" s="30"/>
      <c r="M634" s="144"/>
      <c r="T634" s="49"/>
      <c r="AT634" s="16" t="s">
        <v>137</v>
      </c>
      <c r="AU634" s="16" t="s">
        <v>79</v>
      </c>
    </row>
    <row r="635" spans="2:51" s="10" customFormat="1" ht="12">
      <c r="B635" s="150"/>
      <c r="D635" s="142" t="s">
        <v>250</v>
      </c>
      <c r="E635" s="151" t="s">
        <v>1620</v>
      </c>
      <c r="F635" s="152" t="s">
        <v>1621</v>
      </c>
      <c r="H635" s="153">
        <v>1320</v>
      </c>
      <c r="I635" s="154"/>
      <c r="L635" s="150"/>
      <c r="M635" s="155"/>
      <c r="T635" s="156"/>
      <c r="AT635" s="151" t="s">
        <v>250</v>
      </c>
      <c r="AU635" s="151" t="s">
        <v>79</v>
      </c>
      <c r="AV635" s="10" t="s">
        <v>81</v>
      </c>
      <c r="AW635" s="10" t="s">
        <v>34</v>
      </c>
      <c r="AX635" s="10" t="s">
        <v>79</v>
      </c>
      <c r="AY635" s="151" t="s">
        <v>129</v>
      </c>
    </row>
    <row r="636" spans="2:65" s="1" customFormat="1" ht="16.5" customHeight="1">
      <c r="B636" s="30"/>
      <c r="C636" s="130" t="s">
        <v>1622</v>
      </c>
      <c r="D636" s="130" t="s">
        <v>130</v>
      </c>
      <c r="E636" s="131" t="s">
        <v>1623</v>
      </c>
      <c r="F636" s="132" t="s">
        <v>1624</v>
      </c>
      <c r="G636" s="133" t="s">
        <v>488</v>
      </c>
      <c r="H636" s="134">
        <v>35.4</v>
      </c>
      <c r="I636" s="135"/>
      <c r="J636" s="136">
        <f>ROUND(I636*H636,2)</f>
        <v>0</v>
      </c>
      <c r="K636" s="132" t="s">
        <v>408</v>
      </c>
      <c r="L636" s="30"/>
      <c r="M636" s="137" t="s">
        <v>1</v>
      </c>
      <c r="N636" s="138" t="s">
        <v>42</v>
      </c>
      <c r="P636" s="139">
        <f>O636*H636</f>
        <v>0</v>
      </c>
      <c r="Q636" s="139">
        <v>0.162</v>
      </c>
      <c r="R636" s="139">
        <f>Q636*H636</f>
        <v>5.7348</v>
      </c>
      <c r="S636" s="139">
        <v>0</v>
      </c>
      <c r="T636" s="140">
        <f>S636*H636</f>
        <v>0</v>
      </c>
      <c r="AR636" s="16" t="s">
        <v>135</v>
      </c>
      <c r="AT636" s="16" t="s">
        <v>130</v>
      </c>
      <c r="AU636" s="16" t="s">
        <v>79</v>
      </c>
      <c r="AY636" s="16" t="s">
        <v>129</v>
      </c>
      <c r="BE636" s="141">
        <f>IF(N636="základní",J636,0)</f>
        <v>0</v>
      </c>
      <c r="BF636" s="141">
        <f>IF(N636="snížená",J636,0)</f>
        <v>0</v>
      </c>
      <c r="BG636" s="141">
        <f>IF(N636="zákl. přenesená",J636,0)</f>
        <v>0</v>
      </c>
      <c r="BH636" s="141">
        <f>IF(N636="sníž. přenesená",J636,0)</f>
        <v>0</v>
      </c>
      <c r="BI636" s="141">
        <f>IF(N636="nulová",J636,0)</f>
        <v>0</v>
      </c>
      <c r="BJ636" s="16" t="s">
        <v>79</v>
      </c>
      <c r="BK636" s="141">
        <f>ROUND(I636*H636,2)</f>
        <v>0</v>
      </c>
      <c r="BL636" s="16" t="s">
        <v>135</v>
      </c>
      <c r="BM636" s="16" t="s">
        <v>1625</v>
      </c>
    </row>
    <row r="637" spans="2:51" s="10" customFormat="1" ht="12">
      <c r="B637" s="150"/>
      <c r="D637" s="142" t="s">
        <v>250</v>
      </c>
      <c r="E637" s="151" t="s">
        <v>1626</v>
      </c>
      <c r="F637" s="152" t="s">
        <v>1627</v>
      </c>
      <c r="H637" s="153">
        <v>35.4</v>
      </c>
      <c r="I637" s="154"/>
      <c r="L637" s="150"/>
      <c r="M637" s="155"/>
      <c r="T637" s="156"/>
      <c r="AT637" s="151" t="s">
        <v>250</v>
      </c>
      <c r="AU637" s="151" t="s">
        <v>79</v>
      </c>
      <c r="AV637" s="10" t="s">
        <v>81</v>
      </c>
      <c r="AW637" s="10" t="s">
        <v>34</v>
      </c>
      <c r="AX637" s="10" t="s">
        <v>79</v>
      </c>
      <c r="AY637" s="151" t="s">
        <v>129</v>
      </c>
    </row>
    <row r="638" spans="2:65" s="1" customFormat="1" ht="16.5" customHeight="1">
      <c r="B638" s="30"/>
      <c r="C638" s="130" t="s">
        <v>1628</v>
      </c>
      <c r="D638" s="130" t="s">
        <v>130</v>
      </c>
      <c r="E638" s="131" t="s">
        <v>1629</v>
      </c>
      <c r="F638" s="132" t="s">
        <v>1630</v>
      </c>
      <c r="G638" s="133" t="s">
        <v>488</v>
      </c>
      <c r="H638" s="134">
        <v>330.5</v>
      </c>
      <c r="I638" s="135"/>
      <c r="J638" s="136">
        <f>ROUND(I638*H638,2)</f>
        <v>0</v>
      </c>
      <c r="K638" s="132" t="s">
        <v>408</v>
      </c>
      <c r="L638" s="30"/>
      <c r="M638" s="137" t="s">
        <v>1</v>
      </c>
      <c r="N638" s="138" t="s">
        <v>42</v>
      </c>
      <c r="P638" s="139">
        <f>O638*H638</f>
        <v>0</v>
      </c>
      <c r="Q638" s="139">
        <v>0.135</v>
      </c>
      <c r="R638" s="139">
        <f>Q638*H638</f>
        <v>44.6175</v>
      </c>
      <c r="S638" s="139">
        <v>0</v>
      </c>
      <c r="T638" s="140">
        <f>S638*H638</f>
        <v>0</v>
      </c>
      <c r="AR638" s="16" t="s">
        <v>135</v>
      </c>
      <c r="AT638" s="16" t="s">
        <v>130</v>
      </c>
      <c r="AU638" s="16" t="s">
        <v>79</v>
      </c>
      <c r="AY638" s="16" t="s">
        <v>129</v>
      </c>
      <c r="BE638" s="141">
        <f>IF(N638="základní",J638,0)</f>
        <v>0</v>
      </c>
      <c r="BF638" s="141">
        <f>IF(N638="snížená",J638,0)</f>
        <v>0</v>
      </c>
      <c r="BG638" s="141">
        <f>IF(N638="zákl. přenesená",J638,0)</f>
        <v>0</v>
      </c>
      <c r="BH638" s="141">
        <f>IF(N638="sníž. přenesená",J638,0)</f>
        <v>0</v>
      </c>
      <c r="BI638" s="141">
        <f>IF(N638="nulová",J638,0)</f>
        <v>0</v>
      </c>
      <c r="BJ638" s="16" t="s">
        <v>79</v>
      </c>
      <c r="BK638" s="141">
        <f>ROUND(I638*H638,2)</f>
        <v>0</v>
      </c>
      <c r="BL638" s="16" t="s">
        <v>135</v>
      </c>
      <c r="BM638" s="16" t="s">
        <v>1631</v>
      </c>
    </row>
    <row r="639" spans="2:51" s="10" customFormat="1" ht="12">
      <c r="B639" s="150"/>
      <c r="D639" s="142" t="s">
        <v>250</v>
      </c>
      <c r="E639" s="151" t="s">
        <v>1632</v>
      </c>
      <c r="F639" s="152" t="s">
        <v>1633</v>
      </c>
      <c r="H639" s="153">
        <v>330.5</v>
      </c>
      <c r="I639" s="154"/>
      <c r="L639" s="150"/>
      <c r="M639" s="155"/>
      <c r="T639" s="156"/>
      <c r="AT639" s="151" t="s">
        <v>250</v>
      </c>
      <c r="AU639" s="151" t="s">
        <v>79</v>
      </c>
      <c r="AV639" s="10" t="s">
        <v>81</v>
      </c>
      <c r="AW639" s="10" t="s">
        <v>34</v>
      </c>
      <c r="AX639" s="10" t="s">
        <v>79</v>
      </c>
      <c r="AY639" s="151" t="s">
        <v>129</v>
      </c>
    </row>
    <row r="640" spans="2:65" s="1" customFormat="1" ht="16.5" customHeight="1">
      <c r="B640" s="30"/>
      <c r="C640" s="130" t="s">
        <v>1634</v>
      </c>
      <c r="D640" s="130" t="s">
        <v>130</v>
      </c>
      <c r="E640" s="131" t="s">
        <v>1635</v>
      </c>
      <c r="F640" s="132" t="s">
        <v>1636</v>
      </c>
      <c r="G640" s="133" t="s">
        <v>488</v>
      </c>
      <c r="H640" s="134">
        <v>1.6</v>
      </c>
      <c r="I640" s="135"/>
      <c r="J640" s="136">
        <f>ROUND(I640*H640,2)</f>
        <v>0</v>
      </c>
      <c r="K640" s="132" t="s">
        <v>408</v>
      </c>
      <c r="L640" s="30"/>
      <c r="M640" s="137" t="s">
        <v>1</v>
      </c>
      <c r="N640" s="138" t="s">
        <v>42</v>
      </c>
      <c r="P640" s="139">
        <f>O640*H640</f>
        <v>0</v>
      </c>
      <c r="Q640" s="139">
        <v>0.15</v>
      </c>
      <c r="R640" s="139">
        <f>Q640*H640</f>
        <v>0.24</v>
      </c>
      <c r="S640" s="139">
        <v>0</v>
      </c>
      <c r="T640" s="140">
        <f>S640*H640</f>
        <v>0</v>
      </c>
      <c r="AR640" s="16" t="s">
        <v>135</v>
      </c>
      <c r="AT640" s="16" t="s">
        <v>130</v>
      </c>
      <c r="AU640" s="16" t="s">
        <v>79</v>
      </c>
      <c r="AY640" s="16" t="s">
        <v>129</v>
      </c>
      <c r="BE640" s="141">
        <f>IF(N640="základní",J640,0)</f>
        <v>0</v>
      </c>
      <c r="BF640" s="141">
        <f>IF(N640="snížená",J640,0)</f>
        <v>0</v>
      </c>
      <c r="BG640" s="141">
        <f>IF(N640="zákl. přenesená",J640,0)</f>
        <v>0</v>
      </c>
      <c r="BH640" s="141">
        <f>IF(N640="sníž. přenesená",J640,0)</f>
        <v>0</v>
      </c>
      <c r="BI640" s="141">
        <f>IF(N640="nulová",J640,0)</f>
        <v>0</v>
      </c>
      <c r="BJ640" s="16" t="s">
        <v>79</v>
      </c>
      <c r="BK640" s="141">
        <f>ROUND(I640*H640,2)</f>
        <v>0</v>
      </c>
      <c r="BL640" s="16" t="s">
        <v>135</v>
      </c>
      <c r="BM640" s="16" t="s">
        <v>1637</v>
      </c>
    </row>
    <row r="641" spans="2:51" s="10" customFormat="1" ht="12">
      <c r="B641" s="150"/>
      <c r="D641" s="142" t="s">
        <v>250</v>
      </c>
      <c r="E641" s="151" t="s">
        <v>1638</v>
      </c>
      <c r="F641" s="152" t="s">
        <v>1639</v>
      </c>
      <c r="H641" s="153">
        <v>1.6</v>
      </c>
      <c r="I641" s="154"/>
      <c r="L641" s="150"/>
      <c r="M641" s="155"/>
      <c r="T641" s="156"/>
      <c r="AT641" s="151" t="s">
        <v>250</v>
      </c>
      <c r="AU641" s="151" t="s">
        <v>79</v>
      </c>
      <c r="AV641" s="10" t="s">
        <v>81</v>
      </c>
      <c r="AW641" s="10" t="s">
        <v>34</v>
      </c>
      <c r="AX641" s="10" t="s">
        <v>79</v>
      </c>
      <c r="AY641" s="151" t="s">
        <v>129</v>
      </c>
    </row>
    <row r="642" spans="2:65" s="1" customFormat="1" ht="16.5" customHeight="1">
      <c r="B642" s="30"/>
      <c r="C642" s="130" t="s">
        <v>1640</v>
      </c>
      <c r="D642" s="130" t="s">
        <v>130</v>
      </c>
      <c r="E642" s="131" t="s">
        <v>1641</v>
      </c>
      <c r="F642" s="132" t="s">
        <v>1642</v>
      </c>
      <c r="G642" s="133" t="s">
        <v>488</v>
      </c>
      <c r="H642" s="134">
        <v>4</v>
      </c>
      <c r="I642" s="135"/>
      <c r="J642" s="136">
        <f>ROUND(I642*H642,2)</f>
        <v>0</v>
      </c>
      <c r="K642" s="132" t="s">
        <v>408</v>
      </c>
      <c r="L642" s="30"/>
      <c r="M642" s="137" t="s">
        <v>1</v>
      </c>
      <c r="N642" s="138" t="s">
        <v>42</v>
      </c>
      <c r="P642" s="139">
        <f>O642*H642</f>
        <v>0</v>
      </c>
      <c r="Q642" s="139">
        <v>0.125</v>
      </c>
      <c r="R642" s="139">
        <f>Q642*H642</f>
        <v>0.5</v>
      </c>
      <c r="S642" s="139">
        <v>0</v>
      </c>
      <c r="T642" s="140">
        <f>S642*H642</f>
        <v>0</v>
      </c>
      <c r="AR642" s="16" t="s">
        <v>135</v>
      </c>
      <c r="AT642" s="16" t="s">
        <v>130</v>
      </c>
      <c r="AU642" s="16" t="s">
        <v>79</v>
      </c>
      <c r="AY642" s="16" t="s">
        <v>129</v>
      </c>
      <c r="BE642" s="141">
        <f>IF(N642="základní",J642,0)</f>
        <v>0</v>
      </c>
      <c r="BF642" s="141">
        <f>IF(N642="snížená",J642,0)</f>
        <v>0</v>
      </c>
      <c r="BG642" s="141">
        <f>IF(N642="zákl. přenesená",J642,0)</f>
        <v>0</v>
      </c>
      <c r="BH642" s="141">
        <f>IF(N642="sníž. přenesená",J642,0)</f>
        <v>0</v>
      </c>
      <c r="BI642" s="141">
        <f>IF(N642="nulová",J642,0)</f>
        <v>0</v>
      </c>
      <c r="BJ642" s="16" t="s">
        <v>79</v>
      </c>
      <c r="BK642" s="141">
        <f>ROUND(I642*H642,2)</f>
        <v>0</v>
      </c>
      <c r="BL642" s="16" t="s">
        <v>135</v>
      </c>
      <c r="BM642" s="16" t="s">
        <v>1643</v>
      </c>
    </row>
    <row r="643" spans="2:51" s="10" customFormat="1" ht="12">
      <c r="B643" s="150"/>
      <c r="D643" s="142" t="s">
        <v>250</v>
      </c>
      <c r="E643" s="151" t="s">
        <v>1644</v>
      </c>
      <c r="F643" s="152" t="s">
        <v>135</v>
      </c>
      <c r="H643" s="153">
        <v>4</v>
      </c>
      <c r="I643" s="154"/>
      <c r="L643" s="150"/>
      <c r="M643" s="155"/>
      <c r="T643" s="156"/>
      <c r="AT643" s="151" t="s">
        <v>250</v>
      </c>
      <c r="AU643" s="151" t="s">
        <v>79</v>
      </c>
      <c r="AV643" s="10" t="s">
        <v>81</v>
      </c>
      <c r="AW643" s="10" t="s">
        <v>34</v>
      </c>
      <c r="AX643" s="10" t="s">
        <v>79</v>
      </c>
      <c r="AY643" s="151" t="s">
        <v>129</v>
      </c>
    </row>
    <row r="644" spans="2:65" s="1" customFormat="1" ht="16.5" customHeight="1">
      <c r="B644" s="30"/>
      <c r="C644" s="130" t="s">
        <v>1645</v>
      </c>
      <c r="D644" s="130" t="s">
        <v>130</v>
      </c>
      <c r="E644" s="131" t="s">
        <v>1646</v>
      </c>
      <c r="F644" s="132" t="s">
        <v>1647</v>
      </c>
      <c r="G644" s="133" t="s">
        <v>488</v>
      </c>
      <c r="H644" s="134">
        <v>11.6</v>
      </c>
      <c r="I644" s="135"/>
      <c r="J644" s="136">
        <f>ROUND(I644*H644,2)</f>
        <v>0</v>
      </c>
      <c r="K644" s="132" t="s">
        <v>408</v>
      </c>
      <c r="L644" s="30"/>
      <c r="M644" s="137" t="s">
        <v>1</v>
      </c>
      <c r="N644" s="138" t="s">
        <v>42</v>
      </c>
      <c r="P644" s="139">
        <f>O644*H644</f>
        <v>0</v>
      </c>
      <c r="Q644" s="139">
        <v>0.125</v>
      </c>
      <c r="R644" s="139">
        <f>Q644*H644</f>
        <v>1.45</v>
      </c>
      <c r="S644" s="139">
        <v>0</v>
      </c>
      <c r="T644" s="140">
        <f>S644*H644</f>
        <v>0</v>
      </c>
      <c r="AR644" s="16" t="s">
        <v>135</v>
      </c>
      <c r="AT644" s="16" t="s">
        <v>130</v>
      </c>
      <c r="AU644" s="16" t="s">
        <v>79</v>
      </c>
      <c r="AY644" s="16" t="s">
        <v>129</v>
      </c>
      <c r="BE644" s="141">
        <f>IF(N644="základní",J644,0)</f>
        <v>0</v>
      </c>
      <c r="BF644" s="141">
        <f>IF(N644="snížená",J644,0)</f>
        <v>0</v>
      </c>
      <c r="BG644" s="141">
        <f>IF(N644="zákl. přenesená",J644,0)</f>
        <v>0</v>
      </c>
      <c r="BH644" s="141">
        <f>IF(N644="sníž. přenesená",J644,0)</f>
        <v>0</v>
      </c>
      <c r="BI644" s="141">
        <f>IF(N644="nulová",J644,0)</f>
        <v>0</v>
      </c>
      <c r="BJ644" s="16" t="s">
        <v>79</v>
      </c>
      <c r="BK644" s="141">
        <f>ROUND(I644*H644,2)</f>
        <v>0</v>
      </c>
      <c r="BL644" s="16" t="s">
        <v>135</v>
      </c>
      <c r="BM644" s="16" t="s">
        <v>1648</v>
      </c>
    </row>
    <row r="645" spans="2:51" s="10" customFormat="1" ht="12">
      <c r="B645" s="150"/>
      <c r="D645" s="142" t="s">
        <v>250</v>
      </c>
      <c r="E645" s="151" t="s">
        <v>1649</v>
      </c>
      <c r="F645" s="152" t="s">
        <v>1650</v>
      </c>
      <c r="H645" s="153">
        <v>11.6</v>
      </c>
      <c r="I645" s="154"/>
      <c r="L645" s="150"/>
      <c r="M645" s="155"/>
      <c r="T645" s="156"/>
      <c r="AT645" s="151" t="s">
        <v>250</v>
      </c>
      <c r="AU645" s="151" t="s">
        <v>79</v>
      </c>
      <c r="AV645" s="10" t="s">
        <v>81</v>
      </c>
      <c r="AW645" s="10" t="s">
        <v>34</v>
      </c>
      <c r="AX645" s="10" t="s">
        <v>79</v>
      </c>
      <c r="AY645" s="151" t="s">
        <v>129</v>
      </c>
    </row>
    <row r="646" spans="2:65" s="1" customFormat="1" ht="16.5" customHeight="1">
      <c r="B646" s="30"/>
      <c r="C646" s="130" t="s">
        <v>1651</v>
      </c>
      <c r="D646" s="130" t="s">
        <v>130</v>
      </c>
      <c r="E646" s="131" t="s">
        <v>1652</v>
      </c>
      <c r="F646" s="132" t="s">
        <v>1653</v>
      </c>
      <c r="G646" s="133" t="s">
        <v>488</v>
      </c>
      <c r="H646" s="134">
        <v>27.9</v>
      </c>
      <c r="I646" s="135"/>
      <c r="J646" s="136">
        <f>ROUND(I646*H646,2)</f>
        <v>0</v>
      </c>
      <c r="K646" s="132" t="s">
        <v>408</v>
      </c>
      <c r="L646" s="30"/>
      <c r="M646" s="137" t="s">
        <v>1</v>
      </c>
      <c r="N646" s="138" t="s">
        <v>42</v>
      </c>
      <c r="P646" s="139">
        <f>O646*H646</f>
        <v>0</v>
      </c>
      <c r="Q646" s="139">
        <v>0.125</v>
      </c>
      <c r="R646" s="139">
        <f>Q646*H646</f>
        <v>3.4875</v>
      </c>
      <c r="S646" s="139">
        <v>0</v>
      </c>
      <c r="T646" s="140">
        <f>S646*H646</f>
        <v>0</v>
      </c>
      <c r="AR646" s="16" t="s">
        <v>135</v>
      </c>
      <c r="AT646" s="16" t="s">
        <v>130</v>
      </c>
      <c r="AU646" s="16" t="s">
        <v>79</v>
      </c>
      <c r="AY646" s="16" t="s">
        <v>129</v>
      </c>
      <c r="BE646" s="141">
        <f>IF(N646="základní",J646,0)</f>
        <v>0</v>
      </c>
      <c r="BF646" s="141">
        <f>IF(N646="snížená",J646,0)</f>
        <v>0</v>
      </c>
      <c r="BG646" s="141">
        <f>IF(N646="zákl. přenesená",J646,0)</f>
        <v>0</v>
      </c>
      <c r="BH646" s="141">
        <f>IF(N646="sníž. přenesená",J646,0)</f>
        <v>0</v>
      </c>
      <c r="BI646" s="141">
        <f>IF(N646="nulová",J646,0)</f>
        <v>0</v>
      </c>
      <c r="BJ646" s="16" t="s">
        <v>79</v>
      </c>
      <c r="BK646" s="141">
        <f>ROUND(I646*H646,2)</f>
        <v>0</v>
      </c>
      <c r="BL646" s="16" t="s">
        <v>135</v>
      </c>
      <c r="BM646" s="16" t="s">
        <v>1654</v>
      </c>
    </row>
    <row r="647" spans="2:51" s="10" customFormat="1" ht="12">
      <c r="B647" s="150"/>
      <c r="D647" s="142" t="s">
        <v>250</v>
      </c>
      <c r="E647" s="151" t="s">
        <v>1655</v>
      </c>
      <c r="F647" s="152" t="s">
        <v>1656</v>
      </c>
      <c r="H647" s="153">
        <v>27.9</v>
      </c>
      <c r="I647" s="154"/>
      <c r="L647" s="150"/>
      <c r="M647" s="155"/>
      <c r="T647" s="156"/>
      <c r="AT647" s="151" t="s">
        <v>250</v>
      </c>
      <c r="AU647" s="151" t="s">
        <v>79</v>
      </c>
      <c r="AV647" s="10" t="s">
        <v>81</v>
      </c>
      <c r="AW647" s="10" t="s">
        <v>34</v>
      </c>
      <c r="AX647" s="10" t="s">
        <v>79</v>
      </c>
      <c r="AY647" s="151" t="s">
        <v>129</v>
      </c>
    </row>
    <row r="648" spans="2:65" s="1" customFormat="1" ht="16.5" customHeight="1">
      <c r="B648" s="30"/>
      <c r="C648" s="130" t="s">
        <v>1657</v>
      </c>
      <c r="D648" s="130" t="s">
        <v>130</v>
      </c>
      <c r="E648" s="131" t="s">
        <v>1658</v>
      </c>
      <c r="F648" s="132" t="s">
        <v>1659</v>
      </c>
      <c r="G648" s="133" t="s">
        <v>488</v>
      </c>
      <c r="H648" s="134">
        <v>481</v>
      </c>
      <c r="I648" s="135"/>
      <c r="J648" s="136">
        <f>ROUND(I648*H648,2)</f>
        <v>0</v>
      </c>
      <c r="K648" s="132" t="s">
        <v>134</v>
      </c>
      <c r="L648" s="30"/>
      <c r="M648" s="137" t="s">
        <v>1</v>
      </c>
      <c r="N648" s="138" t="s">
        <v>42</v>
      </c>
      <c r="P648" s="139">
        <f>O648*H648</f>
        <v>0</v>
      </c>
      <c r="Q648" s="139">
        <v>0.100946</v>
      </c>
      <c r="R648" s="139">
        <f>Q648*H648</f>
        <v>48.555026</v>
      </c>
      <c r="S648" s="139">
        <v>0</v>
      </c>
      <c r="T648" s="140">
        <f>S648*H648</f>
        <v>0</v>
      </c>
      <c r="AR648" s="16" t="s">
        <v>135</v>
      </c>
      <c r="AT648" s="16" t="s">
        <v>130</v>
      </c>
      <c r="AU648" s="16" t="s">
        <v>79</v>
      </c>
      <c r="AY648" s="16" t="s">
        <v>129</v>
      </c>
      <c r="BE648" s="141">
        <f>IF(N648="základní",J648,0)</f>
        <v>0</v>
      </c>
      <c r="BF648" s="141">
        <f>IF(N648="snížená",J648,0)</f>
        <v>0</v>
      </c>
      <c r="BG648" s="141">
        <f>IF(N648="zákl. přenesená",J648,0)</f>
        <v>0</v>
      </c>
      <c r="BH648" s="141">
        <f>IF(N648="sníž. přenesená",J648,0)</f>
        <v>0</v>
      </c>
      <c r="BI648" s="141">
        <f>IF(N648="nulová",J648,0)</f>
        <v>0</v>
      </c>
      <c r="BJ648" s="16" t="s">
        <v>79</v>
      </c>
      <c r="BK648" s="141">
        <f>ROUND(I648*H648,2)</f>
        <v>0</v>
      </c>
      <c r="BL648" s="16" t="s">
        <v>135</v>
      </c>
      <c r="BM648" s="16" t="s">
        <v>1660</v>
      </c>
    </row>
    <row r="649" spans="2:51" s="11" customFormat="1" ht="12">
      <c r="B649" s="157"/>
      <c r="D649" s="142" t="s">
        <v>250</v>
      </c>
      <c r="E649" s="158" t="s">
        <v>1</v>
      </c>
      <c r="F649" s="159" t="s">
        <v>1661</v>
      </c>
      <c r="H649" s="158" t="s">
        <v>1</v>
      </c>
      <c r="I649" s="160"/>
      <c r="L649" s="157"/>
      <c r="M649" s="161"/>
      <c r="T649" s="162"/>
      <c r="AT649" s="158" t="s">
        <v>250</v>
      </c>
      <c r="AU649" s="158" t="s">
        <v>79</v>
      </c>
      <c r="AV649" s="11" t="s">
        <v>79</v>
      </c>
      <c r="AW649" s="11" t="s">
        <v>34</v>
      </c>
      <c r="AX649" s="11" t="s">
        <v>71</v>
      </c>
      <c r="AY649" s="158" t="s">
        <v>129</v>
      </c>
    </row>
    <row r="650" spans="2:51" s="10" customFormat="1" ht="12">
      <c r="B650" s="150"/>
      <c r="D650" s="142" t="s">
        <v>250</v>
      </c>
      <c r="E650" s="151" t="s">
        <v>1662</v>
      </c>
      <c r="F650" s="152" t="s">
        <v>1663</v>
      </c>
      <c r="H650" s="153">
        <v>405</v>
      </c>
      <c r="I650" s="154"/>
      <c r="L650" s="150"/>
      <c r="M650" s="155"/>
      <c r="T650" s="156"/>
      <c r="AT650" s="151" t="s">
        <v>250</v>
      </c>
      <c r="AU650" s="151" t="s">
        <v>79</v>
      </c>
      <c r="AV650" s="10" t="s">
        <v>81</v>
      </c>
      <c r="AW650" s="10" t="s">
        <v>34</v>
      </c>
      <c r="AX650" s="10" t="s">
        <v>71</v>
      </c>
      <c r="AY650" s="151" t="s">
        <v>129</v>
      </c>
    </row>
    <row r="651" spans="2:51" s="11" customFormat="1" ht="12">
      <c r="B651" s="157"/>
      <c r="D651" s="142" t="s">
        <v>250</v>
      </c>
      <c r="E651" s="158" t="s">
        <v>1</v>
      </c>
      <c r="F651" s="159" t="s">
        <v>1664</v>
      </c>
      <c r="H651" s="158" t="s">
        <v>1</v>
      </c>
      <c r="I651" s="160"/>
      <c r="L651" s="157"/>
      <c r="M651" s="161"/>
      <c r="T651" s="162"/>
      <c r="AT651" s="158" t="s">
        <v>250</v>
      </c>
      <c r="AU651" s="158" t="s">
        <v>79</v>
      </c>
      <c r="AV651" s="11" t="s">
        <v>79</v>
      </c>
      <c r="AW651" s="11" t="s">
        <v>34</v>
      </c>
      <c r="AX651" s="11" t="s">
        <v>71</v>
      </c>
      <c r="AY651" s="158" t="s">
        <v>129</v>
      </c>
    </row>
    <row r="652" spans="2:51" s="10" customFormat="1" ht="12">
      <c r="B652" s="150"/>
      <c r="D652" s="142" t="s">
        <v>250</v>
      </c>
      <c r="E652" s="151" t="s">
        <v>931</v>
      </c>
      <c r="F652" s="152" t="s">
        <v>741</v>
      </c>
      <c r="H652" s="153">
        <v>76</v>
      </c>
      <c r="I652" s="154"/>
      <c r="L652" s="150"/>
      <c r="M652" s="155"/>
      <c r="T652" s="156"/>
      <c r="AT652" s="151" t="s">
        <v>250</v>
      </c>
      <c r="AU652" s="151" t="s">
        <v>79</v>
      </c>
      <c r="AV652" s="10" t="s">
        <v>81</v>
      </c>
      <c r="AW652" s="10" t="s">
        <v>34</v>
      </c>
      <c r="AX652" s="10" t="s">
        <v>71</v>
      </c>
      <c r="AY652" s="151" t="s">
        <v>129</v>
      </c>
    </row>
    <row r="653" spans="2:51" s="10" customFormat="1" ht="12">
      <c r="B653" s="150"/>
      <c r="D653" s="142" t="s">
        <v>250</v>
      </c>
      <c r="E653" s="151" t="s">
        <v>1665</v>
      </c>
      <c r="F653" s="152" t="s">
        <v>1666</v>
      </c>
      <c r="H653" s="153">
        <v>481</v>
      </c>
      <c r="I653" s="154"/>
      <c r="L653" s="150"/>
      <c r="M653" s="155"/>
      <c r="T653" s="156"/>
      <c r="AT653" s="151" t="s">
        <v>250</v>
      </c>
      <c r="AU653" s="151" t="s">
        <v>79</v>
      </c>
      <c r="AV653" s="10" t="s">
        <v>81</v>
      </c>
      <c r="AW653" s="10" t="s">
        <v>34</v>
      </c>
      <c r="AX653" s="10" t="s">
        <v>79</v>
      </c>
      <c r="AY653" s="151" t="s">
        <v>129</v>
      </c>
    </row>
    <row r="654" spans="2:65" s="1" customFormat="1" ht="16.5" customHeight="1">
      <c r="B654" s="30"/>
      <c r="C654" s="170" t="s">
        <v>1667</v>
      </c>
      <c r="D654" s="170" t="s">
        <v>488</v>
      </c>
      <c r="E654" s="171" t="s">
        <v>1668</v>
      </c>
      <c r="F654" s="172" t="s">
        <v>1669</v>
      </c>
      <c r="G654" s="173" t="s">
        <v>835</v>
      </c>
      <c r="H654" s="174">
        <v>405</v>
      </c>
      <c r="I654" s="175"/>
      <c r="J654" s="176">
        <f>ROUND(I654*H654,2)</f>
        <v>0</v>
      </c>
      <c r="K654" s="172" t="s">
        <v>248</v>
      </c>
      <c r="L654" s="177"/>
      <c r="M654" s="178" t="s">
        <v>1</v>
      </c>
      <c r="N654" s="179" t="s">
        <v>42</v>
      </c>
      <c r="P654" s="139">
        <f>O654*H654</f>
        <v>0</v>
      </c>
      <c r="Q654" s="139">
        <v>0.028</v>
      </c>
      <c r="R654" s="139">
        <f>Q654*H654</f>
        <v>11.34</v>
      </c>
      <c r="S654" s="139">
        <v>0</v>
      </c>
      <c r="T654" s="140">
        <f>S654*H654</f>
        <v>0</v>
      </c>
      <c r="AR654" s="16" t="s">
        <v>167</v>
      </c>
      <c r="AT654" s="16" t="s">
        <v>488</v>
      </c>
      <c r="AU654" s="16" t="s">
        <v>79</v>
      </c>
      <c r="AY654" s="16" t="s">
        <v>129</v>
      </c>
      <c r="BE654" s="141">
        <f>IF(N654="základní",J654,0)</f>
        <v>0</v>
      </c>
      <c r="BF654" s="141">
        <f>IF(N654="snížená",J654,0)</f>
        <v>0</v>
      </c>
      <c r="BG654" s="141">
        <f>IF(N654="zákl. přenesená",J654,0)</f>
        <v>0</v>
      </c>
      <c r="BH654" s="141">
        <f>IF(N654="sníž. přenesená",J654,0)</f>
        <v>0</v>
      </c>
      <c r="BI654" s="141">
        <f>IF(N654="nulová",J654,0)</f>
        <v>0</v>
      </c>
      <c r="BJ654" s="16" t="s">
        <v>79</v>
      </c>
      <c r="BK654" s="141">
        <f>ROUND(I654*H654,2)</f>
        <v>0</v>
      </c>
      <c r="BL654" s="16" t="s">
        <v>135</v>
      </c>
      <c r="BM654" s="16" t="s">
        <v>1670</v>
      </c>
    </row>
    <row r="655" spans="2:51" s="11" customFormat="1" ht="12">
      <c r="B655" s="157"/>
      <c r="D655" s="142" t="s">
        <v>250</v>
      </c>
      <c r="E655" s="158" t="s">
        <v>1</v>
      </c>
      <c r="F655" s="159" t="s">
        <v>1661</v>
      </c>
      <c r="H655" s="158" t="s">
        <v>1</v>
      </c>
      <c r="I655" s="160"/>
      <c r="L655" s="157"/>
      <c r="M655" s="161"/>
      <c r="T655" s="162"/>
      <c r="AT655" s="158" t="s">
        <v>250</v>
      </c>
      <c r="AU655" s="158" t="s">
        <v>79</v>
      </c>
      <c r="AV655" s="11" t="s">
        <v>79</v>
      </c>
      <c r="AW655" s="11" t="s">
        <v>34</v>
      </c>
      <c r="AX655" s="11" t="s">
        <v>71</v>
      </c>
      <c r="AY655" s="158" t="s">
        <v>129</v>
      </c>
    </row>
    <row r="656" spans="2:51" s="10" customFormat="1" ht="12">
      <c r="B656" s="150"/>
      <c r="D656" s="142" t="s">
        <v>250</v>
      </c>
      <c r="E656" s="151" t="s">
        <v>1</v>
      </c>
      <c r="F656" s="152" t="s">
        <v>1663</v>
      </c>
      <c r="H656" s="153">
        <v>405</v>
      </c>
      <c r="I656" s="154"/>
      <c r="L656" s="150"/>
      <c r="M656" s="155"/>
      <c r="T656" s="156"/>
      <c r="AT656" s="151" t="s">
        <v>250</v>
      </c>
      <c r="AU656" s="151" t="s">
        <v>79</v>
      </c>
      <c r="AV656" s="10" t="s">
        <v>81</v>
      </c>
      <c r="AW656" s="10" t="s">
        <v>34</v>
      </c>
      <c r="AX656" s="10" t="s">
        <v>71</v>
      </c>
      <c r="AY656" s="151" t="s">
        <v>129</v>
      </c>
    </row>
    <row r="657" spans="2:51" s="12" customFormat="1" ht="12">
      <c r="B657" s="163"/>
      <c r="D657" s="142" t="s">
        <v>250</v>
      </c>
      <c r="E657" s="164" t="s">
        <v>1</v>
      </c>
      <c r="F657" s="165" t="s">
        <v>300</v>
      </c>
      <c r="H657" s="166">
        <v>405</v>
      </c>
      <c r="I657" s="167"/>
      <c r="L657" s="163"/>
      <c r="M657" s="168"/>
      <c r="T657" s="169"/>
      <c r="AT657" s="164" t="s">
        <v>250</v>
      </c>
      <c r="AU657" s="164" t="s">
        <v>79</v>
      </c>
      <c r="AV657" s="12" t="s">
        <v>135</v>
      </c>
      <c r="AW657" s="12" t="s">
        <v>34</v>
      </c>
      <c r="AX657" s="12" t="s">
        <v>79</v>
      </c>
      <c r="AY657" s="164" t="s">
        <v>129</v>
      </c>
    </row>
    <row r="658" spans="2:65" s="1" customFormat="1" ht="16.5" customHeight="1">
      <c r="B658" s="30"/>
      <c r="C658" s="170" t="s">
        <v>1671</v>
      </c>
      <c r="D658" s="170" t="s">
        <v>488</v>
      </c>
      <c r="E658" s="171" t="s">
        <v>1672</v>
      </c>
      <c r="F658" s="172" t="s">
        <v>1673</v>
      </c>
      <c r="G658" s="173" t="s">
        <v>835</v>
      </c>
      <c r="H658" s="174">
        <v>76</v>
      </c>
      <c r="I658" s="175"/>
      <c r="J658" s="176">
        <f>ROUND(I658*H658,2)</f>
        <v>0</v>
      </c>
      <c r="K658" s="172" t="s">
        <v>248</v>
      </c>
      <c r="L658" s="177"/>
      <c r="M658" s="178" t="s">
        <v>1</v>
      </c>
      <c r="N658" s="179" t="s">
        <v>42</v>
      </c>
      <c r="P658" s="139">
        <f>O658*H658</f>
        <v>0</v>
      </c>
      <c r="Q658" s="139">
        <v>0.045</v>
      </c>
      <c r="R658" s="139">
        <f>Q658*H658</f>
        <v>3.42</v>
      </c>
      <c r="S658" s="139">
        <v>0</v>
      </c>
      <c r="T658" s="140">
        <f>S658*H658</f>
        <v>0</v>
      </c>
      <c r="AR658" s="16" t="s">
        <v>167</v>
      </c>
      <c r="AT658" s="16" t="s">
        <v>488</v>
      </c>
      <c r="AU658" s="16" t="s">
        <v>79</v>
      </c>
      <c r="AY658" s="16" t="s">
        <v>129</v>
      </c>
      <c r="BE658" s="141">
        <f>IF(N658="základní",J658,0)</f>
        <v>0</v>
      </c>
      <c r="BF658" s="141">
        <f>IF(N658="snížená",J658,0)</f>
        <v>0</v>
      </c>
      <c r="BG658" s="141">
        <f>IF(N658="zákl. přenesená",J658,0)</f>
        <v>0</v>
      </c>
      <c r="BH658" s="141">
        <f>IF(N658="sníž. přenesená",J658,0)</f>
        <v>0</v>
      </c>
      <c r="BI658" s="141">
        <f>IF(N658="nulová",J658,0)</f>
        <v>0</v>
      </c>
      <c r="BJ658" s="16" t="s">
        <v>79</v>
      </c>
      <c r="BK658" s="141">
        <f>ROUND(I658*H658,2)</f>
        <v>0</v>
      </c>
      <c r="BL658" s="16" t="s">
        <v>135</v>
      </c>
      <c r="BM658" s="16" t="s">
        <v>1674</v>
      </c>
    </row>
    <row r="659" spans="2:51" s="10" customFormat="1" ht="12">
      <c r="B659" s="150"/>
      <c r="D659" s="142" t="s">
        <v>250</v>
      </c>
      <c r="E659" s="151" t="s">
        <v>1</v>
      </c>
      <c r="F659" s="152" t="s">
        <v>741</v>
      </c>
      <c r="H659" s="153">
        <v>76</v>
      </c>
      <c r="I659" s="154"/>
      <c r="L659" s="150"/>
      <c r="M659" s="155"/>
      <c r="T659" s="156"/>
      <c r="AT659" s="151" t="s">
        <v>250</v>
      </c>
      <c r="AU659" s="151" t="s">
        <v>79</v>
      </c>
      <c r="AV659" s="10" t="s">
        <v>81</v>
      </c>
      <c r="AW659" s="10" t="s">
        <v>34</v>
      </c>
      <c r="AX659" s="10" t="s">
        <v>79</v>
      </c>
      <c r="AY659" s="151" t="s">
        <v>129</v>
      </c>
    </row>
    <row r="660" spans="2:65" s="1" customFormat="1" ht="16.5" customHeight="1">
      <c r="B660" s="30"/>
      <c r="C660" s="130" t="s">
        <v>1675</v>
      </c>
      <c r="D660" s="130" t="s">
        <v>130</v>
      </c>
      <c r="E660" s="131" t="s">
        <v>826</v>
      </c>
      <c r="F660" s="132" t="s">
        <v>827</v>
      </c>
      <c r="G660" s="133" t="s">
        <v>488</v>
      </c>
      <c r="H660" s="134">
        <v>48</v>
      </c>
      <c r="I660" s="135"/>
      <c r="J660" s="136">
        <f>ROUND(I660*H660,2)</f>
        <v>0</v>
      </c>
      <c r="K660" s="132" t="s">
        <v>134</v>
      </c>
      <c r="L660" s="30"/>
      <c r="M660" s="137" t="s">
        <v>1</v>
      </c>
      <c r="N660" s="138" t="s">
        <v>42</v>
      </c>
      <c r="P660" s="139">
        <f>O660*H660</f>
        <v>0</v>
      </c>
      <c r="Q660" s="139">
        <v>4E-06</v>
      </c>
      <c r="R660" s="139">
        <f>Q660*H660</f>
        <v>0.000192</v>
      </c>
      <c r="S660" s="139">
        <v>0</v>
      </c>
      <c r="T660" s="140">
        <f>S660*H660</f>
        <v>0</v>
      </c>
      <c r="AR660" s="16" t="s">
        <v>135</v>
      </c>
      <c r="AT660" s="16" t="s">
        <v>130</v>
      </c>
      <c r="AU660" s="16" t="s">
        <v>79</v>
      </c>
      <c r="AY660" s="16" t="s">
        <v>129</v>
      </c>
      <c r="BE660" s="141">
        <f>IF(N660="základní",J660,0)</f>
        <v>0</v>
      </c>
      <c r="BF660" s="141">
        <f>IF(N660="snížená",J660,0)</f>
        <v>0</v>
      </c>
      <c r="BG660" s="141">
        <f>IF(N660="zákl. přenesená",J660,0)</f>
        <v>0</v>
      </c>
      <c r="BH660" s="141">
        <f>IF(N660="sníž. přenesená",J660,0)</f>
        <v>0</v>
      </c>
      <c r="BI660" s="141">
        <f>IF(N660="nulová",J660,0)</f>
        <v>0</v>
      </c>
      <c r="BJ660" s="16" t="s">
        <v>79</v>
      </c>
      <c r="BK660" s="141">
        <f>ROUND(I660*H660,2)</f>
        <v>0</v>
      </c>
      <c r="BL660" s="16" t="s">
        <v>135</v>
      </c>
      <c r="BM660" s="16" t="s">
        <v>1676</v>
      </c>
    </row>
    <row r="661" spans="2:51" s="11" customFormat="1" ht="12">
      <c r="B661" s="157"/>
      <c r="D661" s="142" t="s">
        <v>250</v>
      </c>
      <c r="E661" s="158" t="s">
        <v>1</v>
      </c>
      <c r="F661" s="159" t="s">
        <v>1677</v>
      </c>
      <c r="H661" s="158" t="s">
        <v>1</v>
      </c>
      <c r="I661" s="160"/>
      <c r="L661" s="157"/>
      <c r="M661" s="161"/>
      <c r="T661" s="162"/>
      <c r="AT661" s="158" t="s">
        <v>250</v>
      </c>
      <c r="AU661" s="158" t="s">
        <v>79</v>
      </c>
      <c r="AV661" s="11" t="s">
        <v>79</v>
      </c>
      <c r="AW661" s="11" t="s">
        <v>34</v>
      </c>
      <c r="AX661" s="11" t="s">
        <v>71</v>
      </c>
      <c r="AY661" s="158" t="s">
        <v>129</v>
      </c>
    </row>
    <row r="662" spans="2:51" s="10" customFormat="1" ht="12">
      <c r="B662" s="150"/>
      <c r="D662" s="142" t="s">
        <v>250</v>
      </c>
      <c r="E662" s="151" t="s">
        <v>1678</v>
      </c>
      <c r="F662" s="152" t="s">
        <v>583</v>
      </c>
      <c r="H662" s="153">
        <v>48</v>
      </c>
      <c r="I662" s="154"/>
      <c r="L662" s="150"/>
      <c r="M662" s="155"/>
      <c r="T662" s="156"/>
      <c r="AT662" s="151" t="s">
        <v>250</v>
      </c>
      <c r="AU662" s="151" t="s">
        <v>79</v>
      </c>
      <c r="AV662" s="10" t="s">
        <v>81</v>
      </c>
      <c r="AW662" s="10" t="s">
        <v>34</v>
      </c>
      <c r="AX662" s="10" t="s">
        <v>79</v>
      </c>
      <c r="AY662" s="151" t="s">
        <v>129</v>
      </c>
    </row>
    <row r="663" spans="2:65" s="1" customFormat="1" ht="16.5" customHeight="1">
      <c r="B663" s="30"/>
      <c r="C663" s="130" t="s">
        <v>1679</v>
      </c>
      <c r="D663" s="130" t="s">
        <v>130</v>
      </c>
      <c r="E663" s="131" t="s">
        <v>833</v>
      </c>
      <c r="F663" s="132" t="s">
        <v>834</v>
      </c>
      <c r="G663" s="133" t="s">
        <v>835</v>
      </c>
      <c r="H663" s="134">
        <v>48</v>
      </c>
      <c r="I663" s="135"/>
      <c r="J663" s="136">
        <f>ROUND(I663*H663,2)</f>
        <v>0</v>
      </c>
      <c r="K663" s="132" t="s">
        <v>248</v>
      </c>
      <c r="L663" s="30"/>
      <c r="M663" s="137" t="s">
        <v>1</v>
      </c>
      <c r="N663" s="138" t="s">
        <v>42</v>
      </c>
      <c r="P663" s="139">
        <f>O663*H663</f>
        <v>0</v>
      </c>
      <c r="Q663" s="139">
        <v>0.00034</v>
      </c>
      <c r="R663" s="139">
        <f>Q663*H663</f>
        <v>0.01632</v>
      </c>
      <c r="S663" s="139">
        <v>0</v>
      </c>
      <c r="T663" s="140">
        <f>S663*H663</f>
        <v>0</v>
      </c>
      <c r="AR663" s="16" t="s">
        <v>135</v>
      </c>
      <c r="AT663" s="16" t="s">
        <v>130</v>
      </c>
      <c r="AU663" s="16" t="s">
        <v>79</v>
      </c>
      <c r="AY663" s="16" t="s">
        <v>129</v>
      </c>
      <c r="BE663" s="141">
        <f>IF(N663="základní",J663,0)</f>
        <v>0</v>
      </c>
      <c r="BF663" s="141">
        <f>IF(N663="snížená",J663,0)</f>
        <v>0</v>
      </c>
      <c r="BG663" s="141">
        <f>IF(N663="zákl. přenesená",J663,0)</f>
        <v>0</v>
      </c>
      <c r="BH663" s="141">
        <f>IF(N663="sníž. přenesená",J663,0)</f>
        <v>0</v>
      </c>
      <c r="BI663" s="141">
        <f>IF(N663="nulová",J663,0)</f>
        <v>0</v>
      </c>
      <c r="BJ663" s="16" t="s">
        <v>79</v>
      </c>
      <c r="BK663" s="141">
        <f>ROUND(I663*H663,2)</f>
        <v>0</v>
      </c>
      <c r="BL663" s="16" t="s">
        <v>135</v>
      </c>
      <c r="BM663" s="16" t="s">
        <v>1680</v>
      </c>
    </row>
    <row r="664" spans="2:51" s="11" customFormat="1" ht="12">
      <c r="B664" s="157"/>
      <c r="D664" s="142" t="s">
        <v>250</v>
      </c>
      <c r="E664" s="158" t="s">
        <v>1</v>
      </c>
      <c r="F664" s="159" t="s">
        <v>1677</v>
      </c>
      <c r="H664" s="158" t="s">
        <v>1</v>
      </c>
      <c r="I664" s="160"/>
      <c r="L664" s="157"/>
      <c r="M664" s="161"/>
      <c r="T664" s="162"/>
      <c r="AT664" s="158" t="s">
        <v>250</v>
      </c>
      <c r="AU664" s="158" t="s">
        <v>79</v>
      </c>
      <c r="AV664" s="11" t="s">
        <v>79</v>
      </c>
      <c r="AW664" s="11" t="s">
        <v>34</v>
      </c>
      <c r="AX664" s="11" t="s">
        <v>71</v>
      </c>
      <c r="AY664" s="158" t="s">
        <v>129</v>
      </c>
    </row>
    <row r="665" spans="2:51" s="10" customFormat="1" ht="12">
      <c r="B665" s="150"/>
      <c r="D665" s="142" t="s">
        <v>250</v>
      </c>
      <c r="E665" s="151" t="s">
        <v>1</v>
      </c>
      <c r="F665" s="152" t="s">
        <v>583</v>
      </c>
      <c r="H665" s="153">
        <v>48</v>
      </c>
      <c r="I665" s="154"/>
      <c r="L665" s="150"/>
      <c r="M665" s="155"/>
      <c r="T665" s="156"/>
      <c r="AT665" s="151" t="s">
        <v>250</v>
      </c>
      <c r="AU665" s="151" t="s">
        <v>79</v>
      </c>
      <c r="AV665" s="10" t="s">
        <v>81</v>
      </c>
      <c r="AW665" s="10" t="s">
        <v>34</v>
      </c>
      <c r="AX665" s="10" t="s">
        <v>79</v>
      </c>
      <c r="AY665" s="151" t="s">
        <v>129</v>
      </c>
    </row>
    <row r="666" spans="2:65" s="1" customFormat="1" ht="16.5" customHeight="1">
      <c r="B666" s="30"/>
      <c r="C666" s="130" t="s">
        <v>1681</v>
      </c>
      <c r="D666" s="130" t="s">
        <v>130</v>
      </c>
      <c r="E666" s="131" t="s">
        <v>1682</v>
      </c>
      <c r="F666" s="132" t="s">
        <v>1683</v>
      </c>
      <c r="G666" s="133" t="s">
        <v>506</v>
      </c>
      <c r="H666" s="134">
        <v>1</v>
      </c>
      <c r="I666" s="135"/>
      <c r="J666" s="136">
        <f>ROUND(I666*H666,2)</f>
        <v>0</v>
      </c>
      <c r="K666" s="132" t="s">
        <v>134</v>
      </c>
      <c r="L666" s="30"/>
      <c r="M666" s="137" t="s">
        <v>1</v>
      </c>
      <c r="N666" s="138" t="s">
        <v>42</v>
      </c>
      <c r="P666" s="139">
        <f>O666*H666</f>
        <v>0</v>
      </c>
      <c r="Q666" s="139">
        <v>7.005658</v>
      </c>
      <c r="R666" s="139">
        <f>Q666*H666</f>
        <v>7.005658</v>
      </c>
      <c r="S666" s="139">
        <v>0</v>
      </c>
      <c r="T666" s="140">
        <f>S666*H666</f>
        <v>0</v>
      </c>
      <c r="AR666" s="16" t="s">
        <v>135</v>
      </c>
      <c r="AT666" s="16" t="s">
        <v>130</v>
      </c>
      <c r="AU666" s="16" t="s">
        <v>79</v>
      </c>
      <c r="AY666" s="16" t="s">
        <v>129</v>
      </c>
      <c r="BE666" s="141">
        <f>IF(N666="základní",J666,0)</f>
        <v>0</v>
      </c>
      <c r="BF666" s="141">
        <f>IF(N666="snížená",J666,0)</f>
        <v>0</v>
      </c>
      <c r="BG666" s="141">
        <f>IF(N666="zákl. přenesená",J666,0)</f>
        <v>0</v>
      </c>
      <c r="BH666" s="141">
        <f>IF(N666="sníž. přenesená",J666,0)</f>
        <v>0</v>
      </c>
      <c r="BI666" s="141">
        <f>IF(N666="nulová",J666,0)</f>
        <v>0</v>
      </c>
      <c r="BJ666" s="16" t="s">
        <v>79</v>
      </c>
      <c r="BK666" s="141">
        <f>ROUND(I666*H666,2)</f>
        <v>0</v>
      </c>
      <c r="BL666" s="16" t="s">
        <v>135</v>
      </c>
      <c r="BM666" s="16" t="s">
        <v>1684</v>
      </c>
    </row>
    <row r="667" spans="2:51" s="10" customFormat="1" ht="12">
      <c r="B667" s="150"/>
      <c r="D667" s="142" t="s">
        <v>250</v>
      </c>
      <c r="E667" s="151" t="s">
        <v>1685</v>
      </c>
      <c r="F667" s="152" t="s">
        <v>79</v>
      </c>
      <c r="H667" s="153">
        <v>1</v>
      </c>
      <c r="I667" s="154"/>
      <c r="L667" s="150"/>
      <c r="M667" s="155"/>
      <c r="T667" s="156"/>
      <c r="AT667" s="151" t="s">
        <v>250</v>
      </c>
      <c r="AU667" s="151" t="s">
        <v>79</v>
      </c>
      <c r="AV667" s="10" t="s">
        <v>81</v>
      </c>
      <c r="AW667" s="10" t="s">
        <v>34</v>
      </c>
      <c r="AX667" s="10" t="s">
        <v>79</v>
      </c>
      <c r="AY667" s="151" t="s">
        <v>129</v>
      </c>
    </row>
    <row r="668" spans="2:65" s="1" customFormat="1" ht="16.5" customHeight="1">
      <c r="B668" s="30"/>
      <c r="C668" s="130" t="s">
        <v>1686</v>
      </c>
      <c r="D668" s="130" t="s">
        <v>130</v>
      </c>
      <c r="E668" s="131" t="s">
        <v>1687</v>
      </c>
      <c r="F668" s="132" t="s">
        <v>1688</v>
      </c>
      <c r="G668" s="133" t="s">
        <v>488</v>
      </c>
      <c r="H668" s="134">
        <v>2</v>
      </c>
      <c r="I668" s="135"/>
      <c r="J668" s="136">
        <f>ROUND(I668*H668,2)</f>
        <v>0</v>
      </c>
      <c r="K668" s="132" t="s">
        <v>134</v>
      </c>
      <c r="L668" s="30"/>
      <c r="M668" s="137" t="s">
        <v>1</v>
      </c>
      <c r="N668" s="138" t="s">
        <v>42</v>
      </c>
      <c r="P668" s="139">
        <f>O668*H668</f>
        <v>0</v>
      </c>
      <c r="Q668" s="139">
        <v>0.953521</v>
      </c>
      <c r="R668" s="139">
        <f>Q668*H668</f>
        <v>1.907042</v>
      </c>
      <c r="S668" s="139">
        <v>0</v>
      </c>
      <c r="T668" s="140">
        <f>S668*H668</f>
        <v>0</v>
      </c>
      <c r="AR668" s="16" t="s">
        <v>135</v>
      </c>
      <c r="AT668" s="16" t="s">
        <v>130</v>
      </c>
      <c r="AU668" s="16" t="s">
        <v>79</v>
      </c>
      <c r="AY668" s="16" t="s">
        <v>129</v>
      </c>
      <c r="BE668" s="141">
        <f>IF(N668="základní",J668,0)</f>
        <v>0</v>
      </c>
      <c r="BF668" s="141">
        <f>IF(N668="snížená",J668,0)</f>
        <v>0</v>
      </c>
      <c r="BG668" s="141">
        <f>IF(N668="zákl. přenesená",J668,0)</f>
        <v>0</v>
      </c>
      <c r="BH668" s="141">
        <f>IF(N668="sníž. přenesená",J668,0)</f>
        <v>0</v>
      </c>
      <c r="BI668" s="141">
        <f>IF(N668="nulová",J668,0)</f>
        <v>0</v>
      </c>
      <c r="BJ668" s="16" t="s">
        <v>79</v>
      </c>
      <c r="BK668" s="141">
        <f>ROUND(I668*H668,2)</f>
        <v>0</v>
      </c>
      <c r="BL668" s="16" t="s">
        <v>135</v>
      </c>
      <c r="BM668" s="16" t="s">
        <v>1689</v>
      </c>
    </row>
    <row r="669" spans="2:51" s="10" customFormat="1" ht="12">
      <c r="B669" s="150"/>
      <c r="D669" s="142" t="s">
        <v>250</v>
      </c>
      <c r="E669" s="151" t="s">
        <v>1690</v>
      </c>
      <c r="F669" s="152" t="s">
        <v>81</v>
      </c>
      <c r="H669" s="153">
        <v>2</v>
      </c>
      <c r="I669" s="154"/>
      <c r="L669" s="150"/>
      <c r="M669" s="155"/>
      <c r="T669" s="156"/>
      <c r="AT669" s="151" t="s">
        <v>250</v>
      </c>
      <c r="AU669" s="151" t="s">
        <v>79</v>
      </c>
      <c r="AV669" s="10" t="s">
        <v>81</v>
      </c>
      <c r="AW669" s="10" t="s">
        <v>34</v>
      </c>
      <c r="AX669" s="10" t="s">
        <v>79</v>
      </c>
      <c r="AY669" s="151" t="s">
        <v>129</v>
      </c>
    </row>
    <row r="670" spans="2:65" s="1" customFormat="1" ht="16.5" customHeight="1">
      <c r="B670" s="30"/>
      <c r="C670" s="130" t="s">
        <v>1691</v>
      </c>
      <c r="D670" s="130" t="s">
        <v>130</v>
      </c>
      <c r="E670" s="131" t="s">
        <v>1692</v>
      </c>
      <c r="F670" s="132" t="s">
        <v>1693</v>
      </c>
      <c r="G670" s="133" t="s">
        <v>506</v>
      </c>
      <c r="H670" s="134">
        <v>2</v>
      </c>
      <c r="I670" s="135"/>
      <c r="J670" s="136">
        <f>ROUND(I670*H670,2)</f>
        <v>0</v>
      </c>
      <c r="K670" s="132" t="s">
        <v>408</v>
      </c>
      <c r="L670" s="30"/>
      <c r="M670" s="137" t="s">
        <v>1</v>
      </c>
      <c r="N670" s="138" t="s">
        <v>42</v>
      </c>
      <c r="P670" s="139">
        <f>O670*H670</f>
        <v>0</v>
      </c>
      <c r="Q670" s="139">
        <v>0.101</v>
      </c>
      <c r="R670" s="139">
        <f>Q670*H670</f>
        <v>0.202</v>
      </c>
      <c r="S670" s="139">
        <v>0</v>
      </c>
      <c r="T670" s="140">
        <f>S670*H670</f>
        <v>0</v>
      </c>
      <c r="AR670" s="16" t="s">
        <v>135</v>
      </c>
      <c r="AT670" s="16" t="s">
        <v>130</v>
      </c>
      <c r="AU670" s="16" t="s">
        <v>79</v>
      </c>
      <c r="AY670" s="16" t="s">
        <v>129</v>
      </c>
      <c r="BE670" s="141">
        <f>IF(N670="základní",J670,0)</f>
        <v>0</v>
      </c>
      <c r="BF670" s="141">
        <f>IF(N670="snížená",J670,0)</f>
        <v>0</v>
      </c>
      <c r="BG670" s="141">
        <f>IF(N670="zákl. přenesená",J670,0)</f>
        <v>0</v>
      </c>
      <c r="BH670" s="141">
        <f>IF(N670="sníž. přenesená",J670,0)</f>
        <v>0</v>
      </c>
      <c r="BI670" s="141">
        <f>IF(N670="nulová",J670,0)</f>
        <v>0</v>
      </c>
      <c r="BJ670" s="16" t="s">
        <v>79</v>
      </c>
      <c r="BK670" s="141">
        <f>ROUND(I670*H670,2)</f>
        <v>0</v>
      </c>
      <c r="BL670" s="16" t="s">
        <v>135</v>
      </c>
      <c r="BM670" s="16" t="s">
        <v>1694</v>
      </c>
    </row>
    <row r="671" spans="2:51" s="10" customFormat="1" ht="12">
      <c r="B671" s="150"/>
      <c r="D671" s="142" t="s">
        <v>250</v>
      </c>
      <c r="E671" s="151" t="s">
        <v>1695</v>
      </c>
      <c r="F671" s="152" t="s">
        <v>81</v>
      </c>
      <c r="H671" s="153">
        <v>2</v>
      </c>
      <c r="I671" s="154"/>
      <c r="L671" s="150"/>
      <c r="M671" s="155"/>
      <c r="T671" s="156"/>
      <c r="AT671" s="151" t="s">
        <v>250</v>
      </c>
      <c r="AU671" s="151" t="s">
        <v>79</v>
      </c>
      <c r="AV671" s="10" t="s">
        <v>81</v>
      </c>
      <c r="AW671" s="10" t="s">
        <v>34</v>
      </c>
      <c r="AX671" s="10" t="s">
        <v>79</v>
      </c>
      <c r="AY671" s="151" t="s">
        <v>129</v>
      </c>
    </row>
    <row r="672" spans="2:65" s="1" customFormat="1" ht="16.5" customHeight="1">
      <c r="B672" s="30"/>
      <c r="C672" s="130" t="s">
        <v>1696</v>
      </c>
      <c r="D672" s="130" t="s">
        <v>130</v>
      </c>
      <c r="E672" s="131" t="s">
        <v>1697</v>
      </c>
      <c r="F672" s="132" t="s">
        <v>1698</v>
      </c>
      <c r="G672" s="133" t="s">
        <v>254</v>
      </c>
      <c r="H672" s="134">
        <v>10</v>
      </c>
      <c r="I672" s="135"/>
      <c r="J672" s="136">
        <f>ROUND(I672*H672,2)</f>
        <v>0</v>
      </c>
      <c r="K672" s="132" t="s">
        <v>134</v>
      </c>
      <c r="L672" s="30"/>
      <c r="M672" s="137" t="s">
        <v>1</v>
      </c>
      <c r="N672" s="138" t="s">
        <v>42</v>
      </c>
      <c r="P672" s="139">
        <f>O672*H672</f>
        <v>0</v>
      </c>
      <c r="Q672" s="139">
        <v>0.00063</v>
      </c>
      <c r="R672" s="139">
        <f>Q672*H672</f>
        <v>0.0063</v>
      </c>
      <c r="S672" s="139">
        <v>0</v>
      </c>
      <c r="T672" s="140">
        <f>S672*H672</f>
        <v>0</v>
      </c>
      <c r="AR672" s="16" t="s">
        <v>135</v>
      </c>
      <c r="AT672" s="16" t="s">
        <v>130</v>
      </c>
      <c r="AU672" s="16" t="s">
        <v>79</v>
      </c>
      <c r="AY672" s="16" t="s">
        <v>129</v>
      </c>
      <c r="BE672" s="141">
        <f>IF(N672="základní",J672,0)</f>
        <v>0</v>
      </c>
      <c r="BF672" s="141">
        <f>IF(N672="snížená",J672,0)</f>
        <v>0</v>
      </c>
      <c r="BG672" s="141">
        <f>IF(N672="zákl. přenesená",J672,0)</f>
        <v>0</v>
      </c>
      <c r="BH672" s="141">
        <f>IF(N672="sníž. přenesená",J672,0)</f>
        <v>0</v>
      </c>
      <c r="BI672" s="141">
        <f>IF(N672="nulová",J672,0)</f>
        <v>0</v>
      </c>
      <c r="BJ672" s="16" t="s">
        <v>79</v>
      </c>
      <c r="BK672" s="141">
        <f>ROUND(I672*H672,2)</f>
        <v>0</v>
      </c>
      <c r="BL672" s="16" t="s">
        <v>135</v>
      </c>
      <c r="BM672" s="16" t="s">
        <v>1699</v>
      </c>
    </row>
    <row r="673" spans="2:51" s="11" customFormat="1" ht="12">
      <c r="B673" s="157"/>
      <c r="D673" s="142" t="s">
        <v>250</v>
      </c>
      <c r="E673" s="158" t="s">
        <v>1</v>
      </c>
      <c r="F673" s="159" t="s">
        <v>1700</v>
      </c>
      <c r="H673" s="158" t="s">
        <v>1</v>
      </c>
      <c r="I673" s="160"/>
      <c r="L673" s="157"/>
      <c r="M673" s="161"/>
      <c r="T673" s="162"/>
      <c r="AT673" s="158" t="s">
        <v>250</v>
      </c>
      <c r="AU673" s="158" t="s">
        <v>79</v>
      </c>
      <c r="AV673" s="11" t="s">
        <v>79</v>
      </c>
      <c r="AW673" s="11" t="s">
        <v>34</v>
      </c>
      <c r="AX673" s="11" t="s">
        <v>71</v>
      </c>
      <c r="AY673" s="158" t="s">
        <v>129</v>
      </c>
    </row>
    <row r="674" spans="2:51" s="10" customFormat="1" ht="12">
      <c r="B674" s="150"/>
      <c r="D674" s="142" t="s">
        <v>250</v>
      </c>
      <c r="E674" s="151" t="s">
        <v>1701</v>
      </c>
      <c r="F674" s="152" t="s">
        <v>178</v>
      </c>
      <c r="H674" s="153">
        <v>10</v>
      </c>
      <c r="I674" s="154"/>
      <c r="L674" s="150"/>
      <c r="M674" s="155"/>
      <c r="T674" s="156"/>
      <c r="AT674" s="151" t="s">
        <v>250</v>
      </c>
      <c r="AU674" s="151" t="s">
        <v>79</v>
      </c>
      <c r="AV674" s="10" t="s">
        <v>81</v>
      </c>
      <c r="AW674" s="10" t="s">
        <v>34</v>
      </c>
      <c r="AX674" s="10" t="s">
        <v>79</v>
      </c>
      <c r="AY674" s="151" t="s">
        <v>129</v>
      </c>
    </row>
    <row r="675" spans="2:65" s="1" customFormat="1" ht="16.5" customHeight="1">
      <c r="B675" s="30"/>
      <c r="C675" s="170" t="s">
        <v>1702</v>
      </c>
      <c r="D675" s="170" t="s">
        <v>488</v>
      </c>
      <c r="E675" s="171" t="s">
        <v>1703</v>
      </c>
      <c r="F675" s="172" t="s">
        <v>1704</v>
      </c>
      <c r="G675" s="173" t="s">
        <v>247</v>
      </c>
      <c r="H675" s="174">
        <v>10</v>
      </c>
      <c r="I675" s="175"/>
      <c r="J675" s="176">
        <f>ROUND(I675*H675,2)</f>
        <v>0</v>
      </c>
      <c r="K675" s="172" t="s">
        <v>248</v>
      </c>
      <c r="L675" s="177"/>
      <c r="M675" s="178" t="s">
        <v>1</v>
      </c>
      <c r="N675" s="179" t="s">
        <v>42</v>
      </c>
      <c r="P675" s="139">
        <f>O675*H675</f>
        <v>0</v>
      </c>
      <c r="Q675" s="139">
        <v>0.0004</v>
      </c>
      <c r="R675" s="139">
        <f>Q675*H675</f>
        <v>0.004</v>
      </c>
      <c r="S675" s="139">
        <v>0</v>
      </c>
      <c r="T675" s="140">
        <f>S675*H675</f>
        <v>0</v>
      </c>
      <c r="AR675" s="16" t="s">
        <v>167</v>
      </c>
      <c r="AT675" s="16" t="s">
        <v>488</v>
      </c>
      <c r="AU675" s="16" t="s">
        <v>79</v>
      </c>
      <c r="AY675" s="16" t="s">
        <v>129</v>
      </c>
      <c r="BE675" s="141">
        <f>IF(N675="základní",J675,0)</f>
        <v>0</v>
      </c>
      <c r="BF675" s="141">
        <f>IF(N675="snížená",J675,0)</f>
        <v>0</v>
      </c>
      <c r="BG675" s="141">
        <f>IF(N675="zákl. přenesená",J675,0)</f>
        <v>0</v>
      </c>
      <c r="BH675" s="141">
        <f>IF(N675="sníž. přenesená",J675,0)</f>
        <v>0</v>
      </c>
      <c r="BI675" s="141">
        <f>IF(N675="nulová",J675,0)</f>
        <v>0</v>
      </c>
      <c r="BJ675" s="16" t="s">
        <v>79</v>
      </c>
      <c r="BK675" s="141">
        <f>ROUND(I675*H675,2)</f>
        <v>0</v>
      </c>
      <c r="BL675" s="16" t="s">
        <v>135</v>
      </c>
      <c r="BM675" s="16" t="s">
        <v>1705</v>
      </c>
    </row>
    <row r="676" spans="2:51" s="10" customFormat="1" ht="12">
      <c r="B676" s="150"/>
      <c r="D676" s="142" t="s">
        <v>250</v>
      </c>
      <c r="E676" s="151" t="s">
        <v>1</v>
      </c>
      <c r="F676" s="152" t="s">
        <v>178</v>
      </c>
      <c r="H676" s="153">
        <v>10</v>
      </c>
      <c r="I676" s="154"/>
      <c r="L676" s="150"/>
      <c r="M676" s="155"/>
      <c r="T676" s="156"/>
      <c r="AT676" s="151" t="s">
        <v>250</v>
      </c>
      <c r="AU676" s="151" t="s">
        <v>79</v>
      </c>
      <c r="AV676" s="10" t="s">
        <v>81</v>
      </c>
      <c r="AW676" s="10" t="s">
        <v>34</v>
      </c>
      <c r="AX676" s="10" t="s">
        <v>79</v>
      </c>
      <c r="AY676" s="151" t="s">
        <v>129</v>
      </c>
    </row>
    <row r="677" spans="2:65" s="1" customFormat="1" ht="16.5" customHeight="1">
      <c r="B677" s="30"/>
      <c r="C677" s="130" t="s">
        <v>1706</v>
      </c>
      <c r="D677" s="130" t="s">
        <v>130</v>
      </c>
      <c r="E677" s="131" t="s">
        <v>1707</v>
      </c>
      <c r="F677" s="132" t="s">
        <v>1708</v>
      </c>
      <c r="G677" s="133" t="s">
        <v>488</v>
      </c>
      <c r="H677" s="134">
        <v>35</v>
      </c>
      <c r="I677" s="135"/>
      <c r="J677" s="136">
        <f>ROUND(I677*H677,2)</f>
        <v>0</v>
      </c>
      <c r="K677" s="132" t="s">
        <v>134</v>
      </c>
      <c r="L677" s="30"/>
      <c r="M677" s="137" t="s">
        <v>1</v>
      </c>
      <c r="N677" s="138" t="s">
        <v>42</v>
      </c>
      <c r="P677" s="139">
        <f>O677*H677</f>
        <v>0</v>
      </c>
      <c r="Q677" s="139">
        <v>5.4E-05</v>
      </c>
      <c r="R677" s="139">
        <f>Q677*H677</f>
        <v>0.00189</v>
      </c>
      <c r="S677" s="139">
        <v>0</v>
      </c>
      <c r="T677" s="140">
        <f>S677*H677</f>
        <v>0</v>
      </c>
      <c r="AR677" s="16" t="s">
        <v>135</v>
      </c>
      <c r="AT677" s="16" t="s">
        <v>130</v>
      </c>
      <c r="AU677" s="16" t="s">
        <v>79</v>
      </c>
      <c r="AY677" s="16" t="s">
        <v>129</v>
      </c>
      <c r="BE677" s="141">
        <f>IF(N677="základní",J677,0)</f>
        <v>0</v>
      </c>
      <c r="BF677" s="141">
        <f>IF(N677="snížená",J677,0)</f>
        <v>0</v>
      </c>
      <c r="BG677" s="141">
        <f>IF(N677="zákl. přenesená",J677,0)</f>
        <v>0</v>
      </c>
      <c r="BH677" s="141">
        <f>IF(N677="sníž. přenesená",J677,0)</f>
        <v>0</v>
      </c>
      <c r="BI677" s="141">
        <f>IF(N677="nulová",J677,0)</f>
        <v>0</v>
      </c>
      <c r="BJ677" s="16" t="s">
        <v>79</v>
      </c>
      <c r="BK677" s="141">
        <f>ROUND(I677*H677,2)</f>
        <v>0</v>
      </c>
      <c r="BL677" s="16" t="s">
        <v>135</v>
      </c>
      <c r="BM677" s="16" t="s">
        <v>1709</v>
      </c>
    </row>
    <row r="678" spans="2:51" s="11" customFormat="1" ht="12">
      <c r="B678" s="157"/>
      <c r="D678" s="142" t="s">
        <v>250</v>
      </c>
      <c r="E678" s="158" t="s">
        <v>1</v>
      </c>
      <c r="F678" s="159" t="s">
        <v>1710</v>
      </c>
      <c r="H678" s="158" t="s">
        <v>1</v>
      </c>
      <c r="I678" s="160"/>
      <c r="L678" s="157"/>
      <c r="M678" s="161"/>
      <c r="T678" s="162"/>
      <c r="AT678" s="158" t="s">
        <v>250</v>
      </c>
      <c r="AU678" s="158" t="s">
        <v>79</v>
      </c>
      <c r="AV678" s="11" t="s">
        <v>79</v>
      </c>
      <c r="AW678" s="11" t="s">
        <v>34</v>
      </c>
      <c r="AX678" s="11" t="s">
        <v>71</v>
      </c>
      <c r="AY678" s="158" t="s">
        <v>129</v>
      </c>
    </row>
    <row r="679" spans="2:51" s="10" customFormat="1" ht="12">
      <c r="B679" s="150"/>
      <c r="D679" s="142" t="s">
        <v>250</v>
      </c>
      <c r="E679" s="151" t="s">
        <v>1711</v>
      </c>
      <c r="F679" s="152" t="s">
        <v>493</v>
      </c>
      <c r="H679" s="153">
        <v>35</v>
      </c>
      <c r="I679" s="154"/>
      <c r="L679" s="150"/>
      <c r="M679" s="155"/>
      <c r="T679" s="156"/>
      <c r="AT679" s="151" t="s">
        <v>250</v>
      </c>
      <c r="AU679" s="151" t="s">
        <v>79</v>
      </c>
      <c r="AV679" s="10" t="s">
        <v>81</v>
      </c>
      <c r="AW679" s="10" t="s">
        <v>34</v>
      </c>
      <c r="AX679" s="10" t="s">
        <v>79</v>
      </c>
      <c r="AY679" s="151" t="s">
        <v>129</v>
      </c>
    </row>
    <row r="680" spans="2:65" s="1" customFormat="1" ht="16.5" customHeight="1">
      <c r="B680" s="30"/>
      <c r="C680" s="130" t="s">
        <v>1712</v>
      </c>
      <c r="D680" s="130" t="s">
        <v>130</v>
      </c>
      <c r="E680" s="131" t="s">
        <v>1713</v>
      </c>
      <c r="F680" s="132" t="s">
        <v>1714</v>
      </c>
      <c r="G680" s="133" t="s">
        <v>488</v>
      </c>
      <c r="H680" s="134">
        <v>2</v>
      </c>
      <c r="I680" s="135"/>
      <c r="J680" s="136">
        <f>ROUND(I680*H680,2)</f>
        <v>0</v>
      </c>
      <c r="K680" s="132" t="s">
        <v>134</v>
      </c>
      <c r="L680" s="30"/>
      <c r="M680" s="137" t="s">
        <v>1</v>
      </c>
      <c r="N680" s="138" t="s">
        <v>42</v>
      </c>
      <c r="P680" s="139">
        <f>O680*H680</f>
        <v>0</v>
      </c>
      <c r="Q680" s="139">
        <v>0.118081</v>
      </c>
      <c r="R680" s="139">
        <f>Q680*H680</f>
        <v>0.236162</v>
      </c>
      <c r="S680" s="139">
        <v>0</v>
      </c>
      <c r="T680" s="140">
        <f>S680*H680</f>
        <v>0</v>
      </c>
      <c r="AR680" s="16" t="s">
        <v>135</v>
      </c>
      <c r="AT680" s="16" t="s">
        <v>130</v>
      </c>
      <c r="AU680" s="16" t="s">
        <v>79</v>
      </c>
      <c r="AY680" s="16" t="s">
        <v>129</v>
      </c>
      <c r="BE680" s="141">
        <f>IF(N680="základní",J680,0)</f>
        <v>0</v>
      </c>
      <c r="BF680" s="141">
        <f>IF(N680="snížená",J680,0)</f>
        <v>0</v>
      </c>
      <c r="BG680" s="141">
        <f>IF(N680="zákl. přenesená",J680,0)</f>
        <v>0</v>
      </c>
      <c r="BH680" s="141">
        <f>IF(N680="sníž. přenesená",J680,0)</f>
        <v>0</v>
      </c>
      <c r="BI680" s="141">
        <f>IF(N680="nulová",J680,0)</f>
        <v>0</v>
      </c>
      <c r="BJ680" s="16" t="s">
        <v>79</v>
      </c>
      <c r="BK680" s="141">
        <f>ROUND(I680*H680,2)</f>
        <v>0</v>
      </c>
      <c r="BL680" s="16" t="s">
        <v>135</v>
      </c>
      <c r="BM680" s="16" t="s">
        <v>1715</v>
      </c>
    </row>
    <row r="681" spans="2:51" s="11" customFormat="1" ht="12">
      <c r="B681" s="157"/>
      <c r="D681" s="142" t="s">
        <v>250</v>
      </c>
      <c r="E681" s="158" t="s">
        <v>1</v>
      </c>
      <c r="F681" s="159" t="s">
        <v>1716</v>
      </c>
      <c r="H681" s="158" t="s">
        <v>1</v>
      </c>
      <c r="I681" s="160"/>
      <c r="L681" s="157"/>
      <c r="M681" s="161"/>
      <c r="T681" s="162"/>
      <c r="AT681" s="158" t="s">
        <v>250</v>
      </c>
      <c r="AU681" s="158" t="s">
        <v>79</v>
      </c>
      <c r="AV681" s="11" t="s">
        <v>79</v>
      </c>
      <c r="AW681" s="11" t="s">
        <v>34</v>
      </c>
      <c r="AX681" s="11" t="s">
        <v>71</v>
      </c>
      <c r="AY681" s="158" t="s">
        <v>129</v>
      </c>
    </row>
    <row r="682" spans="2:51" s="10" customFormat="1" ht="12">
      <c r="B682" s="150"/>
      <c r="D682" s="142" t="s">
        <v>250</v>
      </c>
      <c r="E682" s="151" t="s">
        <v>1717</v>
      </c>
      <c r="F682" s="152" t="s">
        <v>81</v>
      </c>
      <c r="H682" s="153">
        <v>2</v>
      </c>
      <c r="I682" s="154"/>
      <c r="L682" s="150"/>
      <c r="M682" s="155"/>
      <c r="T682" s="156"/>
      <c r="AT682" s="151" t="s">
        <v>250</v>
      </c>
      <c r="AU682" s="151" t="s">
        <v>79</v>
      </c>
      <c r="AV682" s="10" t="s">
        <v>81</v>
      </c>
      <c r="AW682" s="10" t="s">
        <v>34</v>
      </c>
      <c r="AX682" s="10" t="s">
        <v>79</v>
      </c>
      <c r="AY682" s="151" t="s">
        <v>129</v>
      </c>
    </row>
    <row r="683" spans="2:65" s="1" customFormat="1" ht="16.5" customHeight="1">
      <c r="B683" s="30"/>
      <c r="C683" s="130" t="s">
        <v>1718</v>
      </c>
      <c r="D683" s="130" t="s">
        <v>130</v>
      </c>
      <c r="E683" s="131" t="s">
        <v>1719</v>
      </c>
      <c r="F683" s="132" t="s">
        <v>1720</v>
      </c>
      <c r="G683" s="133" t="s">
        <v>488</v>
      </c>
      <c r="H683" s="134">
        <v>1.5</v>
      </c>
      <c r="I683" s="135"/>
      <c r="J683" s="136">
        <f>ROUND(I683*H683,2)</f>
        <v>0</v>
      </c>
      <c r="K683" s="132" t="s">
        <v>134</v>
      </c>
      <c r="L683" s="30"/>
      <c r="M683" s="137" t="s">
        <v>1</v>
      </c>
      <c r="N683" s="138" t="s">
        <v>42</v>
      </c>
      <c r="P683" s="139">
        <f>O683*H683</f>
        <v>0</v>
      </c>
      <c r="Q683" s="139">
        <v>0.17917</v>
      </c>
      <c r="R683" s="139">
        <f>Q683*H683</f>
        <v>0.26875499999999997</v>
      </c>
      <c r="S683" s="139">
        <v>0</v>
      </c>
      <c r="T683" s="140">
        <f>S683*H683</f>
        <v>0</v>
      </c>
      <c r="AR683" s="16" t="s">
        <v>135</v>
      </c>
      <c r="AT683" s="16" t="s">
        <v>130</v>
      </c>
      <c r="AU683" s="16" t="s">
        <v>79</v>
      </c>
      <c r="AY683" s="16" t="s">
        <v>129</v>
      </c>
      <c r="BE683" s="141">
        <f>IF(N683="základní",J683,0)</f>
        <v>0</v>
      </c>
      <c r="BF683" s="141">
        <f>IF(N683="snížená",J683,0)</f>
        <v>0</v>
      </c>
      <c r="BG683" s="141">
        <f>IF(N683="zákl. přenesená",J683,0)</f>
        <v>0</v>
      </c>
      <c r="BH683" s="141">
        <f>IF(N683="sníž. přenesená",J683,0)</f>
        <v>0</v>
      </c>
      <c r="BI683" s="141">
        <f>IF(N683="nulová",J683,0)</f>
        <v>0</v>
      </c>
      <c r="BJ683" s="16" t="s">
        <v>79</v>
      </c>
      <c r="BK683" s="141">
        <f>ROUND(I683*H683,2)</f>
        <v>0</v>
      </c>
      <c r="BL683" s="16" t="s">
        <v>135</v>
      </c>
      <c r="BM683" s="16" t="s">
        <v>1721</v>
      </c>
    </row>
    <row r="684" spans="2:47" s="1" customFormat="1" ht="19.5">
      <c r="B684" s="30"/>
      <c r="D684" s="142" t="s">
        <v>137</v>
      </c>
      <c r="F684" s="143" t="s">
        <v>1722</v>
      </c>
      <c r="I684" s="83"/>
      <c r="L684" s="30"/>
      <c r="M684" s="144"/>
      <c r="T684" s="49"/>
      <c r="AT684" s="16" t="s">
        <v>137</v>
      </c>
      <c r="AU684" s="16" t="s">
        <v>79</v>
      </c>
    </row>
    <row r="685" spans="2:51" s="11" customFormat="1" ht="12">
      <c r="B685" s="157"/>
      <c r="D685" s="142" t="s">
        <v>250</v>
      </c>
      <c r="E685" s="158" t="s">
        <v>1</v>
      </c>
      <c r="F685" s="159" t="s">
        <v>1723</v>
      </c>
      <c r="H685" s="158" t="s">
        <v>1</v>
      </c>
      <c r="I685" s="160"/>
      <c r="L685" s="157"/>
      <c r="M685" s="161"/>
      <c r="T685" s="162"/>
      <c r="AT685" s="158" t="s">
        <v>250</v>
      </c>
      <c r="AU685" s="158" t="s">
        <v>79</v>
      </c>
      <c r="AV685" s="11" t="s">
        <v>79</v>
      </c>
      <c r="AW685" s="11" t="s">
        <v>34</v>
      </c>
      <c r="AX685" s="11" t="s">
        <v>71</v>
      </c>
      <c r="AY685" s="158" t="s">
        <v>129</v>
      </c>
    </row>
    <row r="686" spans="2:51" s="10" customFormat="1" ht="12">
      <c r="B686" s="150"/>
      <c r="D686" s="142" t="s">
        <v>250</v>
      </c>
      <c r="E686" s="151" t="s">
        <v>1724</v>
      </c>
      <c r="F686" s="152" t="s">
        <v>1725</v>
      </c>
      <c r="H686" s="153">
        <v>1.5</v>
      </c>
      <c r="I686" s="154"/>
      <c r="L686" s="150"/>
      <c r="M686" s="155"/>
      <c r="T686" s="156"/>
      <c r="AT686" s="151" t="s">
        <v>250</v>
      </c>
      <c r="AU686" s="151" t="s">
        <v>79</v>
      </c>
      <c r="AV686" s="10" t="s">
        <v>81</v>
      </c>
      <c r="AW686" s="10" t="s">
        <v>34</v>
      </c>
      <c r="AX686" s="10" t="s">
        <v>79</v>
      </c>
      <c r="AY686" s="151" t="s">
        <v>129</v>
      </c>
    </row>
    <row r="687" spans="2:65" s="1" customFormat="1" ht="16.5" customHeight="1">
      <c r="B687" s="30"/>
      <c r="C687" s="130" t="s">
        <v>1726</v>
      </c>
      <c r="D687" s="130" t="s">
        <v>130</v>
      </c>
      <c r="E687" s="131" t="s">
        <v>1727</v>
      </c>
      <c r="F687" s="132" t="s">
        <v>1728</v>
      </c>
      <c r="G687" s="133" t="s">
        <v>506</v>
      </c>
      <c r="H687" s="134">
        <v>5</v>
      </c>
      <c r="I687" s="135"/>
      <c r="J687" s="136">
        <f>ROUND(I687*H687,2)</f>
        <v>0</v>
      </c>
      <c r="K687" s="132" t="s">
        <v>134</v>
      </c>
      <c r="L687" s="30"/>
      <c r="M687" s="137" t="s">
        <v>1</v>
      </c>
      <c r="N687" s="138" t="s">
        <v>42</v>
      </c>
      <c r="P687" s="139">
        <f>O687*H687</f>
        <v>0</v>
      </c>
      <c r="Q687" s="139">
        <v>0</v>
      </c>
      <c r="R687" s="139">
        <f>Q687*H687</f>
        <v>0</v>
      </c>
      <c r="S687" s="139">
        <v>0</v>
      </c>
      <c r="T687" s="140">
        <f>S687*H687</f>
        <v>0</v>
      </c>
      <c r="AR687" s="16" t="s">
        <v>135</v>
      </c>
      <c r="AT687" s="16" t="s">
        <v>130</v>
      </c>
      <c r="AU687" s="16" t="s">
        <v>79</v>
      </c>
      <c r="AY687" s="16" t="s">
        <v>129</v>
      </c>
      <c r="BE687" s="141">
        <f>IF(N687="základní",J687,0)</f>
        <v>0</v>
      </c>
      <c r="BF687" s="141">
        <f>IF(N687="snížená",J687,0)</f>
        <v>0</v>
      </c>
      <c r="BG687" s="141">
        <f>IF(N687="zákl. přenesená",J687,0)</f>
        <v>0</v>
      </c>
      <c r="BH687" s="141">
        <f>IF(N687="sníž. přenesená",J687,0)</f>
        <v>0</v>
      </c>
      <c r="BI687" s="141">
        <f>IF(N687="nulová",J687,0)</f>
        <v>0</v>
      </c>
      <c r="BJ687" s="16" t="s">
        <v>79</v>
      </c>
      <c r="BK687" s="141">
        <f>ROUND(I687*H687,2)</f>
        <v>0</v>
      </c>
      <c r="BL687" s="16" t="s">
        <v>135</v>
      </c>
      <c r="BM687" s="16" t="s">
        <v>1729</v>
      </c>
    </row>
    <row r="688" spans="2:47" s="1" customFormat="1" ht="29.25">
      <c r="B688" s="30"/>
      <c r="D688" s="142" t="s">
        <v>137</v>
      </c>
      <c r="F688" s="143" t="s">
        <v>1730</v>
      </c>
      <c r="I688" s="83"/>
      <c r="L688" s="30"/>
      <c r="M688" s="144"/>
      <c r="T688" s="49"/>
      <c r="AT688" s="16" t="s">
        <v>137</v>
      </c>
      <c r="AU688" s="16" t="s">
        <v>79</v>
      </c>
    </row>
    <row r="689" spans="2:51" s="11" customFormat="1" ht="12">
      <c r="B689" s="157"/>
      <c r="D689" s="142" t="s">
        <v>250</v>
      </c>
      <c r="E689" s="158" t="s">
        <v>1</v>
      </c>
      <c r="F689" s="159" t="s">
        <v>1731</v>
      </c>
      <c r="H689" s="158" t="s">
        <v>1</v>
      </c>
      <c r="I689" s="160"/>
      <c r="L689" s="157"/>
      <c r="M689" s="161"/>
      <c r="T689" s="162"/>
      <c r="AT689" s="158" t="s">
        <v>250</v>
      </c>
      <c r="AU689" s="158" t="s">
        <v>79</v>
      </c>
      <c r="AV689" s="11" t="s">
        <v>79</v>
      </c>
      <c r="AW689" s="11" t="s">
        <v>34</v>
      </c>
      <c r="AX689" s="11" t="s">
        <v>71</v>
      </c>
      <c r="AY689" s="158" t="s">
        <v>129</v>
      </c>
    </row>
    <row r="690" spans="2:51" s="10" customFormat="1" ht="12">
      <c r="B690" s="150"/>
      <c r="D690" s="142" t="s">
        <v>250</v>
      </c>
      <c r="E690" s="151" t="s">
        <v>1732</v>
      </c>
      <c r="F690" s="152" t="s">
        <v>1733</v>
      </c>
      <c r="H690" s="153">
        <v>5</v>
      </c>
      <c r="I690" s="154"/>
      <c r="L690" s="150"/>
      <c r="M690" s="155"/>
      <c r="T690" s="156"/>
      <c r="AT690" s="151" t="s">
        <v>250</v>
      </c>
      <c r="AU690" s="151" t="s">
        <v>79</v>
      </c>
      <c r="AV690" s="10" t="s">
        <v>81</v>
      </c>
      <c r="AW690" s="10" t="s">
        <v>34</v>
      </c>
      <c r="AX690" s="10" t="s">
        <v>79</v>
      </c>
      <c r="AY690" s="151" t="s">
        <v>129</v>
      </c>
    </row>
    <row r="691" spans="2:65" s="1" customFormat="1" ht="16.5" customHeight="1">
      <c r="B691" s="30"/>
      <c r="C691" s="130" t="s">
        <v>1734</v>
      </c>
      <c r="D691" s="130" t="s">
        <v>130</v>
      </c>
      <c r="E691" s="131" t="s">
        <v>1735</v>
      </c>
      <c r="F691" s="132" t="s">
        <v>1736</v>
      </c>
      <c r="G691" s="133" t="s">
        <v>506</v>
      </c>
      <c r="H691" s="134">
        <v>5</v>
      </c>
      <c r="I691" s="135"/>
      <c r="J691" s="136">
        <f>ROUND(I691*H691,2)</f>
        <v>0</v>
      </c>
      <c r="K691" s="132" t="s">
        <v>408</v>
      </c>
      <c r="L691" s="30"/>
      <c r="M691" s="137" t="s">
        <v>1</v>
      </c>
      <c r="N691" s="138" t="s">
        <v>42</v>
      </c>
      <c r="P691" s="139">
        <f>O691*H691</f>
        <v>0</v>
      </c>
      <c r="Q691" s="139">
        <v>0</v>
      </c>
      <c r="R691" s="139">
        <f>Q691*H691</f>
        <v>0</v>
      </c>
      <c r="S691" s="139">
        <v>0</v>
      </c>
      <c r="T691" s="140">
        <f>S691*H691</f>
        <v>0</v>
      </c>
      <c r="AR691" s="16" t="s">
        <v>135</v>
      </c>
      <c r="AT691" s="16" t="s">
        <v>130</v>
      </c>
      <c r="AU691" s="16" t="s">
        <v>79</v>
      </c>
      <c r="AY691" s="16" t="s">
        <v>129</v>
      </c>
      <c r="BE691" s="141">
        <f>IF(N691="základní",J691,0)</f>
        <v>0</v>
      </c>
      <c r="BF691" s="141">
        <f>IF(N691="snížená",J691,0)</f>
        <v>0</v>
      </c>
      <c r="BG691" s="141">
        <f>IF(N691="zákl. přenesená",J691,0)</f>
        <v>0</v>
      </c>
      <c r="BH691" s="141">
        <f>IF(N691="sníž. přenesená",J691,0)</f>
        <v>0</v>
      </c>
      <c r="BI691" s="141">
        <f>IF(N691="nulová",J691,0)</f>
        <v>0</v>
      </c>
      <c r="BJ691" s="16" t="s">
        <v>79</v>
      </c>
      <c r="BK691" s="141">
        <f>ROUND(I691*H691,2)</f>
        <v>0</v>
      </c>
      <c r="BL691" s="16" t="s">
        <v>135</v>
      </c>
      <c r="BM691" s="16" t="s">
        <v>1737</v>
      </c>
    </row>
    <row r="692" spans="2:51" s="11" customFormat="1" ht="12">
      <c r="B692" s="157"/>
      <c r="D692" s="142" t="s">
        <v>250</v>
      </c>
      <c r="E692" s="158" t="s">
        <v>1</v>
      </c>
      <c r="F692" s="159" t="s">
        <v>1731</v>
      </c>
      <c r="H692" s="158" t="s">
        <v>1</v>
      </c>
      <c r="I692" s="160"/>
      <c r="L692" s="157"/>
      <c r="M692" s="161"/>
      <c r="T692" s="162"/>
      <c r="AT692" s="158" t="s">
        <v>250</v>
      </c>
      <c r="AU692" s="158" t="s">
        <v>79</v>
      </c>
      <c r="AV692" s="11" t="s">
        <v>79</v>
      </c>
      <c r="AW692" s="11" t="s">
        <v>34</v>
      </c>
      <c r="AX692" s="11" t="s">
        <v>71</v>
      </c>
      <c r="AY692" s="158" t="s">
        <v>129</v>
      </c>
    </row>
    <row r="693" spans="2:51" s="10" customFormat="1" ht="12">
      <c r="B693" s="150"/>
      <c r="D693" s="142" t="s">
        <v>250</v>
      </c>
      <c r="E693" s="151" t="s">
        <v>1738</v>
      </c>
      <c r="F693" s="152" t="s">
        <v>1733</v>
      </c>
      <c r="H693" s="153">
        <v>5</v>
      </c>
      <c r="I693" s="154"/>
      <c r="L693" s="150"/>
      <c r="M693" s="155"/>
      <c r="T693" s="156"/>
      <c r="AT693" s="151" t="s">
        <v>250</v>
      </c>
      <c r="AU693" s="151" t="s">
        <v>79</v>
      </c>
      <c r="AV693" s="10" t="s">
        <v>81</v>
      </c>
      <c r="AW693" s="10" t="s">
        <v>34</v>
      </c>
      <c r="AX693" s="10" t="s">
        <v>79</v>
      </c>
      <c r="AY693" s="151" t="s">
        <v>129</v>
      </c>
    </row>
    <row r="694" spans="2:65" s="1" customFormat="1" ht="16.5" customHeight="1">
      <c r="B694" s="30"/>
      <c r="C694" s="130" t="s">
        <v>1739</v>
      </c>
      <c r="D694" s="130" t="s">
        <v>130</v>
      </c>
      <c r="E694" s="131" t="s">
        <v>1740</v>
      </c>
      <c r="F694" s="132" t="s">
        <v>1741</v>
      </c>
      <c r="G694" s="133" t="s">
        <v>488</v>
      </c>
      <c r="H694" s="134">
        <v>68</v>
      </c>
      <c r="I694" s="135"/>
      <c r="J694" s="136">
        <f>ROUND(I694*H694,2)</f>
        <v>0</v>
      </c>
      <c r="K694" s="132" t="s">
        <v>134</v>
      </c>
      <c r="L694" s="30"/>
      <c r="M694" s="137" t="s">
        <v>1</v>
      </c>
      <c r="N694" s="138" t="s">
        <v>42</v>
      </c>
      <c r="P694" s="139">
        <f>O694*H694</f>
        <v>0</v>
      </c>
      <c r="Q694" s="139">
        <v>0</v>
      </c>
      <c r="R694" s="139">
        <f>Q694*H694</f>
        <v>0</v>
      </c>
      <c r="S694" s="139">
        <v>0</v>
      </c>
      <c r="T694" s="140">
        <f>S694*H694</f>
        <v>0</v>
      </c>
      <c r="AR694" s="16" t="s">
        <v>135</v>
      </c>
      <c r="AT694" s="16" t="s">
        <v>130</v>
      </c>
      <c r="AU694" s="16" t="s">
        <v>79</v>
      </c>
      <c r="AY694" s="16" t="s">
        <v>129</v>
      </c>
      <c r="BE694" s="141">
        <f>IF(N694="základní",J694,0)</f>
        <v>0</v>
      </c>
      <c r="BF694" s="141">
        <f>IF(N694="snížená",J694,0)</f>
        <v>0</v>
      </c>
      <c r="BG694" s="141">
        <f>IF(N694="zákl. přenesená",J694,0)</f>
        <v>0</v>
      </c>
      <c r="BH694" s="141">
        <f>IF(N694="sníž. přenesená",J694,0)</f>
        <v>0</v>
      </c>
      <c r="BI694" s="141">
        <f>IF(N694="nulová",J694,0)</f>
        <v>0</v>
      </c>
      <c r="BJ694" s="16" t="s">
        <v>79</v>
      </c>
      <c r="BK694" s="141">
        <f>ROUND(I694*H694,2)</f>
        <v>0</v>
      </c>
      <c r="BL694" s="16" t="s">
        <v>135</v>
      </c>
      <c r="BM694" s="16" t="s">
        <v>1742</v>
      </c>
    </row>
    <row r="695" spans="2:47" s="1" customFormat="1" ht="19.5">
      <c r="B695" s="30"/>
      <c r="D695" s="142" t="s">
        <v>137</v>
      </c>
      <c r="F695" s="143" t="s">
        <v>1743</v>
      </c>
      <c r="I695" s="83"/>
      <c r="L695" s="30"/>
      <c r="M695" s="144"/>
      <c r="T695" s="49"/>
      <c r="AT695" s="16" t="s">
        <v>137</v>
      </c>
      <c r="AU695" s="16" t="s">
        <v>79</v>
      </c>
    </row>
    <row r="696" spans="2:51" s="10" customFormat="1" ht="12">
      <c r="B696" s="150"/>
      <c r="D696" s="142" t="s">
        <v>250</v>
      </c>
      <c r="E696" s="151" t="s">
        <v>1744</v>
      </c>
      <c r="F696" s="152" t="s">
        <v>1745</v>
      </c>
      <c r="H696" s="153">
        <v>12</v>
      </c>
      <c r="I696" s="154"/>
      <c r="L696" s="150"/>
      <c r="M696" s="155"/>
      <c r="T696" s="156"/>
      <c r="AT696" s="151" t="s">
        <v>250</v>
      </c>
      <c r="AU696" s="151" t="s">
        <v>79</v>
      </c>
      <c r="AV696" s="10" t="s">
        <v>81</v>
      </c>
      <c r="AW696" s="10" t="s">
        <v>34</v>
      </c>
      <c r="AX696" s="10" t="s">
        <v>71</v>
      </c>
      <c r="AY696" s="151" t="s">
        <v>129</v>
      </c>
    </row>
    <row r="697" spans="2:51" s="10" customFormat="1" ht="12">
      <c r="B697" s="150"/>
      <c r="D697" s="142" t="s">
        <v>250</v>
      </c>
      <c r="E697" s="151" t="s">
        <v>932</v>
      </c>
      <c r="F697" s="152" t="s">
        <v>1746</v>
      </c>
      <c r="H697" s="153">
        <v>19</v>
      </c>
      <c r="I697" s="154"/>
      <c r="L697" s="150"/>
      <c r="M697" s="155"/>
      <c r="T697" s="156"/>
      <c r="AT697" s="151" t="s">
        <v>250</v>
      </c>
      <c r="AU697" s="151" t="s">
        <v>79</v>
      </c>
      <c r="AV697" s="10" t="s">
        <v>81</v>
      </c>
      <c r="AW697" s="10" t="s">
        <v>34</v>
      </c>
      <c r="AX697" s="10" t="s">
        <v>71</v>
      </c>
      <c r="AY697" s="151" t="s">
        <v>129</v>
      </c>
    </row>
    <row r="698" spans="2:51" s="10" customFormat="1" ht="12">
      <c r="B698" s="150"/>
      <c r="D698" s="142" t="s">
        <v>250</v>
      </c>
      <c r="E698" s="151" t="s">
        <v>962</v>
      </c>
      <c r="F698" s="152" t="s">
        <v>1747</v>
      </c>
      <c r="H698" s="153">
        <v>37</v>
      </c>
      <c r="I698" s="154"/>
      <c r="L698" s="150"/>
      <c r="M698" s="155"/>
      <c r="T698" s="156"/>
      <c r="AT698" s="151" t="s">
        <v>250</v>
      </c>
      <c r="AU698" s="151" t="s">
        <v>79</v>
      </c>
      <c r="AV698" s="10" t="s">
        <v>81</v>
      </c>
      <c r="AW698" s="10" t="s">
        <v>34</v>
      </c>
      <c r="AX698" s="10" t="s">
        <v>71</v>
      </c>
      <c r="AY698" s="151" t="s">
        <v>129</v>
      </c>
    </row>
    <row r="699" spans="2:51" s="10" customFormat="1" ht="12">
      <c r="B699" s="150"/>
      <c r="D699" s="142" t="s">
        <v>250</v>
      </c>
      <c r="E699" s="151" t="s">
        <v>1748</v>
      </c>
      <c r="F699" s="152" t="s">
        <v>1749</v>
      </c>
      <c r="H699" s="153">
        <v>68</v>
      </c>
      <c r="I699" s="154"/>
      <c r="L699" s="150"/>
      <c r="M699" s="155"/>
      <c r="T699" s="156"/>
      <c r="AT699" s="151" t="s">
        <v>250</v>
      </c>
      <c r="AU699" s="151" t="s">
        <v>79</v>
      </c>
      <c r="AV699" s="10" t="s">
        <v>81</v>
      </c>
      <c r="AW699" s="10" t="s">
        <v>34</v>
      </c>
      <c r="AX699" s="10" t="s">
        <v>79</v>
      </c>
      <c r="AY699" s="151" t="s">
        <v>129</v>
      </c>
    </row>
    <row r="700" spans="2:65" s="1" customFormat="1" ht="16.5" customHeight="1">
      <c r="B700" s="30"/>
      <c r="C700" s="130" t="s">
        <v>1750</v>
      </c>
      <c r="D700" s="130" t="s">
        <v>130</v>
      </c>
      <c r="E700" s="131" t="s">
        <v>1751</v>
      </c>
      <c r="F700" s="132" t="s">
        <v>1752</v>
      </c>
      <c r="G700" s="133" t="s">
        <v>488</v>
      </c>
      <c r="H700" s="134">
        <v>12</v>
      </c>
      <c r="I700" s="135"/>
      <c r="J700" s="136">
        <f>ROUND(I700*H700,2)</f>
        <v>0</v>
      </c>
      <c r="K700" s="132" t="s">
        <v>134</v>
      </c>
      <c r="L700" s="30"/>
      <c r="M700" s="137" t="s">
        <v>1</v>
      </c>
      <c r="N700" s="138" t="s">
        <v>42</v>
      </c>
      <c r="P700" s="139">
        <f>O700*H700</f>
        <v>0</v>
      </c>
      <c r="Q700" s="139">
        <v>0</v>
      </c>
      <c r="R700" s="139">
        <f>Q700*H700</f>
        <v>0</v>
      </c>
      <c r="S700" s="139">
        <v>0</v>
      </c>
      <c r="T700" s="140">
        <f>S700*H700</f>
        <v>0</v>
      </c>
      <c r="AR700" s="16" t="s">
        <v>135</v>
      </c>
      <c r="AT700" s="16" t="s">
        <v>130</v>
      </c>
      <c r="AU700" s="16" t="s">
        <v>79</v>
      </c>
      <c r="AY700" s="16" t="s">
        <v>129</v>
      </c>
      <c r="BE700" s="141">
        <f>IF(N700="základní",J700,0)</f>
        <v>0</v>
      </c>
      <c r="BF700" s="141">
        <f>IF(N700="snížená",J700,0)</f>
        <v>0</v>
      </c>
      <c r="BG700" s="141">
        <f>IF(N700="zákl. přenesená",J700,0)</f>
        <v>0</v>
      </c>
      <c r="BH700" s="141">
        <f>IF(N700="sníž. přenesená",J700,0)</f>
        <v>0</v>
      </c>
      <c r="BI700" s="141">
        <f>IF(N700="nulová",J700,0)</f>
        <v>0</v>
      </c>
      <c r="BJ700" s="16" t="s">
        <v>79</v>
      </c>
      <c r="BK700" s="141">
        <f>ROUND(I700*H700,2)</f>
        <v>0</v>
      </c>
      <c r="BL700" s="16" t="s">
        <v>135</v>
      </c>
      <c r="BM700" s="16" t="s">
        <v>1753</v>
      </c>
    </row>
    <row r="701" spans="2:51" s="11" customFormat="1" ht="12">
      <c r="B701" s="157"/>
      <c r="D701" s="142" t="s">
        <v>250</v>
      </c>
      <c r="E701" s="158" t="s">
        <v>1</v>
      </c>
      <c r="F701" s="159" t="s">
        <v>1754</v>
      </c>
      <c r="H701" s="158" t="s">
        <v>1</v>
      </c>
      <c r="I701" s="160"/>
      <c r="L701" s="157"/>
      <c r="M701" s="161"/>
      <c r="T701" s="162"/>
      <c r="AT701" s="158" t="s">
        <v>250</v>
      </c>
      <c r="AU701" s="158" t="s">
        <v>79</v>
      </c>
      <c r="AV701" s="11" t="s">
        <v>79</v>
      </c>
      <c r="AW701" s="11" t="s">
        <v>34</v>
      </c>
      <c r="AX701" s="11" t="s">
        <v>71</v>
      </c>
      <c r="AY701" s="158" t="s">
        <v>129</v>
      </c>
    </row>
    <row r="702" spans="2:51" s="10" customFormat="1" ht="12">
      <c r="B702" s="150"/>
      <c r="D702" s="142" t="s">
        <v>250</v>
      </c>
      <c r="E702" s="151" t="s">
        <v>1755</v>
      </c>
      <c r="F702" s="152" t="s">
        <v>312</v>
      </c>
      <c r="H702" s="153">
        <v>12</v>
      </c>
      <c r="I702" s="154"/>
      <c r="L702" s="150"/>
      <c r="M702" s="155"/>
      <c r="T702" s="156"/>
      <c r="AT702" s="151" t="s">
        <v>250</v>
      </c>
      <c r="AU702" s="151" t="s">
        <v>79</v>
      </c>
      <c r="AV702" s="10" t="s">
        <v>81</v>
      </c>
      <c r="AW702" s="10" t="s">
        <v>34</v>
      </c>
      <c r="AX702" s="10" t="s">
        <v>79</v>
      </c>
      <c r="AY702" s="151" t="s">
        <v>129</v>
      </c>
    </row>
    <row r="703" spans="2:65" s="1" customFormat="1" ht="16.5" customHeight="1">
      <c r="B703" s="30"/>
      <c r="C703" s="130" t="s">
        <v>1756</v>
      </c>
      <c r="D703" s="130" t="s">
        <v>130</v>
      </c>
      <c r="E703" s="131" t="s">
        <v>1757</v>
      </c>
      <c r="F703" s="132" t="s">
        <v>1758</v>
      </c>
      <c r="G703" s="133" t="s">
        <v>488</v>
      </c>
      <c r="H703" s="134">
        <v>19</v>
      </c>
      <c r="I703" s="135"/>
      <c r="J703" s="136">
        <f>ROUND(I703*H703,2)</f>
        <v>0</v>
      </c>
      <c r="K703" s="132" t="s">
        <v>408</v>
      </c>
      <c r="L703" s="30"/>
      <c r="M703" s="137" t="s">
        <v>1</v>
      </c>
      <c r="N703" s="138" t="s">
        <v>42</v>
      </c>
      <c r="P703" s="139">
        <f>O703*H703</f>
        <v>0</v>
      </c>
      <c r="Q703" s="139">
        <v>0</v>
      </c>
      <c r="R703" s="139">
        <f>Q703*H703</f>
        <v>0</v>
      </c>
      <c r="S703" s="139">
        <v>0</v>
      </c>
      <c r="T703" s="140">
        <f>S703*H703</f>
        <v>0</v>
      </c>
      <c r="AR703" s="16" t="s">
        <v>135</v>
      </c>
      <c r="AT703" s="16" t="s">
        <v>130</v>
      </c>
      <c r="AU703" s="16" t="s">
        <v>79</v>
      </c>
      <c r="AY703" s="16" t="s">
        <v>129</v>
      </c>
      <c r="BE703" s="141">
        <f>IF(N703="základní",J703,0)</f>
        <v>0</v>
      </c>
      <c r="BF703" s="141">
        <f>IF(N703="snížená",J703,0)</f>
        <v>0</v>
      </c>
      <c r="BG703" s="141">
        <f>IF(N703="zákl. přenesená",J703,0)</f>
        <v>0</v>
      </c>
      <c r="BH703" s="141">
        <f>IF(N703="sníž. přenesená",J703,0)</f>
        <v>0</v>
      </c>
      <c r="BI703" s="141">
        <f>IF(N703="nulová",J703,0)</f>
        <v>0</v>
      </c>
      <c r="BJ703" s="16" t="s">
        <v>79</v>
      </c>
      <c r="BK703" s="141">
        <f>ROUND(I703*H703,2)</f>
        <v>0</v>
      </c>
      <c r="BL703" s="16" t="s">
        <v>135</v>
      </c>
      <c r="BM703" s="16" t="s">
        <v>1759</v>
      </c>
    </row>
    <row r="704" spans="2:51" s="10" customFormat="1" ht="12">
      <c r="B704" s="150"/>
      <c r="D704" s="142" t="s">
        <v>250</v>
      </c>
      <c r="E704" s="151" t="s">
        <v>1760</v>
      </c>
      <c r="F704" s="152" t="s">
        <v>1746</v>
      </c>
      <c r="H704" s="153">
        <v>19</v>
      </c>
      <c r="I704" s="154"/>
      <c r="L704" s="150"/>
      <c r="M704" s="155"/>
      <c r="T704" s="156"/>
      <c r="AT704" s="151" t="s">
        <v>250</v>
      </c>
      <c r="AU704" s="151" t="s">
        <v>79</v>
      </c>
      <c r="AV704" s="10" t="s">
        <v>81</v>
      </c>
      <c r="AW704" s="10" t="s">
        <v>34</v>
      </c>
      <c r="AX704" s="10" t="s">
        <v>79</v>
      </c>
      <c r="AY704" s="151" t="s">
        <v>129</v>
      </c>
    </row>
    <row r="705" spans="2:65" s="1" customFormat="1" ht="16.5" customHeight="1">
      <c r="B705" s="30"/>
      <c r="C705" s="130" t="s">
        <v>1761</v>
      </c>
      <c r="D705" s="130" t="s">
        <v>130</v>
      </c>
      <c r="E705" s="131" t="s">
        <v>1762</v>
      </c>
      <c r="F705" s="132" t="s">
        <v>1763</v>
      </c>
      <c r="G705" s="133" t="s">
        <v>488</v>
      </c>
      <c r="H705" s="134">
        <v>37</v>
      </c>
      <c r="I705" s="135"/>
      <c r="J705" s="136">
        <f>ROUND(I705*H705,2)</f>
        <v>0</v>
      </c>
      <c r="K705" s="132" t="s">
        <v>408</v>
      </c>
      <c r="L705" s="30"/>
      <c r="M705" s="137" t="s">
        <v>1</v>
      </c>
      <c r="N705" s="138" t="s">
        <v>42</v>
      </c>
      <c r="P705" s="139">
        <f>O705*H705</f>
        <v>0</v>
      </c>
      <c r="Q705" s="139">
        <v>0</v>
      </c>
      <c r="R705" s="139">
        <f>Q705*H705</f>
        <v>0</v>
      </c>
      <c r="S705" s="139">
        <v>0</v>
      </c>
      <c r="T705" s="140">
        <f>S705*H705</f>
        <v>0</v>
      </c>
      <c r="AR705" s="16" t="s">
        <v>135</v>
      </c>
      <c r="AT705" s="16" t="s">
        <v>130</v>
      </c>
      <c r="AU705" s="16" t="s">
        <v>79</v>
      </c>
      <c r="AY705" s="16" t="s">
        <v>129</v>
      </c>
      <c r="BE705" s="141">
        <f>IF(N705="základní",J705,0)</f>
        <v>0</v>
      </c>
      <c r="BF705" s="141">
        <f>IF(N705="snížená",J705,0)</f>
        <v>0</v>
      </c>
      <c r="BG705" s="141">
        <f>IF(N705="zákl. přenesená",J705,0)</f>
        <v>0</v>
      </c>
      <c r="BH705" s="141">
        <f>IF(N705="sníž. přenesená",J705,0)</f>
        <v>0</v>
      </c>
      <c r="BI705" s="141">
        <f>IF(N705="nulová",J705,0)</f>
        <v>0</v>
      </c>
      <c r="BJ705" s="16" t="s">
        <v>79</v>
      </c>
      <c r="BK705" s="141">
        <f>ROUND(I705*H705,2)</f>
        <v>0</v>
      </c>
      <c r="BL705" s="16" t="s">
        <v>135</v>
      </c>
      <c r="BM705" s="16" t="s">
        <v>1764</v>
      </c>
    </row>
    <row r="706" spans="2:51" s="10" customFormat="1" ht="12">
      <c r="B706" s="150"/>
      <c r="D706" s="142" t="s">
        <v>250</v>
      </c>
      <c r="E706" s="151" t="s">
        <v>1765</v>
      </c>
      <c r="F706" s="152" t="s">
        <v>1766</v>
      </c>
      <c r="H706" s="153">
        <v>37</v>
      </c>
      <c r="I706" s="154"/>
      <c r="L706" s="150"/>
      <c r="M706" s="155"/>
      <c r="T706" s="156"/>
      <c r="AT706" s="151" t="s">
        <v>250</v>
      </c>
      <c r="AU706" s="151" t="s">
        <v>79</v>
      </c>
      <c r="AV706" s="10" t="s">
        <v>81</v>
      </c>
      <c r="AW706" s="10" t="s">
        <v>34</v>
      </c>
      <c r="AX706" s="10" t="s">
        <v>79</v>
      </c>
      <c r="AY706" s="151" t="s">
        <v>129</v>
      </c>
    </row>
    <row r="707" spans="2:65" s="1" customFormat="1" ht="16.5" customHeight="1">
      <c r="B707" s="30"/>
      <c r="C707" s="130" t="s">
        <v>1767</v>
      </c>
      <c r="D707" s="130" t="s">
        <v>130</v>
      </c>
      <c r="E707" s="131" t="s">
        <v>1768</v>
      </c>
      <c r="F707" s="132" t="s">
        <v>1769</v>
      </c>
      <c r="G707" s="133" t="s">
        <v>506</v>
      </c>
      <c r="H707" s="134">
        <v>3</v>
      </c>
      <c r="I707" s="135"/>
      <c r="J707" s="136">
        <f>ROUND(I707*H707,2)</f>
        <v>0</v>
      </c>
      <c r="K707" s="132" t="s">
        <v>134</v>
      </c>
      <c r="L707" s="30"/>
      <c r="M707" s="137" t="s">
        <v>1</v>
      </c>
      <c r="N707" s="138" t="s">
        <v>42</v>
      </c>
      <c r="P707" s="139">
        <f>O707*H707</f>
        <v>0</v>
      </c>
      <c r="Q707" s="139">
        <v>0</v>
      </c>
      <c r="R707" s="139">
        <f>Q707*H707</f>
        <v>0</v>
      </c>
      <c r="S707" s="139">
        <v>0</v>
      </c>
      <c r="T707" s="140">
        <f>S707*H707</f>
        <v>0</v>
      </c>
      <c r="AR707" s="16" t="s">
        <v>135</v>
      </c>
      <c r="AT707" s="16" t="s">
        <v>130</v>
      </c>
      <c r="AU707" s="16" t="s">
        <v>79</v>
      </c>
      <c r="AY707" s="16" t="s">
        <v>129</v>
      </c>
      <c r="BE707" s="141">
        <f>IF(N707="základní",J707,0)</f>
        <v>0</v>
      </c>
      <c r="BF707" s="141">
        <f>IF(N707="snížená",J707,0)</f>
        <v>0</v>
      </c>
      <c r="BG707" s="141">
        <f>IF(N707="zákl. přenesená",J707,0)</f>
        <v>0</v>
      </c>
      <c r="BH707" s="141">
        <f>IF(N707="sníž. přenesená",J707,0)</f>
        <v>0</v>
      </c>
      <c r="BI707" s="141">
        <f>IF(N707="nulová",J707,0)</f>
        <v>0</v>
      </c>
      <c r="BJ707" s="16" t="s">
        <v>79</v>
      </c>
      <c r="BK707" s="141">
        <f>ROUND(I707*H707,2)</f>
        <v>0</v>
      </c>
      <c r="BL707" s="16" t="s">
        <v>135</v>
      </c>
      <c r="BM707" s="16" t="s">
        <v>1770</v>
      </c>
    </row>
    <row r="708" spans="2:51" s="10" customFormat="1" ht="12">
      <c r="B708" s="150"/>
      <c r="D708" s="142" t="s">
        <v>250</v>
      </c>
      <c r="E708" s="151" t="s">
        <v>1771</v>
      </c>
      <c r="F708" s="152" t="s">
        <v>1772</v>
      </c>
      <c r="H708" s="153">
        <v>3</v>
      </c>
      <c r="I708" s="154"/>
      <c r="L708" s="150"/>
      <c r="M708" s="155"/>
      <c r="T708" s="156"/>
      <c r="AT708" s="151" t="s">
        <v>250</v>
      </c>
      <c r="AU708" s="151" t="s">
        <v>79</v>
      </c>
      <c r="AV708" s="10" t="s">
        <v>81</v>
      </c>
      <c r="AW708" s="10" t="s">
        <v>34</v>
      </c>
      <c r="AX708" s="10" t="s">
        <v>79</v>
      </c>
      <c r="AY708" s="151" t="s">
        <v>129</v>
      </c>
    </row>
    <row r="709" spans="2:65" s="1" customFormat="1" ht="16.5" customHeight="1">
      <c r="B709" s="30"/>
      <c r="C709" s="130" t="s">
        <v>1773</v>
      </c>
      <c r="D709" s="130" t="s">
        <v>130</v>
      </c>
      <c r="E709" s="131" t="s">
        <v>1774</v>
      </c>
      <c r="F709" s="132" t="s">
        <v>1775</v>
      </c>
      <c r="G709" s="133" t="s">
        <v>488</v>
      </c>
      <c r="H709" s="134">
        <v>41</v>
      </c>
      <c r="I709" s="135"/>
      <c r="J709" s="136">
        <f>ROUND(I709*H709,2)</f>
        <v>0</v>
      </c>
      <c r="K709" s="132" t="s">
        <v>134</v>
      </c>
      <c r="L709" s="30"/>
      <c r="M709" s="137" t="s">
        <v>1</v>
      </c>
      <c r="N709" s="138" t="s">
        <v>42</v>
      </c>
      <c r="P709" s="139">
        <f>O709*H709</f>
        <v>0</v>
      </c>
      <c r="Q709" s="139">
        <v>0</v>
      </c>
      <c r="R709" s="139">
        <f>Q709*H709</f>
        <v>0</v>
      </c>
      <c r="S709" s="139">
        <v>0</v>
      </c>
      <c r="T709" s="140">
        <f>S709*H709</f>
        <v>0</v>
      </c>
      <c r="AR709" s="16" t="s">
        <v>135</v>
      </c>
      <c r="AT709" s="16" t="s">
        <v>130</v>
      </c>
      <c r="AU709" s="16" t="s">
        <v>79</v>
      </c>
      <c r="AY709" s="16" t="s">
        <v>129</v>
      </c>
      <c r="BE709" s="141">
        <f>IF(N709="základní",J709,0)</f>
        <v>0</v>
      </c>
      <c r="BF709" s="141">
        <f>IF(N709="snížená",J709,0)</f>
        <v>0</v>
      </c>
      <c r="BG709" s="141">
        <f>IF(N709="zákl. přenesená",J709,0)</f>
        <v>0</v>
      </c>
      <c r="BH709" s="141">
        <f>IF(N709="sníž. přenesená",J709,0)</f>
        <v>0</v>
      </c>
      <c r="BI709" s="141">
        <f>IF(N709="nulová",J709,0)</f>
        <v>0</v>
      </c>
      <c r="BJ709" s="16" t="s">
        <v>79</v>
      </c>
      <c r="BK709" s="141">
        <f>ROUND(I709*H709,2)</f>
        <v>0</v>
      </c>
      <c r="BL709" s="16" t="s">
        <v>135</v>
      </c>
      <c r="BM709" s="16" t="s">
        <v>1776</v>
      </c>
    </row>
    <row r="710" spans="2:47" s="1" customFormat="1" ht="19.5">
      <c r="B710" s="30"/>
      <c r="D710" s="142" t="s">
        <v>137</v>
      </c>
      <c r="F710" s="143" t="s">
        <v>1777</v>
      </c>
      <c r="I710" s="83"/>
      <c r="L710" s="30"/>
      <c r="M710" s="144"/>
      <c r="T710" s="49"/>
      <c r="AT710" s="16" t="s">
        <v>137</v>
      </c>
      <c r="AU710" s="16" t="s">
        <v>79</v>
      </c>
    </row>
    <row r="711" spans="2:51" s="10" customFormat="1" ht="12">
      <c r="B711" s="150"/>
      <c r="D711" s="142" t="s">
        <v>250</v>
      </c>
      <c r="E711" s="151" t="s">
        <v>1778</v>
      </c>
      <c r="F711" s="152" t="s">
        <v>1779</v>
      </c>
      <c r="H711" s="153">
        <v>19</v>
      </c>
      <c r="I711" s="154"/>
      <c r="L711" s="150"/>
      <c r="M711" s="155"/>
      <c r="T711" s="156"/>
      <c r="AT711" s="151" t="s">
        <v>250</v>
      </c>
      <c r="AU711" s="151" t="s">
        <v>79</v>
      </c>
      <c r="AV711" s="10" t="s">
        <v>81</v>
      </c>
      <c r="AW711" s="10" t="s">
        <v>34</v>
      </c>
      <c r="AX711" s="10" t="s">
        <v>71</v>
      </c>
      <c r="AY711" s="151" t="s">
        <v>129</v>
      </c>
    </row>
    <row r="712" spans="2:51" s="10" customFormat="1" ht="12">
      <c r="B712" s="150"/>
      <c r="D712" s="142" t="s">
        <v>250</v>
      </c>
      <c r="E712" s="151" t="s">
        <v>933</v>
      </c>
      <c r="F712" s="152" t="s">
        <v>1780</v>
      </c>
      <c r="H712" s="153">
        <v>22</v>
      </c>
      <c r="I712" s="154"/>
      <c r="L712" s="150"/>
      <c r="M712" s="155"/>
      <c r="T712" s="156"/>
      <c r="AT712" s="151" t="s">
        <v>250</v>
      </c>
      <c r="AU712" s="151" t="s">
        <v>79</v>
      </c>
      <c r="AV712" s="10" t="s">
        <v>81</v>
      </c>
      <c r="AW712" s="10" t="s">
        <v>34</v>
      </c>
      <c r="AX712" s="10" t="s">
        <v>71</v>
      </c>
      <c r="AY712" s="151" t="s">
        <v>129</v>
      </c>
    </row>
    <row r="713" spans="2:51" s="10" customFormat="1" ht="12">
      <c r="B713" s="150"/>
      <c r="D713" s="142" t="s">
        <v>250</v>
      </c>
      <c r="E713" s="151" t="s">
        <v>1781</v>
      </c>
      <c r="F713" s="152" t="s">
        <v>1782</v>
      </c>
      <c r="H713" s="153">
        <v>41</v>
      </c>
      <c r="I713" s="154"/>
      <c r="L713" s="150"/>
      <c r="M713" s="155"/>
      <c r="T713" s="156"/>
      <c r="AT713" s="151" t="s">
        <v>250</v>
      </c>
      <c r="AU713" s="151" t="s">
        <v>79</v>
      </c>
      <c r="AV713" s="10" t="s">
        <v>81</v>
      </c>
      <c r="AW713" s="10" t="s">
        <v>34</v>
      </c>
      <c r="AX713" s="10" t="s">
        <v>79</v>
      </c>
      <c r="AY713" s="151" t="s">
        <v>129</v>
      </c>
    </row>
    <row r="714" spans="2:65" s="1" customFormat="1" ht="16.5" customHeight="1">
      <c r="B714" s="30"/>
      <c r="C714" s="130" t="s">
        <v>1783</v>
      </c>
      <c r="D714" s="130" t="s">
        <v>130</v>
      </c>
      <c r="E714" s="131" t="s">
        <v>858</v>
      </c>
      <c r="F714" s="132" t="s">
        <v>859</v>
      </c>
      <c r="G714" s="133" t="s">
        <v>506</v>
      </c>
      <c r="H714" s="134">
        <v>2</v>
      </c>
      <c r="I714" s="135"/>
      <c r="J714" s="136">
        <f>ROUND(I714*H714,2)</f>
        <v>0</v>
      </c>
      <c r="K714" s="132" t="s">
        <v>134</v>
      </c>
      <c r="L714" s="30"/>
      <c r="M714" s="137" t="s">
        <v>1</v>
      </c>
      <c r="N714" s="138" t="s">
        <v>42</v>
      </c>
      <c r="P714" s="139">
        <f>O714*H714</f>
        <v>0</v>
      </c>
      <c r="Q714" s="139">
        <v>0</v>
      </c>
      <c r="R714" s="139">
        <f>Q714*H714</f>
        <v>0</v>
      </c>
      <c r="S714" s="139">
        <v>0</v>
      </c>
      <c r="T714" s="140">
        <f>S714*H714</f>
        <v>0</v>
      </c>
      <c r="AR714" s="16" t="s">
        <v>135</v>
      </c>
      <c r="AT714" s="16" t="s">
        <v>130</v>
      </c>
      <c r="AU714" s="16" t="s">
        <v>79</v>
      </c>
      <c r="AY714" s="16" t="s">
        <v>129</v>
      </c>
      <c r="BE714" s="141">
        <f>IF(N714="základní",J714,0)</f>
        <v>0</v>
      </c>
      <c r="BF714" s="141">
        <f>IF(N714="snížená",J714,0)</f>
        <v>0</v>
      </c>
      <c r="BG714" s="141">
        <f>IF(N714="zákl. přenesená",J714,0)</f>
        <v>0</v>
      </c>
      <c r="BH714" s="141">
        <f>IF(N714="sníž. přenesená",J714,0)</f>
        <v>0</v>
      </c>
      <c r="BI714" s="141">
        <f>IF(N714="nulová",J714,0)</f>
        <v>0</v>
      </c>
      <c r="BJ714" s="16" t="s">
        <v>79</v>
      </c>
      <c r="BK714" s="141">
        <f>ROUND(I714*H714,2)</f>
        <v>0</v>
      </c>
      <c r="BL714" s="16" t="s">
        <v>135</v>
      </c>
      <c r="BM714" s="16" t="s">
        <v>1784</v>
      </c>
    </row>
    <row r="715" spans="2:47" s="1" customFormat="1" ht="19.5">
      <c r="B715" s="30"/>
      <c r="D715" s="142" t="s">
        <v>137</v>
      </c>
      <c r="F715" s="143" t="s">
        <v>861</v>
      </c>
      <c r="I715" s="83"/>
      <c r="L715" s="30"/>
      <c r="M715" s="144"/>
      <c r="T715" s="49"/>
      <c r="AT715" s="16" t="s">
        <v>137</v>
      </c>
      <c r="AU715" s="16" t="s">
        <v>79</v>
      </c>
    </row>
    <row r="716" spans="2:51" s="10" customFormat="1" ht="12">
      <c r="B716" s="150"/>
      <c r="D716" s="142" t="s">
        <v>250</v>
      </c>
      <c r="E716" s="151" t="s">
        <v>1785</v>
      </c>
      <c r="F716" s="152" t="s">
        <v>81</v>
      </c>
      <c r="H716" s="153">
        <v>2</v>
      </c>
      <c r="I716" s="154"/>
      <c r="L716" s="150"/>
      <c r="M716" s="155"/>
      <c r="T716" s="156"/>
      <c r="AT716" s="151" t="s">
        <v>250</v>
      </c>
      <c r="AU716" s="151" t="s">
        <v>79</v>
      </c>
      <c r="AV716" s="10" t="s">
        <v>81</v>
      </c>
      <c r="AW716" s="10" t="s">
        <v>34</v>
      </c>
      <c r="AX716" s="10" t="s">
        <v>79</v>
      </c>
      <c r="AY716" s="151" t="s">
        <v>129</v>
      </c>
    </row>
    <row r="717" spans="2:65" s="1" customFormat="1" ht="16.5" customHeight="1">
      <c r="B717" s="30"/>
      <c r="C717" s="130" t="s">
        <v>1786</v>
      </c>
      <c r="D717" s="130" t="s">
        <v>130</v>
      </c>
      <c r="E717" s="131" t="s">
        <v>864</v>
      </c>
      <c r="F717" s="132" t="s">
        <v>859</v>
      </c>
      <c r="G717" s="133" t="s">
        <v>506</v>
      </c>
      <c r="H717" s="134">
        <v>3</v>
      </c>
      <c r="I717" s="135"/>
      <c r="J717" s="136">
        <f>ROUND(I717*H717,2)</f>
        <v>0</v>
      </c>
      <c r="K717" s="132" t="s">
        <v>134</v>
      </c>
      <c r="L717" s="30"/>
      <c r="M717" s="137" t="s">
        <v>1</v>
      </c>
      <c r="N717" s="138" t="s">
        <v>42</v>
      </c>
      <c r="P717" s="139">
        <f>O717*H717</f>
        <v>0</v>
      </c>
      <c r="Q717" s="139">
        <v>0</v>
      </c>
      <c r="R717" s="139">
        <f>Q717*H717</f>
        <v>0</v>
      </c>
      <c r="S717" s="139">
        <v>0</v>
      </c>
      <c r="T717" s="140">
        <f>S717*H717</f>
        <v>0</v>
      </c>
      <c r="AR717" s="16" t="s">
        <v>135</v>
      </c>
      <c r="AT717" s="16" t="s">
        <v>130</v>
      </c>
      <c r="AU717" s="16" t="s">
        <v>79</v>
      </c>
      <c r="AY717" s="16" t="s">
        <v>129</v>
      </c>
      <c r="BE717" s="141">
        <f>IF(N717="základní",J717,0)</f>
        <v>0</v>
      </c>
      <c r="BF717" s="141">
        <f>IF(N717="snížená",J717,0)</f>
        <v>0</v>
      </c>
      <c r="BG717" s="141">
        <f>IF(N717="zákl. přenesená",J717,0)</f>
        <v>0</v>
      </c>
      <c r="BH717" s="141">
        <f>IF(N717="sníž. přenesená",J717,0)</f>
        <v>0</v>
      </c>
      <c r="BI717" s="141">
        <f>IF(N717="nulová",J717,0)</f>
        <v>0</v>
      </c>
      <c r="BJ717" s="16" t="s">
        <v>79</v>
      </c>
      <c r="BK717" s="141">
        <f>ROUND(I717*H717,2)</f>
        <v>0</v>
      </c>
      <c r="BL717" s="16" t="s">
        <v>135</v>
      </c>
      <c r="BM717" s="16" t="s">
        <v>1787</v>
      </c>
    </row>
    <row r="718" spans="2:47" s="1" customFormat="1" ht="29.25">
      <c r="B718" s="30"/>
      <c r="D718" s="142" t="s">
        <v>137</v>
      </c>
      <c r="F718" s="143" t="s">
        <v>866</v>
      </c>
      <c r="I718" s="83"/>
      <c r="L718" s="30"/>
      <c r="M718" s="144"/>
      <c r="T718" s="49"/>
      <c r="AT718" s="16" t="s">
        <v>137</v>
      </c>
      <c r="AU718" s="16" t="s">
        <v>79</v>
      </c>
    </row>
    <row r="719" spans="2:51" s="10" customFormat="1" ht="12">
      <c r="B719" s="150"/>
      <c r="D719" s="142" t="s">
        <v>250</v>
      </c>
      <c r="E719" s="151" t="s">
        <v>1788</v>
      </c>
      <c r="F719" s="152" t="s">
        <v>143</v>
      </c>
      <c r="H719" s="153">
        <v>3</v>
      </c>
      <c r="I719" s="154"/>
      <c r="L719" s="150"/>
      <c r="M719" s="155"/>
      <c r="T719" s="156"/>
      <c r="AT719" s="151" t="s">
        <v>250</v>
      </c>
      <c r="AU719" s="151" t="s">
        <v>79</v>
      </c>
      <c r="AV719" s="10" t="s">
        <v>81</v>
      </c>
      <c r="AW719" s="10" t="s">
        <v>34</v>
      </c>
      <c r="AX719" s="10" t="s">
        <v>79</v>
      </c>
      <c r="AY719" s="151" t="s">
        <v>129</v>
      </c>
    </row>
    <row r="720" spans="2:65" s="1" customFormat="1" ht="16.5" customHeight="1">
      <c r="B720" s="30"/>
      <c r="C720" s="130" t="s">
        <v>1789</v>
      </c>
      <c r="D720" s="130" t="s">
        <v>130</v>
      </c>
      <c r="E720" s="131" t="s">
        <v>1790</v>
      </c>
      <c r="F720" s="132" t="s">
        <v>1791</v>
      </c>
      <c r="G720" s="133" t="s">
        <v>506</v>
      </c>
      <c r="H720" s="134">
        <v>1</v>
      </c>
      <c r="I720" s="135"/>
      <c r="J720" s="136">
        <f>ROUND(I720*H720,2)</f>
        <v>0</v>
      </c>
      <c r="K720" s="132" t="s">
        <v>134</v>
      </c>
      <c r="L720" s="30"/>
      <c r="M720" s="137" t="s">
        <v>1</v>
      </c>
      <c r="N720" s="138" t="s">
        <v>42</v>
      </c>
      <c r="P720" s="139">
        <f>O720*H720</f>
        <v>0</v>
      </c>
      <c r="Q720" s="139">
        <v>0</v>
      </c>
      <c r="R720" s="139">
        <f>Q720*H720</f>
        <v>0</v>
      </c>
      <c r="S720" s="139">
        <v>0</v>
      </c>
      <c r="T720" s="140">
        <f>S720*H720</f>
        <v>0</v>
      </c>
      <c r="AR720" s="16" t="s">
        <v>135</v>
      </c>
      <c r="AT720" s="16" t="s">
        <v>130</v>
      </c>
      <c r="AU720" s="16" t="s">
        <v>79</v>
      </c>
      <c r="AY720" s="16" t="s">
        <v>129</v>
      </c>
      <c r="BE720" s="141">
        <f>IF(N720="základní",J720,0)</f>
        <v>0</v>
      </c>
      <c r="BF720" s="141">
        <f>IF(N720="snížená",J720,0)</f>
        <v>0</v>
      </c>
      <c r="BG720" s="141">
        <f>IF(N720="zákl. přenesená",J720,0)</f>
        <v>0</v>
      </c>
      <c r="BH720" s="141">
        <f>IF(N720="sníž. přenesená",J720,0)</f>
        <v>0</v>
      </c>
      <c r="BI720" s="141">
        <f>IF(N720="nulová",J720,0)</f>
        <v>0</v>
      </c>
      <c r="BJ720" s="16" t="s">
        <v>79</v>
      </c>
      <c r="BK720" s="141">
        <f>ROUND(I720*H720,2)</f>
        <v>0</v>
      </c>
      <c r="BL720" s="16" t="s">
        <v>135</v>
      </c>
      <c r="BM720" s="16" t="s">
        <v>1792</v>
      </c>
    </row>
    <row r="721" spans="2:51" s="10" customFormat="1" ht="12">
      <c r="B721" s="150"/>
      <c r="D721" s="142" t="s">
        <v>250</v>
      </c>
      <c r="E721" s="151" t="s">
        <v>1793</v>
      </c>
      <c r="F721" s="152" t="s">
        <v>79</v>
      </c>
      <c r="H721" s="153">
        <v>1</v>
      </c>
      <c r="I721" s="154"/>
      <c r="L721" s="150"/>
      <c r="M721" s="155"/>
      <c r="T721" s="156"/>
      <c r="AT721" s="151" t="s">
        <v>250</v>
      </c>
      <c r="AU721" s="151" t="s">
        <v>79</v>
      </c>
      <c r="AV721" s="10" t="s">
        <v>81</v>
      </c>
      <c r="AW721" s="10" t="s">
        <v>34</v>
      </c>
      <c r="AX721" s="10" t="s">
        <v>79</v>
      </c>
      <c r="AY721" s="151" t="s">
        <v>129</v>
      </c>
    </row>
    <row r="722" spans="2:65" s="1" customFormat="1" ht="16.5" customHeight="1">
      <c r="B722" s="30"/>
      <c r="C722" s="130" t="s">
        <v>1794</v>
      </c>
      <c r="D722" s="130" t="s">
        <v>130</v>
      </c>
      <c r="E722" s="131" t="s">
        <v>1795</v>
      </c>
      <c r="F722" s="132" t="s">
        <v>1796</v>
      </c>
      <c r="G722" s="133" t="s">
        <v>488</v>
      </c>
      <c r="H722" s="134">
        <v>2</v>
      </c>
      <c r="I722" s="135"/>
      <c r="J722" s="136">
        <f>ROUND(I722*H722,2)</f>
        <v>0</v>
      </c>
      <c r="K722" s="132" t="s">
        <v>134</v>
      </c>
      <c r="L722" s="30"/>
      <c r="M722" s="137" t="s">
        <v>1</v>
      </c>
      <c r="N722" s="138" t="s">
        <v>42</v>
      </c>
      <c r="P722" s="139">
        <f>O722*H722</f>
        <v>0</v>
      </c>
      <c r="Q722" s="139">
        <v>0</v>
      </c>
      <c r="R722" s="139">
        <f>Q722*H722</f>
        <v>0</v>
      </c>
      <c r="S722" s="139">
        <v>0</v>
      </c>
      <c r="T722" s="140">
        <f>S722*H722</f>
        <v>0</v>
      </c>
      <c r="AR722" s="16" t="s">
        <v>135</v>
      </c>
      <c r="AT722" s="16" t="s">
        <v>130</v>
      </c>
      <c r="AU722" s="16" t="s">
        <v>79</v>
      </c>
      <c r="AY722" s="16" t="s">
        <v>129</v>
      </c>
      <c r="BE722" s="141">
        <f>IF(N722="základní",J722,0)</f>
        <v>0</v>
      </c>
      <c r="BF722" s="141">
        <f>IF(N722="snížená",J722,0)</f>
        <v>0</v>
      </c>
      <c r="BG722" s="141">
        <f>IF(N722="zákl. přenesená",J722,0)</f>
        <v>0</v>
      </c>
      <c r="BH722" s="141">
        <f>IF(N722="sníž. přenesená",J722,0)</f>
        <v>0</v>
      </c>
      <c r="BI722" s="141">
        <f>IF(N722="nulová",J722,0)</f>
        <v>0</v>
      </c>
      <c r="BJ722" s="16" t="s">
        <v>79</v>
      </c>
      <c r="BK722" s="141">
        <f>ROUND(I722*H722,2)</f>
        <v>0</v>
      </c>
      <c r="BL722" s="16" t="s">
        <v>135</v>
      </c>
      <c r="BM722" s="16" t="s">
        <v>1797</v>
      </c>
    </row>
    <row r="723" spans="2:51" s="10" customFormat="1" ht="12">
      <c r="B723" s="150"/>
      <c r="D723" s="142" t="s">
        <v>250</v>
      </c>
      <c r="E723" s="151" t="s">
        <v>1798</v>
      </c>
      <c r="F723" s="152" t="s">
        <v>81</v>
      </c>
      <c r="H723" s="153">
        <v>2</v>
      </c>
      <c r="I723" s="154"/>
      <c r="L723" s="150"/>
      <c r="M723" s="155"/>
      <c r="T723" s="156"/>
      <c r="AT723" s="151" t="s">
        <v>250</v>
      </c>
      <c r="AU723" s="151" t="s">
        <v>79</v>
      </c>
      <c r="AV723" s="10" t="s">
        <v>81</v>
      </c>
      <c r="AW723" s="10" t="s">
        <v>34</v>
      </c>
      <c r="AX723" s="10" t="s">
        <v>79</v>
      </c>
      <c r="AY723" s="151" t="s">
        <v>129</v>
      </c>
    </row>
    <row r="724" spans="2:65" s="1" customFormat="1" ht="16.5" customHeight="1">
      <c r="B724" s="30"/>
      <c r="C724" s="130" t="s">
        <v>1799</v>
      </c>
      <c r="D724" s="130" t="s">
        <v>130</v>
      </c>
      <c r="E724" s="131" t="s">
        <v>1800</v>
      </c>
      <c r="F724" s="132" t="s">
        <v>1801</v>
      </c>
      <c r="G724" s="133" t="s">
        <v>488</v>
      </c>
      <c r="H724" s="134">
        <v>1490</v>
      </c>
      <c r="I724" s="135"/>
      <c r="J724" s="136">
        <f>ROUND(I724*H724,2)</f>
        <v>0</v>
      </c>
      <c r="K724" s="132" t="s">
        <v>134</v>
      </c>
      <c r="L724" s="30"/>
      <c r="M724" s="137" t="s">
        <v>1</v>
      </c>
      <c r="N724" s="138" t="s">
        <v>42</v>
      </c>
      <c r="P724" s="139">
        <f>O724*H724</f>
        <v>0</v>
      </c>
      <c r="Q724" s="139">
        <v>0</v>
      </c>
      <c r="R724" s="139">
        <f>Q724*H724</f>
        <v>0</v>
      </c>
      <c r="S724" s="139">
        <v>0</v>
      </c>
      <c r="T724" s="140">
        <f>S724*H724</f>
        <v>0</v>
      </c>
      <c r="AR724" s="16" t="s">
        <v>135</v>
      </c>
      <c r="AT724" s="16" t="s">
        <v>130</v>
      </c>
      <c r="AU724" s="16" t="s">
        <v>79</v>
      </c>
      <c r="AY724" s="16" t="s">
        <v>129</v>
      </c>
      <c r="BE724" s="141">
        <f>IF(N724="základní",J724,0)</f>
        <v>0</v>
      </c>
      <c r="BF724" s="141">
        <f>IF(N724="snížená",J724,0)</f>
        <v>0</v>
      </c>
      <c r="BG724" s="141">
        <f>IF(N724="zákl. přenesená",J724,0)</f>
        <v>0</v>
      </c>
      <c r="BH724" s="141">
        <f>IF(N724="sníž. přenesená",J724,0)</f>
        <v>0</v>
      </c>
      <c r="BI724" s="141">
        <f>IF(N724="nulová",J724,0)</f>
        <v>0</v>
      </c>
      <c r="BJ724" s="16" t="s">
        <v>79</v>
      </c>
      <c r="BK724" s="141">
        <f>ROUND(I724*H724,2)</f>
        <v>0</v>
      </c>
      <c r="BL724" s="16" t="s">
        <v>135</v>
      </c>
      <c r="BM724" s="16" t="s">
        <v>1802</v>
      </c>
    </row>
    <row r="725" spans="2:51" s="10" customFormat="1" ht="12">
      <c r="B725" s="150"/>
      <c r="D725" s="142" t="s">
        <v>250</v>
      </c>
      <c r="E725" s="151" t="s">
        <v>402</v>
      </c>
      <c r="F725" s="152" t="s">
        <v>1803</v>
      </c>
      <c r="H725" s="153">
        <v>1490</v>
      </c>
      <c r="I725" s="154"/>
      <c r="L725" s="150"/>
      <c r="M725" s="155"/>
      <c r="T725" s="156"/>
      <c r="AT725" s="151" t="s">
        <v>250</v>
      </c>
      <c r="AU725" s="151" t="s">
        <v>79</v>
      </c>
      <c r="AV725" s="10" t="s">
        <v>81</v>
      </c>
      <c r="AW725" s="10" t="s">
        <v>34</v>
      </c>
      <c r="AX725" s="10" t="s">
        <v>79</v>
      </c>
      <c r="AY725" s="151" t="s">
        <v>129</v>
      </c>
    </row>
    <row r="726" spans="2:65" s="1" customFormat="1" ht="16.5" customHeight="1">
      <c r="B726" s="30"/>
      <c r="C726" s="130" t="s">
        <v>1804</v>
      </c>
      <c r="D726" s="130" t="s">
        <v>130</v>
      </c>
      <c r="E726" s="131" t="s">
        <v>1805</v>
      </c>
      <c r="F726" s="132" t="s">
        <v>1806</v>
      </c>
      <c r="G726" s="133" t="s">
        <v>254</v>
      </c>
      <c r="H726" s="134">
        <v>359</v>
      </c>
      <c r="I726" s="135"/>
      <c r="J726" s="136">
        <f>ROUND(I726*H726,2)</f>
        <v>0</v>
      </c>
      <c r="K726" s="132" t="s">
        <v>134</v>
      </c>
      <c r="L726" s="30"/>
      <c r="M726" s="137" t="s">
        <v>1</v>
      </c>
      <c r="N726" s="138" t="s">
        <v>42</v>
      </c>
      <c r="P726" s="139">
        <f>O726*H726</f>
        <v>0</v>
      </c>
      <c r="Q726" s="139">
        <v>0</v>
      </c>
      <c r="R726" s="139">
        <f>Q726*H726</f>
        <v>0</v>
      </c>
      <c r="S726" s="139">
        <v>0</v>
      </c>
      <c r="T726" s="140">
        <f>S726*H726</f>
        <v>0</v>
      </c>
      <c r="AR726" s="16" t="s">
        <v>135</v>
      </c>
      <c r="AT726" s="16" t="s">
        <v>130</v>
      </c>
      <c r="AU726" s="16" t="s">
        <v>79</v>
      </c>
      <c r="AY726" s="16" t="s">
        <v>129</v>
      </c>
      <c r="BE726" s="141">
        <f>IF(N726="základní",J726,0)</f>
        <v>0</v>
      </c>
      <c r="BF726" s="141">
        <f>IF(N726="snížená",J726,0)</f>
        <v>0</v>
      </c>
      <c r="BG726" s="141">
        <f>IF(N726="zákl. přenesená",J726,0)</f>
        <v>0</v>
      </c>
      <c r="BH726" s="141">
        <f>IF(N726="sníž. přenesená",J726,0)</f>
        <v>0</v>
      </c>
      <c r="BI726" s="141">
        <f>IF(N726="nulová",J726,0)</f>
        <v>0</v>
      </c>
      <c r="BJ726" s="16" t="s">
        <v>79</v>
      </c>
      <c r="BK726" s="141">
        <f>ROUND(I726*H726,2)</f>
        <v>0</v>
      </c>
      <c r="BL726" s="16" t="s">
        <v>135</v>
      </c>
      <c r="BM726" s="16" t="s">
        <v>1807</v>
      </c>
    </row>
    <row r="727" spans="2:51" s="10" customFormat="1" ht="12">
      <c r="B727" s="150"/>
      <c r="D727" s="142" t="s">
        <v>250</v>
      </c>
      <c r="E727" s="151" t="s">
        <v>1808</v>
      </c>
      <c r="F727" s="152" t="s">
        <v>1809</v>
      </c>
      <c r="H727" s="153">
        <v>97</v>
      </c>
      <c r="I727" s="154"/>
      <c r="L727" s="150"/>
      <c r="M727" s="155"/>
      <c r="T727" s="156"/>
      <c r="AT727" s="151" t="s">
        <v>250</v>
      </c>
      <c r="AU727" s="151" t="s">
        <v>79</v>
      </c>
      <c r="AV727" s="10" t="s">
        <v>81</v>
      </c>
      <c r="AW727" s="10" t="s">
        <v>34</v>
      </c>
      <c r="AX727" s="10" t="s">
        <v>71</v>
      </c>
      <c r="AY727" s="151" t="s">
        <v>129</v>
      </c>
    </row>
    <row r="728" spans="2:51" s="10" customFormat="1" ht="12">
      <c r="B728" s="150"/>
      <c r="D728" s="142" t="s">
        <v>250</v>
      </c>
      <c r="E728" s="151" t="s">
        <v>960</v>
      </c>
      <c r="F728" s="152" t="s">
        <v>1810</v>
      </c>
      <c r="H728" s="153">
        <v>262</v>
      </c>
      <c r="I728" s="154"/>
      <c r="L728" s="150"/>
      <c r="M728" s="155"/>
      <c r="T728" s="156"/>
      <c r="AT728" s="151" t="s">
        <v>250</v>
      </c>
      <c r="AU728" s="151" t="s">
        <v>79</v>
      </c>
      <c r="AV728" s="10" t="s">
        <v>81</v>
      </c>
      <c r="AW728" s="10" t="s">
        <v>34</v>
      </c>
      <c r="AX728" s="10" t="s">
        <v>71</v>
      </c>
      <c r="AY728" s="151" t="s">
        <v>129</v>
      </c>
    </row>
    <row r="729" spans="2:51" s="10" customFormat="1" ht="12">
      <c r="B729" s="150"/>
      <c r="D729" s="142" t="s">
        <v>250</v>
      </c>
      <c r="E729" s="151" t="s">
        <v>1811</v>
      </c>
      <c r="F729" s="152" t="s">
        <v>1812</v>
      </c>
      <c r="H729" s="153">
        <v>359</v>
      </c>
      <c r="I729" s="154"/>
      <c r="L729" s="150"/>
      <c r="M729" s="155"/>
      <c r="T729" s="156"/>
      <c r="AT729" s="151" t="s">
        <v>250</v>
      </c>
      <c r="AU729" s="151" t="s">
        <v>79</v>
      </c>
      <c r="AV729" s="10" t="s">
        <v>81</v>
      </c>
      <c r="AW729" s="10" t="s">
        <v>34</v>
      </c>
      <c r="AX729" s="10" t="s">
        <v>79</v>
      </c>
      <c r="AY729" s="151" t="s">
        <v>129</v>
      </c>
    </row>
    <row r="730" spans="2:65" s="1" customFormat="1" ht="16.5" customHeight="1">
      <c r="B730" s="30"/>
      <c r="C730" s="130" t="s">
        <v>1813</v>
      </c>
      <c r="D730" s="130" t="s">
        <v>130</v>
      </c>
      <c r="E730" s="131" t="s">
        <v>1814</v>
      </c>
      <c r="F730" s="132" t="s">
        <v>1815</v>
      </c>
      <c r="G730" s="133" t="s">
        <v>254</v>
      </c>
      <c r="H730" s="134">
        <v>1501</v>
      </c>
      <c r="I730" s="135"/>
      <c r="J730" s="136">
        <f>ROUND(I730*H730,2)</f>
        <v>0</v>
      </c>
      <c r="K730" s="132" t="s">
        <v>134</v>
      </c>
      <c r="L730" s="30"/>
      <c r="M730" s="137" t="s">
        <v>1</v>
      </c>
      <c r="N730" s="138" t="s">
        <v>42</v>
      </c>
      <c r="P730" s="139">
        <f>O730*H730</f>
        <v>0</v>
      </c>
      <c r="Q730" s="139">
        <v>0</v>
      </c>
      <c r="R730" s="139">
        <f>Q730*H730</f>
        <v>0</v>
      </c>
      <c r="S730" s="139">
        <v>0</v>
      </c>
      <c r="T730" s="140">
        <f>S730*H730</f>
        <v>0</v>
      </c>
      <c r="AR730" s="16" t="s">
        <v>135</v>
      </c>
      <c r="AT730" s="16" t="s">
        <v>130</v>
      </c>
      <c r="AU730" s="16" t="s">
        <v>79</v>
      </c>
      <c r="AY730" s="16" t="s">
        <v>129</v>
      </c>
      <c r="BE730" s="141">
        <f>IF(N730="základní",J730,0)</f>
        <v>0</v>
      </c>
      <c r="BF730" s="141">
        <f>IF(N730="snížená",J730,0)</f>
        <v>0</v>
      </c>
      <c r="BG730" s="141">
        <f>IF(N730="zákl. přenesená",J730,0)</f>
        <v>0</v>
      </c>
      <c r="BH730" s="141">
        <f>IF(N730="sníž. přenesená",J730,0)</f>
        <v>0</v>
      </c>
      <c r="BI730" s="141">
        <f>IF(N730="nulová",J730,0)</f>
        <v>0</v>
      </c>
      <c r="BJ730" s="16" t="s">
        <v>79</v>
      </c>
      <c r="BK730" s="141">
        <f>ROUND(I730*H730,2)</f>
        <v>0</v>
      </c>
      <c r="BL730" s="16" t="s">
        <v>135</v>
      </c>
      <c r="BM730" s="16" t="s">
        <v>1816</v>
      </c>
    </row>
    <row r="731" spans="2:51" s="10" customFormat="1" ht="12">
      <c r="B731" s="150"/>
      <c r="D731" s="142" t="s">
        <v>250</v>
      </c>
      <c r="E731" s="151" t="s">
        <v>1817</v>
      </c>
      <c r="F731" s="152" t="s">
        <v>1818</v>
      </c>
      <c r="H731" s="153">
        <v>1501</v>
      </c>
      <c r="I731" s="154"/>
      <c r="L731" s="150"/>
      <c r="M731" s="155"/>
      <c r="T731" s="156"/>
      <c r="AT731" s="151" t="s">
        <v>250</v>
      </c>
      <c r="AU731" s="151" t="s">
        <v>79</v>
      </c>
      <c r="AV731" s="10" t="s">
        <v>81</v>
      </c>
      <c r="AW731" s="10" t="s">
        <v>34</v>
      </c>
      <c r="AX731" s="10" t="s">
        <v>79</v>
      </c>
      <c r="AY731" s="151" t="s">
        <v>129</v>
      </c>
    </row>
    <row r="732" spans="2:65" s="1" customFormat="1" ht="16.5" customHeight="1">
      <c r="B732" s="30"/>
      <c r="C732" s="130" t="s">
        <v>1819</v>
      </c>
      <c r="D732" s="130" t="s">
        <v>130</v>
      </c>
      <c r="E732" s="131" t="s">
        <v>869</v>
      </c>
      <c r="F732" s="132" t="s">
        <v>870</v>
      </c>
      <c r="G732" s="133" t="s">
        <v>254</v>
      </c>
      <c r="H732" s="134">
        <v>872</v>
      </c>
      <c r="I732" s="135"/>
      <c r="J732" s="136">
        <f>ROUND(I732*H732,2)</f>
        <v>0</v>
      </c>
      <c r="K732" s="132" t="s">
        <v>134</v>
      </c>
      <c r="L732" s="30"/>
      <c r="M732" s="137" t="s">
        <v>1</v>
      </c>
      <c r="N732" s="138" t="s">
        <v>42</v>
      </c>
      <c r="P732" s="139">
        <f>O732*H732</f>
        <v>0</v>
      </c>
      <c r="Q732" s="139">
        <v>0</v>
      </c>
      <c r="R732" s="139">
        <f>Q732*H732</f>
        <v>0</v>
      </c>
      <c r="S732" s="139">
        <v>0</v>
      </c>
      <c r="T732" s="140">
        <f>S732*H732</f>
        <v>0</v>
      </c>
      <c r="AR732" s="16" t="s">
        <v>135</v>
      </c>
      <c r="AT732" s="16" t="s">
        <v>130</v>
      </c>
      <c r="AU732" s="16" t="s">
        <v>79</v>
      </c>
      <c r="AY732" s="16" t="s">
        <v>129</v>
      </c>
      <c r="BE732" s="141">
        <f>IF(N732="základní",J732,0)</f>
        <v>0</v>
      </c>
      <c r="BF732" s="141">
        <f>IF(N732="snížená",J732,0)</f>
        <v>0</v>
      </c>
      <c r="BG732" s="141">
        <f>IF(N732="zákl. přenesená",J732,0)</f>
        <v>0</v>
      </c>
      <c r="BH732" s="141">
        <f>IF(N732="sníž. přenesená",J732,0)</f>
        <v>0</v>
      </c>
      <c r="BI732" s="141">
        <f>IF(N732="nulová",J732,0)</f>
        <v>0</v>
      </c>
      <c r="BJ732" s="16" t="s">
        <v>79</v>
      </c>
      <c r="BK732" s="141">
        <f>ROUND(I732*H732,2)</f>
        <v>0</v>
      </c>
      <c r="BL732" s="16" t="s">
        <v>135</v>
      </c>
      <c r="BM732" s="16" t="s">
        <v>1820</v>
      </c>
    </row>
    <row r="733" spans="2:51" s="10" customFormat="1" ht="12">
      <c r="B733" s="150"/>
      <c r="D733" s="142" t="s">
        <v>250</v>
      </c>
      <c r="E733" s="151" t="s">
        <v>208</v>
      </c>
      <c r="F733" s="152" t="s">
        <v>1821</v>
      </c>
      <c r="H733" s="153">
        <v>872</v>
      </c>
      <c r="I733" s="154"/>
      <c r="L733" s="150"/>
      <c r="M733" s="155"/>
      <c r="T733" s="156"/>
      <c r="AT733" s="151" t="s">
        <v>250</v>
      </c>
      <c r="AU733" s="151" t="s">
        <v>79</v>
      </c>
      <c r="AV733" s="10" t="s">
        <v>81</v>
      </c>
      <c r="AW733" s="10" t="s">
        <v>34</v>
      </c>
      <c r="AX733" s="10" t="s">
        <v>79</v>
      </c>
      <c r="AY733" s="151" t="s">
        <v>129</v>
      </c>
    </row>
    <row r="734" spans="2:65" s="1" customFormat="1" ht="16.5" customHeight="1">
      <c r="B734" s="30"/>
      <c r="C734" s="130" t="s">
        <v>1822</v>
      </c>
      <c r="D734" s="130" t="s">
        <v>130</v>
      </c>
      <c r="E734" s="131" t="s">
        <v>1823</v>
      </c>
      <c r="F734" s="132" t="s">
        <v>1824</v>
      </c>
      <c r="G734" s="133" t="s">
        <v>407</v>
      </c>
      <c r="H734" s="134">
        <v>0.2</v>
      </c>
      <c r="I734" s="135"/>
      <c r="J734" s="136">
        <f>ROUND(I734*H734,2)</f>
        <v>0</v>
      </c>
      <c r="K734" s="132" t="s">
        <v>134</v>
      </c>
      <c r="L734" s="30"/>
      <c r="M734" s="137" t="s">
        <v>1</v>
      </c>
      <c r="N734" s="138" t="s">
        <v>42</v>
      </c>
      <c r="P734" s="139">
        <f>O734*H734</f>
        <v>0</v>
      </c>
      <c r="Q734" s="139">
        <v>0</v>
      </c>
      <c r="R734" s="139">
        <f>Q734*H734</f>
        <v>0</v>
      </c>
      <c r="S734" s="139">
        <v>0</v>
      </c>
      <c r="T734" s="140">
        <f>S734*H734</f>
        <v>0</v>
      </c>
      <c r="AR734" s="16" t="s">
        <v>135</v>
      </c>
      <c r="AT734" s="16" t="s">
        <v>130</v>
      </c>
      <c r="AU734" s="16" t="s">
        <v>79</v>
      </c>
      <c r="AY734" s="16" t="s">
        <v>129</v>
      </c>
      <c r="BE734" s="141">
        <f>IF(N734="základní",J734,0)</f>
        <v>0</v>
      </c>
      <c r="BF734" s="141">
        <f>IF(N734="snížená",J734,0)</f>
        <v>0</v>
      </c>
      <c r="BG734" s="141">
        <f>IF(N734="zákl. přenesená",J734,0)</f>
        <v>0</v>
      </c>
      <c r="BH734" s="141">
        <f>IF(N734="sníž. přenesená",J734,0)</f>
        <v>0</v>
      </c>
      <c r="BI734" s="141">
        <f>IF(N734="nulová",J734,0)</f>
        <v>0</v>
      </c>
      <c r="BJ734" s="16" t="s">
        <v>79</v>
      </c>
      <c r="BK734" s="141">
        <f>ROUND(I734*H734,2)</f>
        <v>0</v>
      </c>
      <c r="BL734" s="16" t="s">
        <v>135</v>
      </c>
      <c r="BM734" s="16" t="s">
        <v>1825</v>
      </c>
    </row>
    <row r="735" spans="2:47" s="1" customFormat="1" ht="19.5">
      <c r="B735" s="30"/>
      <c r="D735" s="142" t="s">
        <v>137</v>
      </c>
      <c r="F735" s="143" t="s">
        <v>416</v>
      </c>
      <c r="I735" s="83"/>
      <c r="L735" s="30"/>
      <c r="M735" s="144"/>
      <c r="T735" s="49"/>
      <c r="AT735" s="16" t="s">
        <v>137</v>
      </c>
      <c r="AU735" s="16" t="s">
        <v>79</v>
      </c>
    </row>
    <row r="736" spans="2:51" s="10" customFormat="1" ht="12">
      <c r="B736" s="150"/>
      <c r="D736" s="142" t="s">
        <v>250</v>
      </c>
      <c r="E736" s="151" t="s">
        <v>1826</v>
      </c>
      <c r="F736" s="152" t="s">
        <v>1827</v>
      </c>
      <c r="H736" s="153">
        <v>0.2</v>
      </c>
      <c r="I736" s="154"/>
      <c r="L736" s="150"/>
      <c r="M736" s="155"/>
      <c r="T736" s="156"/>
      <c r="AT736" s="151" t="s">
        <v>250</v>
      </c>
      <c r="AU736" s="151" t="s">
        <v>79</v>
      </c>
      <c r="AV736" s="10" t="s">
        <v>81</v>
      </c>
      <c r="AW736" s="10" t="s">
        <v>34</v>
      </c>
      <c r="AX736" s="10" t="s">
        <v>79</v>
      </c>
      <c r="AY736" s="151" t="s">
        <v>129</v>
      </c>
    </row>
    <row r="737" spans="2:65" s="1" customFormat="1" ht="16.5" customHeight="1">
      <c r="B737" s="30"/>
      <c r="C737" s="130" t="s">
        <v>1828</v>
      </c>
      <c r="D737" s="130" t="s">
        <v>130</v>
      </c>
      <c r="E737" s="131" t="s">
        <v>875</v>
      </c>
      <c r="F737" s="132" t="s">
        <v>876</v>
      </c>
      <c r="G737" s="133" t="s">
        <v>407</v>
      </c>
      <c r="H737" s="134">
        <v>1689.161</v>
      </c>
      <c r="I737" s="135"/>
      <c r="J737" s="136">
        <f>ROUND(I737*H737,2)</f>
        <v>0</v>
      </c>
      <c r="K737" s="132" t="s">
        <v>134</v>
      </c>
      <c r="L737" s="30"/>
      <c r="M737" s="137" t="s">
        <v>1</v>
      </c>
      <c r="N737" s="138" t="s">
        <v>42</v>
      </c>
      <c r="P737" s="139">
        <f>O737*H737</f>
        <v>0</v>
      </c>
      <c r="Q737" s="139">
        <v>0</v>
      </c>
      <c r="R737" s="139">
        <f>Q737*H737</f>
        <v>0</v>
      </c>
      <c r="S737" s="139">
        <v>0</v>
      </c>
      <c r="T737" s="140">
        <f>S737*H737</f>
        <v>0</v>
      </c>
      <c r="AR737" s="16" t="s">
        <v>135</v>
      </c>
      <c r="AT737" s="16" t="s">
        <v>130</v>
      </c>
      <c r="AU737" s="16" t="s">
        <v>79</v>
      </c>
      <c r="AY737" s="16" t="s">
        <v>129</v>
      </c>
      <c r="BE737" s="141">
        <f>IF(N737="základní",J737,0)</f>
        <v>0</v>
      </c>
      <c r="BF737" s="141">
        <f>IF(N737="snížená",J737,0)</f>
        <v>0</v>
      </c>
      <c r="BG737" s="141">
        <f>IF(N737="zákl. přenesená",J737,0)</f>
        <v>0</v>
      </c>
      <c r="BH737" s="141">
        <f>IF(N737="sníž. přenesená",J737,0)</f>
        <v>0</v>
      </c>
      <c r="BI737" s="141">
        <f>IF(N737="nulová",J737,0)</f>
        <v>0</v>
      </c>
      <c r="BJ737" s="16" t="s">
        <v>79</v>
      </c>
      <c r="BK737" s="141">
        <f>ROUND(I737*H737,2)</f>
        <v>0</v>
      </c>
      <c r="BL737" s="16" t="s">
        <v>135</v>
      </c>
      <c r="BM737" s="16" t="s">
        <v>1829</v>
      </c>
    </row>
    <row r="738" spans="2:51" s="10" customFormat="1" ht="12">
      <c r="B738" s="150"/>
      <c r="D738" s="142" t="s">
        <v>250</v>
      </c>
      <c r="E738" s="151" t="s">
        <v>429</v>
      </c>
      <c r="F738" s="152" t="s">
        <v>1830</v>
      </c>
      <c r="H738" s="153">
        <v>5.875</v>
      </c>
      <c r="I738" s="154"/>
      <c r="L738" s="150"/>
      <c r="M738" s="155"/>
      <c r="T738" s="156"/>
      <c r="AT738" s="151" t="s">
        <v>250</v>
      </c>
      <c r="AU738" s="151" t="s">
        <v>79</v>
      </c>
      <c r="AV738" s="10" t="s">
        <v>81</v>
      </c>
      <c r="AW738" s="10" t="s">
        <v>34</v>
      </c>
      <c r="AX738" s="10" t="s">
        <v>71</v>
      </c>
      <c r="AY738" s="151" t="s">
        <v>129</v>
      </c>
    </row>
    <row r="739" spans="2:51" s="10" customFormat="1" ht="12">
      <c r="B739" s="150"/>
      <c r="D739" s="142" t="s">
        <v>250</v>
      </c>
      <c r="E739" s="151" t="s">
        <v>209</v>
      </c>
      <c r="F739" s="152" t="s">
        <v>1831</v>
      </c>
      <c r="H739" s="153">
        <v>58.74</v>
      </c>
      <c r="I739" s="154"/>
      <c r="L739" s="150"/>
      <c r="M739" s="155"/>
      <c r="T739" s="156"/>
      <c r="AT739" s="151" t="s">
        <v>250</v>
      </c>
      <c r="AU739" s="151" t="s">
        <v>79</v>
      </c>
      <c r="AV739" s="10" t="s">
        <v>81</v>
      </c>
      <c r="AW739" s="10" t="s">
        <v>34</v>
      </c>
      <c r="AX739" s="10" t="s">
        <v>71</v>
      </c>
      <c r="AY739" s="151" t="s">
        <v>129</v>
      </c>
    </row>
    <row r="740" spans="2:51" s="10" customFormat="1" ht="12">
      <c r="B740" s="150"/>
      <c r="D740" s="142" t="s">
        <v>250</v>
      </c>
      <c r="E740" s="151" t="s">
        <v>957</v>
      </c>
      <c r="F740" s="152" t="s">
        <v>1832</v>
      </c>
      <c r="H740" s="153">
        <v>1215.28</v>
      </c>
      <c r="I740" s="154"/>
      <c r="L740" s="150"/>
      <c r="M740" s="155"/>
      <c r="T740" s="156"/>
      <c r="AT740" s="151" t="s">
        <v>250</v>
      </c>
      <c r="AU740" s="151" t="s">
        <v>79</v>
      </c>
      <c r="AV740" s="10" t="s">
        <v>81</v>
      </c>
      <c r="AW740" s="10" t="s">
        <v>34</v>
      </c>
      <c r="AX740" s="10" t="s">
        <v>71</v>
      </c>
      <c r="AY740" s="151" t="s">
        <v>129</v>
      </c>
    </row>
    <row r="741" spans="2:51" s="10" customFormat="1" ht="12">
      <c r="B741" s="150"/>
      <c r="D741" s="142" t="s">
        <v>250</v>
      </c>
      <c r="E741" s="151" t="s">
        <v>218</v>
      </c>
      <c r="F741" s="152" t="s">
        <v>1833</v>
      </c>
      <c r="H741" s="153">
        <v>409.266</v>
      </c>
      <c r="I741" s="154"/>
      <c r="L741" s="150"/>
      <c r="M741" s="155"/>
      <c r="T741" s="156"/>
      <c r="AT741" s="151" t="s">
        <v>250</v>
      </c>
      <c r="AU741" s="151" t="s">
        <v>79</v>
      </c>
      <c r="AV741" s="10" t="s">
        <v>81</v>
      </c>
      <c r="AW741" s="10" t="s">
        <v>34</v>
      </c>
      <c r="AX741" s="10" t="s">
        <v>71</v>
      </c>
      <c r="AY741" s="151" t="s">
        <v>129</v>
      </c>
    </row>
    <row r="742" spans="2:51" s="10" customFormat="1" ht="12">
      <c r="B742" s="150"/>
      <c r="D742" s="142" t="s">
        <v>250</v>
      </c>
      <c r="E742" s="151" t="s">
        <v>222</v>
      </c>
      <c r="F742" s="152" t="s">
        <v>1834</v>
      </c>
      <c r="H742" s="153">
        <v>1689.161</v>
      </c>
      <c r="I742" s="154"/>
      <c r="L742" s="150"/>
      <c r="M742" s="155"/>
      <c r="T742" s="156"/>
      <c r="AT742" s="151" t="s">
        <v>250</v>
      </c>
      <c r="AU742" s="151" t="s">
        <v>79</v>
      </c>
      <c r="AV742" s="10" t="s">
        <v>81</v>
      </c>
      <c r="AW742" s="10" t="s">
        <v>34</v>
      </c>
      <c r="AX742" s="10" t="s">
        <v>79</v>
      </c>
      <c r="AY742" s="151" t="s">
        <v>129</v>
      </c>
    </row>
    <row r="743" spans="2:65" s="1" customFormat="1" ht="16.5" customHeight="1">
      <c r="B743" s="30"/>
      <c r="C743" s="130" t="s">
        <v>1835</v>
      </c>
      <c r="D743" s="130" t="s">
        <v>130</v>
      </c>
      <c r="E743" s="131" t="s">
        <v>881</v>
      </c>
      <c r="F743" s="132" t="s">
        <v>882</v>
      </c>
      <c r="G743" s="133" t="s">
        <v>407</v>
      </c>
      <c r="H743" s="134">
        <v>1689.161</v>
      </c>
      <c r="I743" s="135"/>
      <c r="J743" s="136">
        <f>ROUND(I743*H743,2)</f>
        <v>0</v>
      </c>
      <c r="K743" s="132" t="s">
        <v>134</v>
      </c>
      <c r="L743" s="30"/>
      <c r="M743" s="137" t="s">
        <v>1</v>
      </c>
      <c r="N743" s="138" t="s">
        <v>42</v>
      </c>
      <c r="P743" s="139">
        <f>O743*H743</f>
        <v>0</v>
      </c>
      <c r="Q743" s="139">
        <v>0</v>
      </c>
      <c r="R743" s="139">
        <f>Q743*H743</f>
        <v>0</v>
      </c>
      <c r="S743" s="139">
        <v>0</v>
      </c>
      <c r="T743" s="140">
        <f>S743*H743</f>
        <v>0</v>
      </c>
      <c r="AR743" s="16" t="s">
        <v>135</v>
      </c>
      <c r="AT743" s="16" t="s">
        <v>130</v>
      </c>
      <c r="AU743" s="16" t="s">
        <v>79</v>
      </c>
      <c r="AY743" s="16" t="s">
        <v>129</v>
      </c>
      <c r="BE743" s="141">
        <f>IF(N743="základní",J743,0)</f>
        <v>0</v>
      </c>
      <c r="BF743" s="141">
        <f>IF(N743="snížená",J743,0)</f>
        <v>0</v>
      </c>
      <c r="BG743" s="141">
        <f>IF(N743="zákl. přenesená",J743,0)</f>
        <v>0</v>
      </c>
      <c r="BH743" s="141">
        <f>IF(N743="sníž. přenesená",J743,0)</f>
        <v>0</v>
      </c>
      <c r="BI743" s="141">
        <f>IF(N743="nulová",J743,0)</f>
        <v>0</v>
      </c>
      <c r="BJ743" s="16" t="s">
        <v>79</v>
      </c>
      <c r="BK743" s="141">
        <f>ROUND(I743*H743,2)</f>
        <v>0</v>
      </c>
      <c r="BL743" s="16" t="s">
        <v>135</v>
      </c>
      <c r="BM743" s="16" t="s">
        <v>1836</v>
      </c>
    </row>
    <row r="744" spans="2:51" s="11" customFormat="1" ht="12">
      <c r="B744" s="157"/>
      <c r="D744" s="142" t="s">
        <v>250</v>
      </c>
      <c r="E744" s="158" t="s">
        <v>1</v>
      </c>
      <c r="F744" s="159" t="s">
        <v>1837</v>
      </c>
      <c r="H744" s="158" t="s">
        <v>1</v>
      </c>
      <c r="I744" s="160"/>
      <c r="L744" s="157"/>
      <c r="M744" s="161"/>
      <c r="T744" s="162"/>
      <c r="AT744" s="158" t="s">
        <v>250</v>
      </c>
      <c r="AU744" s="158" t="s">
        <v>79</v>
      </c>
      <c r="AV744" s="11" t="s">
        <v>79</v>
      </c>
      <c r="AW744" s="11" t="s">
        <v>34</v>
      </c>
      <c r="AX744" s="11" t="s">
        <v>71</v>
      </c>
      <c r="AY744" s="158" t="s">
        <v>129</v>
      </c>
    </row>
    <row r="745" spans="2:51" s="10" customFormat="1" ht="12">
      <c r="B745" s="150"/>
      <c r="D745" s="142" t="s">
        <v>250</v>
      </c>
      <c r="E745" s="151" t="s">
        <v>444</v>
      </c>
      <c r="F745" s="152" t="s">
        <v>1838</v>
      </c>
      <c r="H745" s="153">
        <v>5.875</v>
      </c>
      <c r="I745" s="154"/>
      <c r="L745" s="150"/>
      <c r="M745" s="155"/>
      <c r="T745" s="156"/>
      <c r="AT745" s="151" t="s">
        <v>250</v>
      </c>
      <c r="AU745" s="151" t="s">
        <v>79</v>
      </c>
      <c r="AV745" s="10" t="s">
        <v>81</v>
      </c>
      <c r="AW745" s="10" t="s">
        <v>34</v>
      </c>
      <c r="AX745" s="10" t="s">
        <v>71</v>
      </c>
      <c r="AY745" s="151" t="s">
        <v>129</v>
      </c>
    </row>
    <row r="746" spans="2:51" s="10" customFormat="1" ht="12">
      <c r="B746" s="150"/>
      <c r="D746" s="142" t="s">
        <v>250</v>
      </c>
      <c r="E746" s="151" t="s">
        <v>211</v>
      </c>
      <c r="F746" s="152" t="s">
        <v>1839</v>
      </c>
      <c r="H746" s="153">
        <v>58.74</v>
      </c>
      <c r="I746" s="154"/>
      <c r="L746" s="150"/>
      <c r="M746" s="155"/>
      <c r="T746" s="156"/>
      <c r="AT746" s="151" t="s">
        <v>250</v>
      </c>
      <c r="AU746" s="151" t="s">
        <v>79</v>
      </c>
      <c r="AV746" s="10" t="s">
        <v>81</v>
      </c>
      <c r="AW746" s="10" t="s">
        <v>34</v>
      </c>
      <c r="AX746" s="10" t="s">
        <v>71</v>
      </c>
      <c r="AY746" s="151" t="s">
        <v>129</v>
      </c>
    </row>
    <row r="747" spans="2:51" s="10" customFormat="1" ht="12">
      <c r="B747" s="150"/>
      <c r="D747" s="142" t="s">
        <v>250</v>
      </c>
      <c r="E747" s="151" t="s">
        <v>213</v>
      </c>
      <c r="F747" s="152" t="s">
        <v>1840</v>
      </c>
      <c r="H747" s="153">
        <v>1215.28</v>
      </c>
      <c r="I747" s="154"/>
      <c r="L747" s="150"/>
      <c r="M747" s="155"/>
      <c r="T747" s="156"/>
      <c r="AT747" s="151" t="s">
        <v>250</v>
      </c>
      <c r="AU747" s="151" t="s">
        <v>79</v>
      </c>
      <c r="AV747" s="10" t="s">
        <v>81</v>
      </c>
      <c r="AW747" s="10" t="s">
        <v>34</v>
      </c>
      <c r="AX747" s="10" t="s">
        <v>71</v>
      </c>
      <c r="AY747" s="151" t="s">
        <v>129</v>
      </c>
    </row>
    <row r="748" spans="2:51" s="10" customFormat="1" ht="12">
      <c r="B748" s="150"/>
      <c r="D748" s="142" t="s">
        <v>250</v>
      </c>
      <c r="E748" s="151" t="s">
        <v>220</v>
      </c>
      <c r="F748" s="152" t="s">
        <v>1841</v>
      </c>
      <c r="H748" s="153">
        <v>409.266</v>
      </c>
      <c r="I748" s="154"/>
      <c r="L748" s="150"/>
      <c r="M748" s="155"/>
      <c r="T748" s="156"/>
      <c r="AT748" s="151" t="s">
        <v>250</v>
      </c>
      <c r="AU748" s="151" t="s">
        <v>79</v>
      </c>
      <c r="AV748" s="10" t="s">
        <v>81</v>
      </c>
      <c r="AW748" s="10" t="s">
        <v>34</v>
      </c>
      <c r="AX748" s="10" t="s">
        <v>71</v>
      </c>
      <c r="AY748" s="151" t="s">
        <v>129</v>
      </c>
    </row>
    <row r="749" spans="2:51" s="10" customFormat="1" ht="12">
      <c r="B749" s="150"/>
      <c r="D749" s="142" t="s">
        <v>250</v>
      </c>
      <c r="E749" s="151" t="s">
        <v>450</v>
      </c>
      <c r="F749" s="152" t="s">
        <v>451</v>
      </c>
      <c r="H749" s="153">
        <v>1689.161</v>
      </c>
      <c r="I749" s="154"/>
      <c r="L749" s="150"/>
      <c r="M749" s="155"/>
      <c r="T749" s="156"/>
      <c r="AT749" s="151" t="s">
        <v>250</v>
      </c>
      <c r="AU749" s="151" t="s">
        <v>79</v>
      </c>
      <c r="AV749" s="10" t="s">
        <v>81</v>
      </c>
      <c r="AW749" s="10" t="s">
        <v>34</v>
      </c>
      <c r="AX749" s="10" t="s">
        <v>79</v>
      </c>
      <c r="AY749" s="151" t="s">
        <v>129</v>
      </c>
    </row>
    <row r="750" spans="2:65" s="1" customFormat="1" ht="16.5" customHeight="1">
      <c r="B750" s="30"/>
      <c r="C750" s="130" t="s">
        <v>1842</v>
      </c>
      <c r="D750" s="130" t="s">
        <v>130</v>
      </c>
      <c r="E750" s="131" t="s">
        <v>887</v>
      </c>
      <c r="F750" s="132" t="s">
        <v>888</v>
      </c>
      <c r="G750" s="133" t="s">
        <v>407</v>
      </c>
      <c r="H750" s="134">
        <v>2020.105</v>
      </c>
      <c r="I750" s="135"/>
      <c r="J750" s="136">
        <f>ROUND(I750*H750,2)</f>
        <v>0</v>
      </c>
      <c r="K750" s="132" t="s">
        <v>134</v>
      </c>
      <c r="L750" s="30"/>
      <c r="M750" s="137" t="s">
        <v>1</v>
      </c>
      <c r="N750" s="138" t="s">
        <v>42</v>
      </c>
      <c r="P750" s="139">
        <f>O750*H750</f>
        <v>0</v>
      </c>
      <c r="Q750" s="139">
        <v>0</v>
      </c>
      <c r="R750" s="139">
        <f>Q750*H750</f>
        <v>0</v>
      </c>
      <c r="S750" s="139">
        <v>0</v>
      </c>
      <c r="T750" s="140">
        <f>S750*H750</f>
        <v>0</v>
      </c>
      <c r="AR750" s="16" t="s">
        <v>135</v>
      </c>
      <c r="AT750" s="16" t="s">
        <v>130</v>
      </c>
      <c r="AU750" s="16" t="s">
        <v>79</v>
      </c>
      <c r="AY750" s="16" t="s">
        <v>129</v>
      </c>
      <c r="BE750" s="141">
        <f>IF(N750="základní",J750,0)</f>
        <v>0</v>
      </c>
      <c r="BF750" s="141">
        <f>IF(N750="snížená",J750,0)</f>
        <v>0</v>
      </c>
      <c r="BG750" s="141">
        <f>IF(N750="zákl. přenesená",J750,0)</f>
        <v>0</v>
      </c>
      <c r="BH750" s="141">
        <f>IF(N750="sníž. přenesená",J750,0)</f>
        <v>0</v>
      </c>
      <c r="BI750" s="141">
        <f>IF(N750="nulová",J750,0)</f>
        <v>0</v>
      </c>
      <c r="BJ750" s="16" t="s">
        <v>79</v>
      </c>
      <c r="BK750" s="141">
        <f>ROUND(I750*H750,2)</f>
        <v>0</v>
      </c>
      <c r="BL750" s="16" t="s">
        <v>135</v>
      </c>
      <c r="BM750" s="16" t="s">
        <v>1843</v>
      </c>
    </row>
    <row r="751" spans="2:51" s="10" customFormat="1" ht="12">
      <c r="B751" s="150"/>
      <c r="D751" s="142" t="s">
        <v>250</v>
      </c>
      <c r="E751" s="151" t="s">
        <v>1844</v>
      </c>
      <c r="F751" s="152" t="s">
        <v>1845</v>
      </c>
      <c r="H751" s="153">
        <v>34.584</v>
      </c>
      <c r="I751" s="154"/>
      <c r="L751" s="150"/>
      <c r="M751" s="155"/>
      <c r="T751" s="156"/>
      <c r="AT751" s="151" t="s">
        <v>250</v>
      </c>
      <c r="AU751" s="151" t="s">
        <v>79</v>
      </c>
      <c r="AV751" s="10" t="s">
        <v>81</v>
      </c>
      <c r="AW751" s="10" t="s">
        <v>34</v>
      </c>
      <c r="AX751" s="10" t="s">
        <v>71</v>
      </c>
      <c r="AY751" s="151" t="s">
        <v>129</v>
      </c>
    </row>
    <row r="752" spans="2:51" s="10" customFormat="1" ht="12">
      <c r="B752" s="150"/>
      <c r="D752" s="142" t="s">
        <v>250</v>
      </c>
      <c r="E752" s="151" t="s">
        <v>1846</v>
      </c>
      <c r="F752" s="152" t="s">
        <v>1847</v>
      </c>
      <c r="H752" s="153">
        <v>21.34</v>
      </c>
      <c r="I752" s="154"/>
      <c r="L752" s="150"/>
      <c r="M752" s="155"/>
      <c r="T752" s="156"/>
      <c r="AT752" s="151" t="s">
        <v>250</v>
      </c>
      <c r="AU752" s="151" t="s">
        <v>79</v>
      </c>
      <c r="AV752" s="10" t="s">
        <v>81</v>
      </c>
      <c r="AW752" s="10" t="s">
        <v>34</v>
      </c>
      <c r="AX752" s="10" t="s">
        <v>71</v>
      </c>
      <c r="AY752" s="151" t="s">
        <v>129</v>
      </c>
    </row>
    <row r="753" spans="2:51" s="10" customFormat="1" ht="12">
      <c r="B753" s="150"/>
      <c r="D753" s="142" t="s">
        <v>250</v>
      </c>
      <c r="E753" s="151" t="s">
        <v>1848</v>
      </c>
      <c r="F753" s="152" t="s">
        <v>1849</v>
      </c>
      <c r="H753" s="153">
        <v>225.15</v>
      </c>
      <c r="I753" s="154"/>
      <c r="L753" s="150"/>
      <c r="M753" s="155"/>
      <c r="T753" s="156"/>
      <c r="AT753" s="151" t="s">
        <v>250</v>
      </c>
      <c r="AU753" s="151" t="s">
        <v>79</v>
      </c>
      <c r="AV753" s="10" t="s">
        <v>81</v>
      </c>
      <c r="AW753" s="10" t="s">
        <v>34</v>
      </c>
      <c r="AX753" s="10" t="s">
        <v>71</v>
      </c>
      <c r="AY753" s="151" t="s">
        <v>129</v>
      </c>
    </row>
    <row r="754" spans="2:51" s="10" customFormat="1" ht="12">
      <c r="B754" s="150"/>
      <c r="D754" s="142" t="s">
        <v>250</v>
      </c>
      <c r="E754" s="151" t="s">
        <v>1850</v>
      </c>
      <c r="F754" s="152" t="s">
        <v>1851</v>
      </c>
      <c r="H754" s="153">
        <v>44.7</v>
      </c>
      <c r="I754" s="154"/>
      <c r="L754" s="150"/>
      <c r="M754" s="155"/>
      <c r="T754" s="156"/>
      <c r="AT754" s="151" t="s">
        <v>250</v>
      </c>
      <c r="AU754" s="151" t="s">
        <v>79</v>
      </c>
      <c r="AV754" s="10" t="s">
        <v>81</v>
      </c>
      <c r="AW754" s="10" t="s">
        <v>34</v>
      </c>
      <c r="AX754" s="10" t="s">
        <v>71</v>
      </c>
      <c r="AY754" s="151" t="s">
        <v>129</v>
      </c>
    </row>
    <row r="755" spans="2:51" s="10" customFormat="1" ht="12">
      <c r="B755" s="150"/>
      <c r="D755" s="142" t="s">
        <v>250</v>
      </c>
      <c r="E755" s="151" t="s">
        <v>456</v>
      </c>
      <c r="F755" s="152" t="s">
        <v>1852</v>
      </c>
      <c r="H755" s="153">
        <v>0.18</v>
      </c>
      <c r="I755" s="154"/>
      <c r="L755" s="150"/>
      <c r="M755" s="155"/>
      <c r="T755" s="156"/>
      <c r="AT755" s="151" t="s">
        <v>250</v>
      </c>
      <c r="AU755" s="151" t="s">
        <v>79</v>
      </c>
      <c r="AV755" s="10" t="s">
        <v>81</v>
      </c>
      <c r="AW755" s="10" t="s">
        <v>34</v>
      </c>
      <c r="AX755" s="10" t="s">
        <v>71</v>
      </c>
      <c r="AY755" s="151" t="s">
        <v>129</v>
      </c>
    </row>
    <row r="756" spans="2:51" s="10" customFormat="1" ht="12">
      <c r="B756" s="150"/>
      <c r="D756" s="142" t="s">
        <v>250</v>
      </c>
      <c r="E756" s="151" t="s">
        <v>1853</v>
      </c>
      <c r="F756" s="152" t="s">
        <v>1830</v>
      </c>
      <c r="H756" s="153">
        <v>5.875</v>
      </c>
      <c r="I756" s="154"/>
      <c r="L756" s="150"/>
      <c r="M756" s="155"/>
      <c r="T756" s="156"/>
      <c r="AT756" s="151" t="s">
        <v>250</v>
      </c>
      <c r="AU756" s="151" t="s">
        <v>79</v>
      </c>
      <c r="AV756" s="10" t="s">
        <v>81</v>
      </c>
      <c r="AW756" s="10" t="s">
        <v>34</v>
      </c>
      <c r="AX756" s="10" t="s">
        <v>71</v>
      </c>
      <c r="AY756" s="151" t="s">
        <v>129</v>
      </c>
    </row>
    <row r="757" spans="2:51" s="10" customFormat="1" ht="12">
      <c r="B757" s="150"/>
      <c r="D757" s="142" t="s">
        <v>250</v>
      </c>
      <c r="E757" s="151" t="s">
        <v>1854</v>
      </c>
      <c r="F757" s="152" t="s">
        <v>1831</v>
      </c>
      <c r="H757" s="153">
        <v>58.74</v>
      </c>
      <c r="I757" s="154"/>
      <c r="L757" s="150"/>
      <c r="M757" s="155"/>
      <c r="T757" s="156"/>
      <c r="AT757" s="151" t="s">
        <v>250</v>
      </c>
      <c r="AU757" s="151" t="s">
        <v>79</v>
      </c>
      <c r="AV757" s="10" t="s">
        <v>81</v>
      </c>
      <c r="AW757" s="10" t="s">
        <v>34</v>
      </c>
      <c r="AX757" s="10" t="s">
        <v>71</v>
      </c>
      <c r="AY757" s="151" t="s">
        <v>129</v>
      </c>
    </row>
    <row r="758" spans="2:51" s="10" customFormat="1" ht="12">
      <c r="B758" s="150"/>
      <c r="D758" s="142" t="s">
        <v>250</v>
      </c>
      <c r="E758" s="151" t="s">
        <v>1855</v>
      </c>
      <c r="F758" s="152" t="s">
        <v>1832</v>
      </c>
      <c r="H758" s="153">
        <v>1215.28</v>
      </c>
      <c r="I758" s="154"/>
      <c r="L758" s="150"/>
      <c r="M758" s="155"/>
      <c r="T758" s="156"/>
      <c r="AT758" s="151" t="s">
        <v>250</v>
      </c>
      <c r="AU758" s="151" t="s">
        <v>79</v>
      </c>
      <c r="AV758" s="10" t="s">
        <v>81</v>
      </c>
      <c r="AW758" s="10" t="s">
        <v>34</v>
      </c>
      <c r="AX758" s="10" t="s">
        <v>71</v>
      </c>
      <c r="AY758" s="151" t="s">
        <v>129</v>
      </c>
    </row>
    <row r="759" spans="2:51" s="10" customFormat="1" ht="12">
      <c r="B759" s="150"/>
      <c r="D759" s="142" t="s">
        <v>250</v>
      </c>
      <c r="E759" s="151" t="s">
        <v>1856</v>
      </c>
      <c r="F759" s="152" t="s">
        <v>1833</v>
      </c>
      <c r="H759" s="153">
        <v>409.266</v>
      </c>
      <c r="I759" s="154"/>
      <c r="L759" s="150"/>
      <c r="M759" s="155"/>
      <c r="T759" s="156"/>
      <c r="AT759" s="151" t="s">
        <v>250</v>
      </c>
      <c r="AU759" s="151" t="s">
        <v>79</v>
      </c>
      <c r="AV759" s="10" t="s">
        <v>81</v>
      </c>
      <c r="AW759" s="10" t="s">
        <v>34</v>
      </c>
      <c r="AX759" s="10" t="s">
        <v>71</v>
      </c>
      <c r="AY759" s="151" t="s">
        <v>129</v>
      </c>
    </row>
    <row r="760" spans="2:51" s="10" customFormat="1" ht="12">
      <c r="B760" s="150"/>
      <c r="D760" s="142" t="s">
        <v>250</v>
      </c>
      <c r="E760" s="151" t="s">
        <v>1857</v>
      </c>
      <c r="F760" s="152" t="s">
        <v>1858</v>
      </c>
      <c r="H760" s="153">
        <v>0.09</v>
      </c>
      <c r="I760" s="154"/>
      <c r="L760" s="150"/>
      <c r="M760" s="155"/>
      <c r="T760" s="156"/>
      <c r="AT760" s="151" t="s">
        <v>250</v>
      </c>
      <c r="AU760" s="151" t="s">
        <v>79</v>
      </c>
      <c r="AV760" s="10" t="s">
        <v>81</v>
      </c>
      <c r="AW760" s="10" t="s">
        <v>34</v>
      </c>
      <c r="AX760" s="10" t="s">
        <v>71</v>
      </c>
      <c r="AY760" s="151" t="s">
        <v>129</v>
      </c>
    </row>
    <row r="761" spans="2:51" s="10" customFormat="1" ht="12">
      <c r="B761" s="150"/>
      <c r="D761" s="142" t="s">
        <v>250</v>
      </c>
      <c r="E761" s="151" t="s">
        <v>1859</v>
      </c>
      <c r="F761" s="152" t="s">
        <v>1860</v>
      </c>
      <c r="H761" s="153">
        <v>0.4</v>
      </c>
      <c r="I761" s="154"/>
      <c r="L761" s="150"/>
      <c r="M761" s="155"/>
      <c r="T761" s="156"/>
      <c r="AT761" s="151" t="s">
        <v>250</v>
      </c>
      <c r="AU761" s="151" t="s">
        <v>79</v>
      </c>
      <c r="AV761" s="10" t="s">
        <v>81</v>
      </c>
      <c r="AW761" s="10" t="s">
        <v>34</v>
      </c>
      <c r="AX761" s="10" t="s">
        <v>71</v>
      </c>
      <c r="AY761" s="151" t="s">
        <v>129</v>
      </c>
    </row>
    <row r="762" spans="2:51" s="10" customFormat="1" ht="12">
      <c r="B762" s="150"/>
      <c r="D762" s="142" t="s">
        <v>250</v>
      </c>
      <c r="E762" s="151" t="s">
        <v>1861</v>
      </c>
      <c r="F762" s="152" t="s">
        <v>1862</v>
      </c>
      <c r="H762" s="153">
        <v>4.5</v>
      </c>
      <c r="I762" s="154"/>
      <c r="L762" s="150"/>
      <c r="M762" s="155"/>
      <c r="T762" s="156"/>
      <c r="AT762" s="151" t="s">
        <v>250</v>
      </c>
      <c r="AU762" s="151" t="s">
        <v>79</v>
      </c>
      <c r="AV762" s="10" t="s">
        <v>81</v>
      </c>
      <c r="AW762" s="10" t="s">
        <v>34</v>
      </c>
      <c r="AX762" s="10" t="s">
        <v>71</v>
      </c>
      <c r="AY762" s="151" t="s">
        <v>129</v>
      </c>
    </row>
    <row r="763" spans="2:51" s="12" customFormat="1" ht="12">
      <c r="B763" s="163"/>
      <c r="D763" s="142" t="s">
        <v>250</v>
      </c>
      <c r="E763" s="164" t="s">
        <v>1863</v>
      </c>
      <c r="F763" s="165" t="s">
        <v>300</v>
      </c>
      <c r="H763" s="166">
        <v>2020.105</v>
      </c>
      <c r="I763" s="167"/>
      <c r="L763" s="163"/>
      <c r="M763" s="168"/>
      <c r="T763" s="169"/>
      <c r="AT763" s="164" t="s">
        <v>250</v>
      </c>
      <c r="AU763" s="164" t="s">
        <v>79</v>
      </c>
      <c r="AV763" s="12" t="s">
        <v>135</v>
      </c>
      <c r="AW763" s="12" t="s">
        <v>34</v>
      </c>
      <c r="AX763" s="12" t="s">
        <v>79</v>
      </c>
      <c r="AY763" s="164" t="s">
        <v>129</v>
      </c>
    </row>
    <row r="764" spans="2:65" s="1" customFormat="1" ht="16.5" customHeight="1">
      <c r="B764" s="30"/>
      <c r="C764" s="130" t="s">
        <v>1864</v>
      </c>
      <c r="D764" s="130" t="s">
        <v>130</v>
      </c>
      <c r="E764" s="131" t="s">
        <v>1865</v>
      </c>
      <c r="F764" s="132" t="s">
        <v>1866</v>
      </c>
      <c r="G764" s="133" t="s">
        <v>407</v>
      </c>
      <c r="H764" s="134">
        <v>0.18</v>
      </c>
      <c r="I764" s="135"/>
      <c r="J764" s="136">
        <f>ROUND(I764*H764,2)</f>
        <v>0</v>
      </c>
      <c r="K764" s="132" t="s">
        <v>134</v>
      </c>
      <c r="L764" s="30"/>
      <c r="M764" s="137" t="s">
        <v>1</v>
      </c>
      <c r="N764" s="138" t="s">
        <v>42</v>
      </c>
      <c r="P764" s="139">
        <f>O764*H764</f>
        <v>0</v>
      </c>
      <c r="Q764" s="139">
        <v>0</v>
      </c>
      <c r="R764" s="139">
        <f>Q764*H764</f>
        <v>0</v>
      </c>
      <c r="S764" s="139">
        <v>0</v>
      </c>
      <c r="T764" s="140">
        <f>S764*H764</f>
        <v>0</v>
      </c>
      <c r="AR764" s="16" t="s">
        <v>135</v>
      </c>
      <c r="AT764" s="16" t="s">
        <v>130</v>
      </c>
      <c r="AU764" s="16" t="s">
        <v>79</v>
      </c>
      <c r="AY764" s="16" t="s">
        <v>129</v>
      </c>
      <c r="BE764" s="141">
        <f>IF(N764="základní",J764,0)</f>
        <v>0</v>
      </c>
      <c r="BF764" s="141">
        <f>IF(N764="snížená",J764,0)</f>
        <v>0</v>
      </c>
      <c r="BG764" s="141">
        <f>IF(N764="zákl. přenesená",J764,0)</f>
        <v>0</v>
      </c>
      <c r="BH764" s="141">
        <f>IF(N764="sníž. přenesená",J764,0)</f>
        <v>0</v>
      </c>
      <c r="BI764" s="141">
        <f>IF(N764="nulová",J764,0)</f>
        <v>0</v>
      </c>
      <c r="BJ764" s="16" t="s">
        <v>79</v>
      </c>
      <c r="BK764" s="141">
        <f>ROUND(I764*H764,2)</f>
        <v>0</v>
      </c>
      <c r="BL764" s="16" t="s">
        <v>135</v>
      </c>
      <c r="BM764" s="16" t="s">
        <v>1867</v>
      </c>
    </row>
    <row r="765" spans="2:47" s="1" customFormat="1" ht="19.5">
      <c r="B765" s="30"/>
      <c r="D765" s="142" t="s">
        <v>137</v>
      </c>
      <c r="F765" s="143" t="s">
        <v>1868</v>
      </c>
      <c r="I765" s="83"/>
      <c r="L765" s="30"/>
      <c r="M765" s="144"/>
      <c r="T765" s="49"/>
      <c r="AT765" s="16" t="s">
        <v>137</v>
      </c>
      <c r="AU765" s="16" t="s">
        <v>79</v>
      </c>
    </row>
    <row r="766" spans="2:51" s="10" customFormat="1" ht="12">
      <c r="B766" s="150"/>
      <c r="D766" s="142" t="s">
        <v>250</v>
      </c>
      <c r="E766" s="151" t="s">
        <v>1869</v>
      </c>
      <c r="F766" s="152" t="s">
        <v>1852</v>
      </c>
      <c r="H766" s="153">
        <v>0.18</v>
      </c>
      <c r="I766" s="154"/>
      <c r="L766" s="150"/>
      <c r="M766" s="155"/>
      <c r="T766" s="156"/>
      <c r="AT766" s="151" t="s">
        <v>250</v>
      </c>
      <c r="AU766" s="151" t="s">
        <v>79</v>
      </c>
      <c r="AV766" s="10" t="s">
        <v>81</v>
      </c>
      <c r="AW766" s="10" t="s">
        <v>34</v>
      </c>
      <c r="AX766" s="10" t="s">
        <v>79</v>
      </c>
      <c r="AY766" s="151" t="s">
        <v>129</v>
      </c>
    </row>
    <row r="767" spans="2:65" s="1" customFormat="1" ht="16.5" customHeight="1">
      <c r="B767" s="30"/>
      <c r="C767" s="130" t="s">
        <v>1870</v>
      </c>
      <c r="D767" s="130" t="s">
        <v>130</v>
      </c>
      <c r="E767" s="131" t="s">
        <v>897</v>
      </c>
      <c r="F767" s="132" t="s">
        <v>898</v>
      </c>
      <c r="G767" s="133" t="s">
        <v>407</v>
      </c>
      <c r="H767" s="134">
        <v>330.674</v>
      </c>
      <c r="I767" s="135"/>
      <c r="J767" s="136">
        <f>ROUND(I767*H767,2)</f>
        <v>0</v>
      </c>
      <c r="K767" s="132" t="s">
        <v>134</v>
      </c>
      <c r="L767" s="30"/>
      <c r="M767" s="137" t="s">
        <v>1</v>
      </c>
      <c r="N767" s="138" t="s">
        <v>42</v>
      </c>
      <c r="P767" s="139">
        <f>O767*H767</f>
        <v>0</v>
      </c>
      <c r="Q767" s="139">
        <v>0</v>
      </c>
      <c r="R767" s="139">
        <f>Q767*H767</f>
        <v>0</v>
      </c>
      <c r="S767" s="139">
        <v>0</v>
      </c>
      <c r="T767" s="140">
        <f>S767*H767</f>
        <v>0</v>
      </c>
      <c r="AR767" s="16" t="s">
        <v>135</v>
      </c>
      <c r="AT767" s="16" t="s">
        <v>130</v>
      </c>
      <c r="AU767" s="16" t="s">
        <v>79</v>
      </c>
      <c r="AY767" s="16" t="s">
        <v>129</v>
      </c>
      <c r="BE767" s="141">
        <f>IF(N767="základní",J767,0)</f>
        <v>0</v>
      </c>
      <c r="BF767" s="141">
        <f>IF(N767="snížená",J767,0)</f>
        <v>0</v>
      </c>
      <c r="BG767" s="141">
        <f>IF(N767="zákl. přenesená",J767,0)</f>
        <v>0</v>
      </c>
      <c r="BH767" s="141">
        <f>IF(N767="sníž. přenesená",J767,0)</f>
        <v>0</v>
      </c>
      <c r="BI767" s="141">
        <f>IF(N767="nulová",J767,0)</f>
        <v>0</v>
      </c>
      <c r="BJ767" s="16" t="s">
        <v>79</v>
      </c>
      <c r="BK767" s="141">
        <f>ROUND(I767*H767,2)</f>
        <v>0</v>
      </c>
      <c r="BL767" s="16" t="s">
        <v>135</v>
      </c>
      <c r="BM767" s="16" t="s">
        <v>1871</v>
      </c>
    </row>
    <row r="768" spans="2:51" s="10" customFormat="1" ht="12">
      <c r="B768" s="150"/>
      <c r="D768" s="142" t="s">
        <v>250</v>
      </c>
      <c r="E768" s="151" t="s">
        <v>1872</v>
      </c>
      <c r="F768" s="152" t="s">
        <v>1845</v>
      </c>
      <c r="H768" s="153">
        <v>34.584</v>
      </c>
      <c r="I768" s="154"/>
      <c r="L768" s="150"/>
      <c r="M768" s="155"/>
      <c r="T768" s="156"/>
      <c r="AT768" s="151" t="s">
        <v>250</v>
      </c>
      <c r="AU768" s="151" t="s">
        <v>79</v>
      </c>
      <c r="AV768" s="10" t="s">
        <v>81</v>
      </c>
      <c r="AW768" s="10" t="s">
        <v>34</v>
      </c>
      <c r="AX768" s="10" t="s">
        <v>71</v>
      </c>
      <c r="AY768" s="151" t="s">
        <v>129</v>
      </c>
    </row>
    <row r="769" spans="2:51" s="10" customFormat="1" ht="12">
      <c r="B769" s="150"/>
      <c r="D769" s="142" t="s">
        <v>250</v>
      </c>
      <c r="E769" s="151" t="s">
        <v>1873</v>
      </c>
      <c r="F769" s="152" t="s">
        <v>1847</v>
      </c>
      <c r="H769" s="153">
        <v>21.34</v>
      </c>
      <c r="I769" s="154"/>
      <c r="L769" s="150"/>
      <c r="M769" s="155"/>
      <c r="T769" s="156"/>
      <c r="AT769" s="151" t="s">
        <v>250</v>
      </c>
      <c r="AU769" s="151" t="s">
        <v>79</v>
      </c>
      <c r="AV769" s="10" t="s">
        <v>81</v>
      </c>
      <c r="AW769" s="10" t="s">
        <v>34</v>
      </c>
      <c r="AX769" s="10" t="s">
        <v>71</v>
      </c>
      <c r="AY769" s="151" t="s">
        <v>129</v>
      </c>
    </row>
    <row r="770" spans="2:51" s="10" customFormat="1" ht="12">
      <c r="B770" s="150"/>
      <c r="D770" s="142" t="s">
        <v>250</v>
      </c>
      <c r="E770" s="151" t="s">
        <v>1874</v>
      </c>
      <c r="F770" s="152" t="s">
        <v>1849</v>
      </c>
      <c r="H770" s="153">
        <v>225.15</v>
      </c>
      <c r="I770" s="154"/>
      <c r="L770" s="150"/>
      <c r="M770" s="155"/>
      <c r="T770" s="156"/>
      <c r="AT770" s="151" t="s">
        <v>250</v>
      </c>
      <c r="AU770" s="151" t="s">
        <v>79</v>
      </c>
      <c r="AV770" s="10" t="s">
        <v>81</v>
      </c>
      <c r="AW770" s="10" t="s">
        <v>34</v>
      </c>
      <c r="AX770" s="10" t="s">
        <v>71</v>
      </c>
      <c r="AY770" s="151" t="s">
        <v>129</v>
      </c>
    </row>
    <row r="771" spans="2:51" s="10" customFormat="1" ht="12">
      <c r="B771" s="150"/>
      <c r="D771" s="142" t="s">
        <v>250</v>
      </c>
      <c r="E771" s="151" t="s">
        <v>1875</v>
      </c>
      <c r="F771" s="152" t="s">
        <v>1851</v>
      </c>
      <c r="H771" s="153">
        <v>44.7</v>
      </c>
      <c r="I771" s="154"/>
      <c r="L771" s="150"/>
      <c r="M771" s="155"/>
      <c r="T771" s="156"/>
      <c r="AT771" s="151" t="s">
        <v>250</v>
      </c>
      <c r="AU771" s="151" t="s">
        <v>79</v>
      </c>
      <c r="AV771" s="10" t="s">
        <v>81</v>
      </c>
      <c r="AW771" s="10" t="s">
        <v>34</v>
      </c>
      <c r="AX771" s="10" t="s">
        <v>71</v>
      </c>
      <c r="AY771" s="151" t="s">
        <v>129</v>
      </c>
    </row>
    <row r="772" spans="2:51" s="10" customFormat="1" ht="12">
      <c r="B772" s="150"/>
      <c r="D772" s="142" t="s">
        <v>250</v>
      </c>
      <c r="E772" s="151" t="s">
        <v>1876</v>
      </c>
      <c r="F772" s="152" t="s">
        <v>1860</v>
      </c>
      <c r="H772" s="153">
        <v>0.4</v>
      </c>
      <c r="I772" s="154"/>
      <c r="L772" s="150"/>
      <c r="M772" s="155"/>
      <c r="T772" s="156"/>
      <c r="AT772" s="151" t="s">
        <v>250</v>
      </c>
      <c r="AU772" s="151" t="s">
        <v>79</v>
      </c>
      <c r="AV772" s="10" t="s">
        <v>81</v>
      </c>
      <c r="AW772" s="10" t="s">
        <v>34</v>
      </c>
      <c r="AX772" s="10" t="s">
        <v>71</v>
      </c>
      <c r="AY772" s="151" t="s">
        <v>129</v>
      </c>
    </row>
    <row r="773" spans="2:51" s="10" customFormat="1" ht="12">
      <c r="B773" s="150"/>
      <c r="D773" s="142" t="s">
        <v>250</v>
      </c>
      <c r="E773" s="151" t="s">
        <v>1877</v>
      </c>
      <c r="F773" s="152" t="s">
        <v>1862</v>
      </c>
      <c r="H773" s="153">
        <v>4.5</v>
      </c>
      <c r="I773" s="154"/>
      <c r="L773" s="150"/>
      <c r="M773" s="155"/>
      <c r="T773" s="156"/>
      <c r="AT773" s="151" t="s">
        <v>250</v>
      </c>
      <c r="AU773" s="151" t="s">
        <v>79</v>
      </c>
      <c r="AV773" s="10" t="s">
        <v>81</v>
      </c>
      <c r="AW773" s="10" t="s">
        <v>34</v>
      </c>
      <c r="AX773" s="10" t="s">
        <v>71</v>
      </c>
      <c r="AY773" s="151" t="s">
        <v>129</v>
      </c>
    </row>
    <row r="774" spans="2:51" s="12" customFormat="1" ht="12">
      <c r="B774" s="163"/>
      <c r="D774" s="142" t="s">
        <v>250</v>
      </c>
      <c r="E774" s="164" t="s">
        <v>1878</v>
      </c>
      <c r="F774" s="165" t="s">
        <v>300</v>
      </c>
      <c r="H774" s="166">
        <v>330.674</v>
      </c>
      <c r="I774" s="167"/>
      <c r="L774" s="163"/>
      <c r="M774" s="168"/>
      <c r="T774" s="169"/>
      <c r="AT774" s="164" t="s">
        <v>250</v>
      </c>
      <c r="AU774" s="164" t="s">
        <v>79</v>
      </c>
      <c r="AV774" s="12" t="s">
        <v>135</v>
      </c>
      <c r="AW774" s="12" t="s">
        <v>34</v>
      </c>
      <c r="AX774" s="12" t="s">
        <v>79</v>
      </c>
      <c r="AY774" s="164" t="s">
        <v>129</v>
      </c>
    </row>
    <row r="775" spans="2:65" s="1" customFormat="1" ht="16.5" customHeight="1">
      <c r="B775" s="30"/>
      <c r="C775" s="130" t="s">
        <v>1879</v>
      </c>
      <c r="D775" s="130" t="s">
        <v>130</v>
      </c>
      <c r="E775" s="131" t="s">
        <v>904</v>
      </c>
      <c r="F775" s="132" t="s">
        <v>905</v>
      </c>
      <c r="G775" s="133" t="s">
        <v>407</v>
      </c>
      <c r="H775" s="134">
        <v>2312.586</v>
      </c>
      <c r="I775" s="135"/>
      <c r="J775" s="136">
        <f>ROUND(I775*H775,2)</f>
        <v>0</v>
      </c>
      <c r="K775" s="132" t="s">
        <v>134</v>
      </c>
      <c r="L775" s="30"/>
      <c r="M775" s="137" t="s">
        <v>1</v>
      </c>
      <c r="N775" s="138" t="s">
        <v>42</v>
      </c>
      <c r="P775" s="139">
        <f>O775*H775</f>
        <v>0</v>
      </c>
      <c r="Q775" s="139">
        <v>0</v>
      </c>
      <c r="R775" s="139">
        <f>Q775*H775</f>
        <v>0</v>
      </c>
      <c r="S775" s="139">
        <v>0</v>
      </c>
      <c r="T775" s="140">
        <f>S775*H775</f>
        <v>0</v>
      </c>
      <c r="AR775" s="16" t="s">
        <v>135</v>
      </c>
      <c r="AT775" s="16" t="s">
        <v>130</v>
      </c>
      <c r="AU775" s="16" t="s">
        <v>79</v>
      </c>
      <c r="AY775" s="16" t="s">
        <v>129</v>
      </c>
      <c r="BE775" s="141">
        <f>IF(N775="základní",J775,0)</f>
        <v>0</v>
      </c>
      <c r="BF775" s="141">
        <f>IF(N775="snížená",J775,0)</f>
        <v>0</v>
      </c>
      <c r="BG775" s="141">
        <f>IF(N775="zákl. přenesená",J775,0)</f>
        <v>0</v>
      </c>
      <c r="BH775" s="141">
        <f>IF(N775="sníž. přenesená",J775,0)</f>
        <v>0</v>
      </c>
      <c r="BI775" s="141">
        <f>IF(N775="nulová",J775,0)</f>
        <v>0</v>
      </c>
      <c r="BJ775" s="16" t="s">
        <v>79</v>
      </c>
      <c r="BK775" s="141">
        <f>ROUND(I775*H775,2)</f>
        <v>0</v>
      </c>
      <c r="BL775" s="16" t="s">
        <v>135</v>
      </c>
      <c r="BM775" s="16" t="s">
        <v>1880</v>
      </c>
    </row>
    <row r="776" spans="2:47" s="1" customFormat="1" ht="19.5">
      <c r="B776" s="30"/>
      <c r="D776" s="142" t="s">
        <v>137</v>
      </c>
      <c r="F776" s="143" t="s">
        <v>1881</v>
      </c>
      <c r="I776" s="83"/>
      <c r="L776" s="30"/>
      <c r="M776" s="144"/>
      <c r="T776" s="49"/>
      <c r="AT776" s="16" t="s">
        <v>137</v>
      </c>
      <c r="AU776" s="16" t="s">
        <v>79</v>
      </c>
    </row>
    <row r="777" spans="2:51" s="11" customFormat="1" ht="12">
      <c r="B777" s="157"/>
      <c r="D777" s="142" t="s">
        <v>250</v>
      </c>
      <c r="E777" s="158" t="s">
        <v>1</v>
      </c>
      <c r="F777" s="159" t="s">
        <v>1882</v>
      </c>
      <c r="H777" s="158" t="s">
        <v>1</v>
      </c>
      <c r="I777" s="160"/>
      <c r="L777" s="157"/>
      <c r="M777" s="161"/>
      <c r="T777" s="162"/>
      <c r="AT777" s="158" t="s">
        <v>250</v>
      </c>
      <c r="AU777" s="158" t="s">
        <v>79</v>
      </c>
      <c r="AV777" s="11" t="s">
        <v>79</v>
      </c>
      <c r="AW777" s="11" t="s">
        <v>34</v>
      </c>
      <c r="AX777" s="11" t="s">
        <v>71</v>
      </c>
      <c r="AY777" s="158" t="s">
        <v>129</v>
      </c>
    </row>
    <row r="778" spans="2:51" s="10" customFormat="1" ht="12">
      <c r="B778" s="150"/>
      <c r="D778" s="142" t="s">
        <v>250</v>
      </c>
      <c r="E778" s="151" t="s">
        <v>282</v>
      </c>
      <c r="F778" s="152" t="s">
        <v>1883</v>
      </c>
      <c r="H778" s="153">
        <v>2312.586</v>
      </c>
      <c r="I778" s="154"/>
      <c r="L778" s="150"/>
      <c r="M778" s="155"/>
      <c r="T778" s="156"/>
      <c r="AT778" s="151" t="s">
        <v>250</v>
      </c>
      <c r="AU778" s="151" t="s">
        <v>79</v>
      </c>
      <c r="AV778" s="10" t="s">
        <v>81</v>
      </c>
      <c r="AW778" s="10" t="s">
        <v>34</v>
      </c>
      <c r="AX778" s="10" t="s">
        <v>79</v>
      </c>
      <c r="AY778" s="151" t="s">
        <v>129</v>
      </c>
    </row>
    <row r="779" spans="2:65" s="1" customFormat="1" ht="16.5" customHeight="1">
      <c r="B779" s="30"/>
      <c r="C779" s="130" t="s">
        <v>1884</v>
      </c>
      <c r="D779" s="130" t="s">
        <v>130</v>
      </c>
      <c r="E779" s="131" t="s">
        <v>910</v>
      </c>
      <c r="F779" s="132" t="s">
        <v>905</v>
      </c>
      <c r="G779" s="133" t="s">
        <v>407</v>
      </c>
      <c r="H779" s="134">
        <v>4.9</v>
      </c>
      <c r="I779" s="135"/>
      <c r="J779" s="136">
        <f>ROUND(I779*H779,2)</f>
        <v>0</v>
      </c>
      <c r="K779" s="132" t="s">
        <v>134</v>
      </c>
      <c r="L779" s="30"/>
      <c r="M779" s="137" t="s">
        <v>1</v>
      </c>
      <c r="N779" s="138" t="s">
        <v>42</v>
      </c>
      <c r="P779" s="139">
        <f>O779*H779</f>
        <v>0</v>
      </c>
      <c r="Q779" s="139">
        <v>0</v>
      </c>
      <c r="R779" s="139">
        <f>Q779*H779</f>
        <v>0</v>
      </c>
      <c r="S779" s="139">
        <v>0</v>
      </c>
      <c r="T779" s="140">
        <f>S779*H779</f>
        <v>0</v>
      </c>
      <c r="AR779" s="16" t="s">
        <v>135</v>
      </c>
      <c r="AT779" s="16" t="s">
        <v>130</v>
      </c>
      <c r="AU779" s="16" t="s">
        <v>79</v>
      </c>
      <c r="AY779" s="16" t="s">
        <v>129</v>
      </c>
      <c r="BE779" s="141">
        <f>IF(N779="základní",J779,0)</f>
        <v>0</v>
      </c>
      <c r="BF779" s="141">
        <f>IF(N779="snížená",J779,0)</f>
        <v>0</v>
      </c>
      <c r="BG779" s="141">
        <f>IF(N779="zákl. přenesená",J779,0)</f>
        <v>0</v>
      </c>
      <c r="BH779" s="141">
        <f>IF(N779="sníž. přenesená",J779,0)</f>
        <v>0</v>
      </c>
      <c r="BI779" s="141">
        <f>IF(N779="nulová",J779,0)</f>
        <v>0</v>
      </c>
      <c r="BJ779" s="16" t="s">
        <v>79</v>
      </c>
      <c r="BK779" s="141">
        <f>ROUND(I779*H779,2)</f>
        <v>0</v>
      </c>
      <c r="BL779" s="16" t="s">
        <v>135</v>
      </c>
      <c r="BM779" s="16" t="s">
        <v>1885</v>
      </c>
    </row>
    <row r="780" spans="2:47" s="1" customFormat="1" ht="19.5">
      <c r="B780" s="30"/>
      <c r="D780" s="142" t="s">
        <v>137</v>
      </c>
      <c r="F780" s="143" t="s">
        <v>416</v>
      </c>
      <c r="I780" s="83"/>
      <c r="L780" s="30"/>
      <c r="M780" s="144"/>
      <c r="T780" s="49"/>
      <c r="AT780" s="16" t="s">
        <v>137</v>
      </c>
      <c r="AU780" s="16" t="s">
        <v>79</v>
      </c>
    </row>
    <row r="781" spans="2:51" s="11" customFormat="1" ht="12">
      <c r="B781" s="157"/>
      <c r="D781" s="142" t="s">
        <v>250</v>
      </c>
      <c r="E781" s="158" t="s">
        <v>1</v>
      </c>
      <c r="F781" s="159" t="s">
        <v>912</v>
      </c>
      <c r="H781" s="158" t="s">
        <v>1</v>
      </c>
      <c r="I781" s="160"/>
      <c r="L781" s="157"/>
      <c r="M781" s="161"/>
      <c r="T781" s="162"/>
      <c r="AT781" s="158" t="s">
        <v>250</v>
      </c>
      <c r="AU781" s="158" t="s">
        <v>79</v>
      </c>
      <c r="AV781" s="11" t="s">
        <v>79</v>
      </c>
      <c r="AW781" s="11" t="s">
        <v>34</v>
      </c>
      <c r="AX781" s="11" t="s">
        <v>71</v>
      </c>
      <c r="AY781" s="158" t="s">
        <v>129</v>
      </c>
    </row>
    <row r="782" spans="2:51" s="10" customFormat="1" ht="12">
      <c r="B782" s="150"/>
      <c r="D782" s="142" t="s">
        <v>250</v>
      </c>
      <c r="E782" s="151" t="s">
        <v>1886</v>
      </c>
      <c r="F782" s="152" t="s">
        <v>914</v>
      </c>
      <c r="H782" s="153">
        <v>0.4</v>
      </c>
      <c r="I782" s="154"/>
      <c r="L782" s="150"/>
      <c r="M782" s="155"/>
      <c r="T782" s="156"/>
      <c r="AT782" s="151" t="s">
        <v>250</v>
      </c>
      <c r="AU782" s="151" t="s">
        <v>79</v>
      </c>
      <c r="AV782" s="10" t="s">
        <v>81</v>
      </c>
      <c r="AW782" s="10" t="s">
        <v>34</v>
      </c>
      <c r="AX782" s="10" t="s">
        <v>71</v>
      </c>
      <c r="AY782" s="151" t="s">
        <v>129</v>
      </c>
    </row>
    <row r="783" spans="2:51" s="10" customFormat="1" ht="12">
      <c r="B783" s="150"/>
      <c r="D783" s="142" t="s">
        <v>250</v>
      </c>
      <c r="E783" s="151" t="s">
        <v>979</v>
      </c>
      <c r="F783" s="152" t="s">
        <v>1862</v>
      </c>
      <c r="H783" s="153">
        <v>4.5</v>
      </c>
      <c r="I783" s="154"/>
      <c r="L783" s="150"/>
      <c r="M783" s="155"/>
      <c r="T783" s="156"/>
      <c r="AT783" s="151" t="s">
        <v>250</v>
      </c>
      <c r="AU783" s="151" t="s">
        <v>79</v>
      </c>
      <c r="AV783" s="10" t="s">
        <v>81</v>
      </c>
      <c r="AW783" s="10" t="s">
        <v>34</v>
      </c>
      <c r="AX783" s="10" t="s">
        <v>71</v>
      </c>
      <c r="AY783" s="151" t="s">
        <v>129</v>
      </c>
    </row>
    <row r="784" spans="2:51" s="10" customFormat="1" ht="12">
      <c r="B784" s="150"/>
      <c r="D784" s="142" t="s">
        <v>250</v>
      </c>
      <c r="E784" s="151" t="s">
        <v>1887</v>
      </c>
      <c r="F784" s="152" t="s">
        <v>1888</v>
      </c>
      <c r="H784" s="153">
        <v>4.9</v>
      </c>
      <c r="I784" s="154"/>
      <c r="L784" s="150"/>
      <c r="M784" s="155"/>
      <c r="T784" s="156"/>
      <c r="AT784" s="151" t="s">
        <v>250</v>
      </c>
      <c r="AU784" s="151" t="s">
        <v>79</v>
      </c>
      <c r="AV784" s="10" t="s">
        <v>81</v>
      </c>
      <c r="AW784" s="10" t="s">
        <v>34</v>
      </c>
      <c r="AX784" s="10" t="s">
        <v>79</v>
      </c>
      <c r="AY784" s="151" t="s">
        <v>129</v>
      </c>
    </row>
    <row r="785" spans="2:65" s="1" customFormat="1" ht="16.5" customHeight="1">
      <c r="B785" s="30"/>
      <c r="C785" s="130" t="s">
        <v>1889</v>
      </c>
      <c r="D785" s="130" t="s">
        <v>130</v>
      </c>
      <c r="E785" s="131" t="s">
        <v>1890</v>
      </c>
      <c r="F785" s="132" t="s">
        <v>905</v>
      </c>
      <c r="G785" s="133" t="s">
        <v>407</v>
      </c>
      <c r="H785" s="134">
        <v>325.774</v>
      </c>
      <c r="I785" s="135"/>
      <c r="J785" s="136">
        <f>ROUND(I785*H785,2)</f>
        <v>0</v>
      </c>
      <c r="K785" s="132" t="s">
        <v>134</v>
      </c>
      <c r="L785" s="30"/>
      <c r="M785" s="137" t="s">
        <v>1</v>
      </c>
      <c r="N785" s="138" t="s">
        <v>42</v>
      </c>
      <c r="P785" s="139">
        <f>O785*H785</f>
        <v>0</v>
      </c>
      <c r="Q785" s="139">
        <v>0</v>
      </c>
      <c r="R785" s="139">
        <f>Q785*H785</f>
        <v>0</v>
      </c>
      <c r="S785" s="139">
        <v>0</v>
      </c>
      <c r="T785" s="140">
        <f>S785*H785</f>
        <v>0</v>
      </c>
      <c r="AR785" s="16" t="s">
        <v>135</v>
      </c>
      <c r="AT785" s="16" t="s">
        <v>130</v>
      </c>
      <c r="AU785" s="16" t="s">
        <v>79</v>
      </c>
      <c r="AY785" s="16" t="s">
        <v>129</v>
      </c>
      <c r="BE785" s="141">
        <f>IF(N785="základní",J785,0)</f>
        <v>0</v>
      </c>
      <c r="BF785" s="141">
        <f>IF(N785="snížená",J785,0)</f>
        <v>0</v>
      </c>
      <c r="BG785" s="141">
        <f>IF(N785="zákl. přenesená",J785,0)</f>
        <v>0</v>
      </c>
      <c r="BH785" s="141">
        <f>IF(N785="sníž. přenesená",J785,0)</f>
        <v>0</v>
      </c>
      <c r="BI785" s="141">
        <f>IF(N785="nulová",J785,0)</f>
        <v>0</v>
      </c>
      <c r="BJ785" s="16" t="s">
        <v>79</v>
      </c>
      <c r="BK785" s="141">
        <f>ROUND(I785*H785,2)</f>
        <v>0</v>
      </c>
      <c r="BL785" s="16" t="s">
        <v>135</v>
      </c>
      <c r="BM785" s="16" t="s">
        <v>1891</v>
      </c>
    </row>
    <row r="786" spans="2:51" s="11" customFormat="1" ht="12">
      <c r="B786" s="157"/>
      <c r="D786" s="142" t="s">
        <v>250</v>
      </c>
      <c r="E786" s="158" t="s">
        <v>1</v>
      </c>
      <c r="F786" s="159" t="s">
        <v>1892</v>
      </c>
      <c r="H786" s="158" t="s">
        <v>1</v>
      </c>
      <c r="I786" s="160"/>
      <c r="L786" s="157"/>
      <c r="M786" s="161"/>
      <c r="T786" s="162"/>
      <c r="AT786" s="158" t="s">
        <v>250</v>
      </c>
      <c r="AU786" s="158" t="s">
        <v>79</v>
      </c>
      <c r="AV786" s="11" t="s">
        <v>79</v>
      </c>
      <c r="AW786" s="11" t="s">
        <v>34</v>
      </c>
      <c r="AX786" s="11" t="s">
        <v>71</v>
      </c>
      <c r="AY786" s="158" t="s">
        <v>129</v>
      </c>
    </row>
    <row r="787" spans="2:51" s="10" customFormat="1" ht="12">
      <c r="B787" s="150"/>
      <c r="D787" s="142" t="s">
        <v>250</v>
      </c>
      <c r="E787" s="151" t="s">
        <v>1893</v>
      </c>
      <c r="F787" s="152" t="s">
        <v>1894</v>
      </c>
      <c r="H787" s="153">
        <v>34.584</v>
      </c>
      <c r="I787" s="154"/>
      <c r="L787" s="150"/>
      <c r="M787" s="155"/>
      <c r="T787" s="156"/>
      <c r="AT787" s="151" t="s">
        <v>250</v>
      </c>
      <c r="AU787" s="151" t="s">
        <v>79</v>
      </c>
      <c r="AV787" s="10" t="s">
        <v>81</v>
      </c>
      <c r="AW787" s="10" t="s">
        <v>34</v>
      </c>
      <c r="AX787" s="10" t="s">
        <v>71</v>
      </c>
      <c r="AY787" s="151" t="s">
        <v>129</v>
      </c>
    </row>
    <row r="788" spans="2:51" s="10" customFormat="1" ht="12">
      <c r="B788" s="150"/>
      <c r="D788" s="142" t="s">
        <v>250</v>
      </c>
      <c r="E788" s="151" t="s">
        <v>1895</v>
      </c>
      <c r="F788" s="152" t="s">
        <v>1896</v>
      </c>
      <c r="H788" s="153">
        <v>21.34</v>
      </c>
      <c r="I788" s="154"/>
      <c r="L788" s="150"/>
      <c r="M788" s="155"/>
      <c r="T788" s="156"/>
      <c r="AT788" s="151" t="s">
        <v>250</v>
      </c>
      <c r="AU788" s="151" t="s">
        <v>79</v>
      </c>
      <c r="AV788" s="10" t="s">
        <v>81</v>
      </c>
      <c r="AW788" s="10" t="s">
        <v>34</v>
      </c>
      <c r="AX788" s="10" t="s">
        <v>71</v>
      </c>
      <c r="AY788" s="151" t="s">
        <v>129</v>
      </c>
    </row>
    <row r="789" spans="2:51" s="10" customFormat="1" ht="12">
      <c r="B789" s="150"/>
      <c r="D789" s="142" t="s">
        <v>250</v>
      </c>
      <c r="E789" s="151" t="s">
        <v>1897</v>
      </c>
      <c r="F789" s="152" t="s">
        <v>1898</v>
      </c>
      <c r="H789" s="153">
        <v>225.15</v>
      </c>
      <c r="I789" s="154"/>
      <c r="L789" s="150"/>
      <c r="M789" s="155"/>
      <c r="T789" s="156"/>
      <c r="AT789" s="151" t="s">
        <v>250</v>
      </c>
      <c r="AU789" s="151" t="s">
        <v>79</v>
      </c>
      <c r="AV789" s="10" t="s">
        <v>81</v>
      </c>
      <c r="AW789" s="10" t="s">
        <v>34</v>
      </c>
      <c r="AX789" s="10" t="s">
        <v>71</v>
      </c>
      <c r="AY789" s="151" t="s">
        <v>129</v>
      </c>
    </row>
    <row r="790" spans="2:51" s="10" customFormat="1" ht="12">
      <c r="B790" s="150"/>
      <c r="D790" s="142" t="s">
        <v>250</v>
      </c>
      <c r="E790" s="151" t="s">
        <v>1899</v>
      </c>
      <c r="F790" s="152" t="s">
        <v>1900</v>
      </c>
      <c r="H790" s="153">
        <v>44.7</v>
      </c>
      <c r="I790" s="154"/>
      <c r="L790" s="150"/>
      <c r="M790" s="155"/>
      <c r="T790" s="156"/>
      <c r="AT790" s="151" t="s">
        <v>250</v>
      </c>
      <c r="AU790" s="151" t="s">
        <v>79</v>
      </c>
      <c r="AV790" s="10" t="s">
        <v>81</v>
      </c>
      <c r="AW790" s="10" t="s">
        <v>34</v>
      </c>
      <c r="AX790" s="10" t="s">
        <v>71</v>
      </c>
      <c r="AY790" s="151" t="s">
        <v>129</v>
      </c>
    </row>
    <row r="791" spans="2:51" s="12" customFormat="1" ht="12">
      <c r="B791" s="163"/>
      <c r="D791" s="142" t="s">
        <v>250</v>
      </c>
      <c r="E791" s="164" t="s">
        <v>1901</v>
      </c>
      <c r="F791" s="165" t="s">
        <v>300</v>
      </c>
      <c r="H791" s="166">
        <v>325.774</v>
      </c>
      <c r="I791" s="167"/>
      <c r="L791" s="163"/>
      <c r="M791" s="168"/>
      <c r="T791" s="169"/>
      <c r="AT791" s="164" t="s">
        <v>250</v>
      </c>
      <c r="AU791" s="164" t="s">
        <v>79</v>
      </c>
      <c r="AV791" s="12" t="s">
        <v>135</v>
      </c>
      <c r="AW791" s="12" t="s">
        <v>34</v>
      </c>
      <c r="AX791" s="12" t="s">
        <v>79</v>
      </c>
      <c r="AY791" s="164" t="s">
        <v>129</v>
      </c>
    </row>
    <row r="792" spans="2:65" s="1" customFormat="1" ht="16.5" customHeight="1">
      <c r="B792" s="30"/>
      <c r="C792" s="130" t="s">
        <v>1902</v>
      </c>
      <c r="D792" s="130" t="s">
        <v>130</v>
      </c>
      <c r="E792" s="131" t="s">
        <v>918</v>
      </c>
      <c r="F792" s="132" t="s">
        <v>919</v>
      </c>
      <c r="G792" s="133" t="s">
        <v>407</v>
      </c>
      <c r="H792" s="134">
        <v>4.9</v>
      </c>
      <c r="I792" s="135"/>
      <c r="J792" s="136">
        <f>ROUND(I792*H792,2)</f>
        <v>0</v>
      </c>
      <c r="K792" s="132" t="s">
        <v>134</v>
      </c>
      <c r="L792" s="30"/>
      <c r="M792" s="137" t="s">
        <v>1</v>
      </c>
      <c r="N792" s="138" t="s">
        <v>42</v>
      </c>
      <c r="P792" s="139">
        <f>O792*H792</f>
        <v>0</v>
      </c>
      <c r="Q792" s="139">
        <v>0</v>
      </c>
      <c r="R792" s="139">
        <f>Q792*H792</f>
        <v>0</v>
      </c>
      <c r="S792" s="139">
        <v>0</v>
      </c>
      <c r="T792" s="140">
        <f>S792*H792</f>
        <v>0</v>
      </c>
      <c r="AR792" s="16" t="s">
        <v>135</v>
      </c>
      <c r="AT792" s="16" t="s">
        <v>130</v>
      </c>
      <c r="AU792" s="16" t="s">
        <v>79</v>
      </c>
      <c r="AY792" s="16" t="s">
        <v>129</v>
      </c>
      <c r="BE792" s="141">
        <f>IF(N792="základní",J792,0)</f>
        <v>0</v>
      </c>
      <c r="BF792" s="141">
        <f>IF(N792="snížená",J792,0)</f>
        <v>0</v>
      </c>
      <c r="BG792" s="141">
        <f>IF(N792="zákl. přenesená",J792,0)</f>
        <v>0</v>
      </c>
      <c r="BH792" s="141">
        <f>IF(N792="sníž. přenesená",J792,0)</f>
        <v>0</v>
      </c>
      <c r="BI792" s="141">
        <f>IF(N792="nulová",J792,0)</f>
        <v>0</v>
      </c>
      <c r="BJ792" s="16" t="s">
        <v>79</v>
      </c>
      <c r="BK792" s="141">
        <f>ROUND(I792*H792,2)</f>
        <v>0</v>
      </c>
      <c r="BL792" s="16" t="s">
        <v>135</v>
      </c>
      <c r="BM792" s="16" t="s">
        <v>1903</v>
      </c>
    </row>
    <row r="793" spans="2:47" s="1" customFormat="1" ht="19.5">
      <c r="B793" s="30"/>
      <c r="D793" s="142" t="s">
        <v>137</v>
      </c>
      <c r="F793" s="143" t="s">
        <v>416</v>
      </c>
      <c r="I793" s="83"/>
      <c r="L793" s="30"/>
      <c r="M793" s="144"/>
      <c r="T793" s="49"/>
      <c r="AT793" s="16" t="s">
        <v>137</v>
      </c>
      <c r="AU793" s="16" t="s">
        <v>79</v>
      </c>
    </row>
    <row r="794" spans="2:51" s="10" customFormat="1" ht="12">
      <c r="B794" s="150"/>
      <c r="D794" s="142" t="s">
        <v>250</v>
      </c>
      <c r="E794" s="151" t="s">
        <v>1904</v>
      </c>
      <c r="F794" s="152" t="s">
        <v>1860</v>
      </c>
      <c r="H794" s="153">
        <v>0.4</v>
      </c>
      <c r="I794" s="154"/>
      <c r="L794" s="150"/>
      <c r="M794" s="155"/>
      <c r="T794" s="156"/>
      <c r="AT794" s="151" t="s">
        <v>250</v>
      </c>
      <c r="AU794" s="151" t="s">
        <v>79</v>
      </c>
      <c r="AV794" s="10" t="s">
        <v>81</v>
      </c>
      <c r="AW794" s="10" t="s">
        <v>34</v>
      </c>
      <c r="AX794" s="10" t="s">
        <v>71</v>
      </c>
      <c r="AY794" s="151" t="s">
        <v>129</v>
      </c>
    </row>
    <row r="795" spans="2:51" s="10" customFormat="1" ht="12">
      <c r="B795" s="150"/>
      <c r="D795" s="142" t="s">
        <v>250</v>
      </c>
      <c r="E795" s="151" t="s">
        <v>981</v>
      </c>
      <c r="F795" s="152" t="s">
        <v>1862</v>
      </c>
      <c r="H795" s="153">
        <v>4.5</v>
      </c>
      <c r="I795" s="154"/>
      <c r="L795" s="150"/>
      <c r="M795" s="155"/>
      <c r="T795" s="156"/>
      <c r="AT795" s="151" t="s">
        <v>250</v>
      </c>
      <c r="AU795" s="151" t="s">
        <v>79</v>
      </c>
      <c r="AV795" s="10" t="s">
        <v>81</v>
      </c>
      <c r="AW795" s="10" t="s">
        <v>34</v>
      </c>
      <c r="AX795" s="10" t="s">
        <v>71</v>
      </c>
      <c r="AY795" s="151" t="s">
        <v>129</v>
      </c>
    </row>
    <row r="796" spans="2:51" s="10" customFormat="1" ht="12">
      <c r="B796" s="150"/>
      <c r="D796" s="142" t="s">
        <v>250</v>
      </c>
      <c r="E796" s="151" t="s">
        <v>1905</v>
      </c>
      <c r="F796" s="152" t="s">
        <v>1906</v>
      </c>
      <c r="H796" s="153">
        <v>4.9</v>
      </c>
      <c r="I796" s="154"/>
      <c r="L796" s="150"/>
      <c r="M796" s="155"/>
      <c r="T796" s="156"/>
      <c r="AT796" s="151" t="s">
        <v>250</v>
      </c>
      <c r="AU796" s="151" t="s">
        <v>79</v>
      </c>
      <c r="AV796" s="10" t="s">
        <v>81</v>
      </c>
      <c r="AW796" s="10" t="s">
        <v>34</v>
      </c>
      <c r="AX796" s="10" t="s">
        <v>79</v>
      </c>
      <c r="AY796" s="151" t="s">
        <v>129</v>
      </c>
    </row>
    <row r="797" spans="2:65" s="1" customFormat="1" ht="16.5" customHeight="1">
      <c r="B797" s="30"/>
      <c r="C797" s="130" t="s">
        <v>1907</v>
      </c>
      <c r="D797" s="130" t="s">
        <v>130</v>
      </c>
      <c r="E797" s="131" t="s">
        <v>1908</v>
      </c>
      <c r="F797" s="132" t="s">
        <v>1909</v>
      </c>
      <c r="G797" s="133" t="s">
        <v>407</v>
      </c>
      <c r="H797" s="134">
        <v>5.875</v>
      </c>
      <c r="I797" s="135"/>
      <c r="J797" s="136">
        <f>ROUND(I797*H797,2)</f>
        <v>0</v>
      </c>
      <c r="K797" s="132" t="s">
        <v>134</v>
      </c>
      <c r="L797" s="30"/>
      <c r="M797" s="137" t="s">
        <v>1</v>
      </c>
      <c r="N797" s="138" t="s">
        <v>42</v>
      </c>
      <c r="P797" s="139">
        <f>O797*H797</f>
        <v>0</v>
      </c>
      <c r="Q797" s="139">
        <v>0</v>
      </c>
      <c r="R797" s="139">
        <f>Q797*H797</f>
        <v>0</v>
      </c>
      <c r="S797" s="139">
        <v>0</v>
      </c>
      <c r="T797" s="140">
        <f>S797*H797</f>
        <v>0</v>
      </c>
      <c r="AR797" s="16" t="s">
        <v>135</v>
      </c>
      <c r="AT797" s="16" t="s">
        <v>130</v>
      </c>
      <c r="AU797" s="16" t="s">
        <v>79</v>
      </c>
      <c r="AY797" s="16" t="s">
        <v>129</v>
      </c>
      <c r="BE797" s="141">
        <f>IF(N797="základní",J797,0)</f>
        <v>0</v>
      </c>
      <c r="BF797" s="141">
        <f>IF(N797="snížená",J797,0)</f>
        <v>0</v>
      </c>
      <c r="BG797" s="141">
        <f>IF(N797="zákl. přenesená",J797,0)</f>
        <v>0</v>
      </c>
      <c r="BH797" s="141">
        <f>IF(N797="sníž. přenesená",J797,0)</f>
        <v>0</v>
      </c>
      <c r="BI797" s="141">
        <f>IF(N797="nulová",J797,0)</f>
        <v>0</v>
      </c>
      <c r="BJ797" s="16" t="s">
        <v>79</v>
      </c>
      <c r="BK797" s="141">
        <f>ROUND(I797*H797,2)</f>
        <v>0</v>
      </c>
      <c r="BL797" s="16" t="s">
        <v>135</v>
      </c>
      <c r="BM797" s="16" t="s">
        <v>1910</v>
      </c>
    </row>
    <row r="798" spans="2:47" s="1" customFormat="1" ht="19.5">
      <c r="B798" s="30"/>
      <c r="D798" s="142" t="s">
        <v>137</v>
      </c>
      <c r="F798" s="143" t="s">
        <v>416</v>
      </c>
      <c r="I798" s="83"/>
      <c r="L798" s="30"/>
      <c r="M798" s="144"/>
      <c r="T798" s="49"/>
      <c r="AT798" s="16" t="s">
        <v>137</v>
      </c>
      <c r="AU798" s="16" t="s">
        <v>79</v>
      </c>
    </row>
    <row r="799" spans="2:51" s="10" customFormat="1" ht="12">
      <c r="B799" s="150"/>
      <c r="D799" s="142" t="s">
        <v>250</v>
      </c>
      <c r="E799" s="151" t="s">
        <v>1911</v>
      </c>
      <c r="F799" s="152" t="s">
        <v>1830</v>
      </c>
      <c r="H799" s="153">
        <v>5.875</v>
      </c>
      <c r="I799" s="154"/>
      <c r="L799" s="150"/>
      <c r="M799" s="155"/>
      <c r="T799" s="156"/>
      <c r="AT799" s="151" t="s">
        <v>250</v>
      </c>
      <c r="AU799" s="151" t="s">
        <v>79</v>
      </c>
      <c r="AV799" s="10" t="s">
        <v>81</v>
      </c>
      <c r="AW799" s="10" t="s">
        <v>34</v>
      </c>
      <c r="AX799" s="10" t="s">
        <v>79</v>
      </c>
      <c r="AY799" s="151" t="s">
        <v>129</v>
      </c>
    </row>
    <row r="800" spans="2:65" s="1" customFormat="1" ht="16.5" customHeight="1">
      <c r="B800" s="30"/>
      <c r="C800" s="130" t="s">
        <v>1912</v>
      </c>
      <c r="D800" s="130" t="s">
        <v>130</v>
      </c>
      <c r="E800" s="131" t="s">
        <v>923</v>
      </c>
      <c r="F800" s="132" t="s">
        <v>924</v>
      </c>
      <c r="G800" s="133" t="s">
        <v>407</v>
      </c>
      <c r="H800" s="134">
        <v>2111.56</v>
      </c>
      <c r="I800" s="135"/>
      <c r="J800" s="136">
        <f>ROUND(I800*H800,2)</f>
        <v>0</v>
      </c>
      <c r="K800" s="132" t="s">
        <v>134</v>
      </c>
      <c r="L800" s="30"/>
      <c r="M800" s="137" t="s">
        <v>1</v>
      </c>
      <c r="N800" s="138" t="s">
        <v>42</v>
      </c>
      <c r="P800" s="139">
        <f>O800*H800</f>
        <v>0</v>
      </c>
      <c r="Q800" s="139">
        <v>0</v>
      </c>
      <c r="R800" s="139">
        <f>Q800*H800</f>
        <v>0</v>
      </c>
      <c r="S800" s="139">
        <v>0</v>
      </c>
      <c r="T800" s="140">
        <f>S800*H800</f>
        <v>0</v>
      </c>
      <c r="AR800" s="16" t="s">
        <v>135</v>
      </c>
      <c r="AT800" s="16" t="s">
        <v>130</v>
      </c>
      <c r="AU800" s="16" t="s">
        <v>79</v>
      </c>
      <c r="AY800" s="16" t="s">
        <v>129</v>
      </c>
      <c r="BE800" s="141">
        <f>IF(N800="základní",J800,0)</f>
        <v>0</v>
      </c>
      <c r="BF800" s="141">
        <f>IF(N800="snížená",J800,0)</f>
        <v>0</v>
      </c>
      <c r="BG800" s="141">
        <f>IF(N800="zákl. přenesená",J800,0)</f>
        <v>0</v>
      </c>
      <c r="BH800" s="141">
        <f>IF(N800="sníž. přenesená",J800,0)</f>
        <v>0</v>
      </c>
      <c r="BI800" s="141">
        <f>IF(N800="nulová",J800,0)</f>
        <v>0</v>
      </c>
      <c r="BJ800" s="16" t="s">
        <v>79</v>
      </c>
      <c r="BK800" s="141">
        <f>ROUND(I800*H800,2)</f>
        <v>0</v>
      </c>
      <c r="BL800" s="16" t="s">
        <v>135</v>
      </c>
      <c r="BM800" s="16" t="s">
        <v>1913</v>
      </c>
    </row>
    <row r="801" spans="2:47" s="1" customFormat="1" ht="19.5">
      <c r="B801" s="30"/>
      <c r="D801" s="142" t="s">
        <v>137</v>
      </c>
      <c r="F801" s="143" t="s">
        <v>416</v>
      </c>
      <c r="I801" s="83"/>
      <c r="L801" s="30"/>
      <c r="M801" s="144"/>
      <c r="T801" s="49"/>
      <c r="AT801" s="16" t="s">
        <v>137</v>
      </c>
      <c r="AU801" s="16" t="s">
        <v>79</v>
      </c>
    </row>
    <row r="802" spans="2:51" s="10" customFormat="1" ht="12">
      <c r="B802" s="150"/>
      <c r="D802" s="142" t="s">
        <v>250</v>
      </c>
      <c r="E802" s="151" t="s">
        <v>1914</v>
      </c>
      <c r="F802" s="152" t="s">
        <v>1831</v>
      </c>
      <c r="H802" s="153">
        <v>58.74</v>
      </c>
      <c r="I802" s="154"/>
      <c r="L802" s="150"/>
      <c r="M802" s="155"/>
      <c r="T802" s="156"/>
      <c r="AT802" s="151" t="s">
        <v>250</v>
      </c>
      <c r="AU802" s="151" t="s">
        <v>79</v>
      </c>
      <c r="AV802" s="10" t="s">
        <v>81</v>
      </c>
      <c r="AW802" s="10" t="s">
        <v>34</v>
      </c>
      <c r="AX802" s="10" t="s">
        <v>71</v>
      </c>
      <c r="AY802" s="151" t="s">
        <v>129</v>
      </c>
    </row>
    <row r="803" spans="2:51" s="10" customFormat="1" ht="12">
      <c r="B803" s="150"/>
      <c r="D803" s="142" t="s">
        <v>250</v>
      </c>
      <c r="E803" s="151" t="s">
        <v>949</v>
      </c>
      <c r="F803" s="152" t="s">
        <v>1832</v>
      </c>
      <c r="H803" s="153">
        <v>1215.28</v>
      </c>
      <c r="I803" s="154"/>
      <c r="L803" s="150"/>
      <c r="M803" s="155"/>
      <c r="T803" s="156"/>
      <c r="AT803" s="151" t="s">
        <v>250</v>
      </c>
      <c r="AU803" s="151" t="s">
        <v>79</v>
      </c>
      <c r="AV803" s="10" t="s">
        <v>81</v>
      </c>
      <c r="AW803" s="10" t="s">
        <v>34</v>
      </c>
      <c r="AX803" s="10" t="s">
        <v>71</v>
      </c>
      <c r="AY803" s="151" t="s">
        <v>129</v>
      </c>
    </row>
    <row r="804" spans="2:51" s="10" customFormat="1" ht="12">
      <c r="B804" s="150"/>
      <c r="D804" s="142" t="s">
        <v>250</v>
      </c>
      <c r="E804" s="151" t="s">
        <v>958</v>
      </c>
      <c r="F804" s="152" t="s">
        <v>1915</v>
      </c>
      <c r="H804" s="153">
        <v>837.54</v>
      </c>
      <c r="I804" s="154"/>
      <c r="L804" s="150"/>
      <c r="M804" s="155"/>
      <c r="T804" s="156"/>
      <c r="AT804" s="151" t="s">
        <v>250</v>
      </c>
      <c r="AU804" s="151" t="s">
        <v>79</v>
      </c>
      <c r="AV804" s="10" t="s">
        <v>81</v>
      </c>
      <c r="AW804" s="10" t="s">
        <v>34</v>
      </c>
      <c r="AX804" s="10" t="s">
        <v>71</v>
      </c>
      <c r="AY804" s="151" t="s">
        <v>129</v>
      </c>
    </row>
    <row r="805" spans="2:51" s="10" customFormat="1" ht="12">
      <c r="B805" s="150"/>
      <c r="D805" s="142" t="s">
        <v>250</v>
      </c>
      <c r="E805" s="151" t="s">
        <v>1916</v>
      </c>
      <c r="F805" s="152" t="s">
        <v>1917</v>
      </c>
      <c r="H805" s="153">
        <v>2111.56</v>
      </c>
      <c r="I805" s="154"/>
      <c r="L805" s="150"/>
      <c r="M805" s="155"/>
      <c r="T805" s="156"/>
      <c r="AT805" s="151" t="s">
        <v>250</v>
      </c>
      <c r="AU805" s="151" t="s">
        <v>79</v>
      </c>
      <c r="AV805" s="10" t="s">
        <v>81</v>
      </c>
      <c r="AW805" s="10" t="s">
        <v>34</v>
      </c>
      <c r="AX805" s="10" t="s">
        <v>79</v>
      </c>
      <c r="AY805" s="151" t="s">
        <v>129</v>
      </c>
    </row>
    <row r="806" spans="2:65" s="1" customFormat="1" ht="16.5" customHeight="1">
      <c r="B806" s="30"/>
      <c r="C806" s="130" t="s">
        <v>1918</v>
      </c>
      <c r="D806" s="130" t="s">
        <v>130</v>
      </c>
      <c r="E806" s="131" t="s">
        <v>928</v>
      </c>
      <c r="F806" s="132" t="s">
        <v>929</v>
      </c>
      <c r="G806" s="133" t="s">
        <v>407</v>
      </c>
      <c r="H806" s="134">
        <v>3257.646</v>
      </c>
      <c r="I806" s="135"/>
      <c r="J806" s="136">
        <f>ROUND(I806*H806,2)</f>
        <v>0</v>
      </c>
      <c r="K806" s="132" t="s">
        <v>134</v>
      </c>
      <c r="L806" s="30"/>
      <c r="M806" s="137" t="s">
        <v>1</v>
      </c>
      <c r="N806" s="138" t="s">
        <v>42</v>
      </c>
      <c r="P806" s="139">
        <f>O806*H806</f>
        <v>0</v>
      </c>
      <c r="Q806" s="139">
        <v>0</v>
      </c>
      <c r="R806" s="139">
        <f>Q806*H806</f>
        <v>0</v>
      </c>
      <c r="S806" s="139">
        <v>0</v>
      </c>
      <c r="T806" s="140">
        <f>S806*H806</f>
        <v>0</v>
      </c>
      <c r="AR806" s="16" t="s">
        <v>135</v>
      </c>
      <c r="AT806" s="16" t="s">
        <v>130</v>
      </c>
      <c r="AU806" s="16" t="s">
        <v>79</v>
      </c>
      <c r="AY806" s="16" t="s">
        <v>129</v>
      </c>
      <c r="BE806" s="141">
        <f>IF(N806="základní",J806,0)</f>
        <v>0</v>
      </c>
      <c r="BF806" s="141">
        <f>IF(N806="snížená",J806,0)</f>
        <v>0</v>
      </c>
      <c r="BG806" s="141">
        <f>IF(N806="zákl. přenesená",J806,0)</f>
        <v>0</v>
      </c>
      <c r="BH806" s="141">
        <f>IF(N806="sníž. přenesená",J806,0)</f>
        <v>0</v>
      </c>
      <c r="BI806" s="141">
        <f>IF(N806="nulová",J806,0)</f>
        <v>0</v>
      </c>
      <c r="BJ806" s="16" t="s">
        <v>79</v>
      </c>
      <c r="BK806" s="141">
        <f>ROUND(I806*H806,2)</f>
        <v>0</v>
      </c>
      <c r="BL806" s="16" t="s">
        <v>135</v>
      </c>
      <c r="BM806" s="16" t="s">
        <v>1919</v>
      </c>
    </row>
    <row r="807" spans="2:63" s="9" customFormat="1" ht="25.9" customHeight="1">
      <c r="B807" s="120"/>
      <c r="D807" s="121" t="s">
        <v>70</v>
      </c>
      <c r="E807" s="122" t="s">
        <v>1920</v>
      </c>
      <c r="F807" s="122" t="s">
        <v>1921</v>
      </c>
      <c r="I807" s="123"/>
      <c r="J807" s="124">
        <f>BK807</f>
        <v>0</v>
      </c>
      <c r="L807" s="120"/>
      <c r="M807" s="125"/>
      <c r="P807" s="126">
        <f>P808+P828</f>
        <v>0</v>
      </c>
      <c r="R807" s="126">
        <f>R808+R828</f>
        <v>0.031376</v>
      </c>
      <c r="T807" s="127">
        <f>T808+T828</f>
        <v>0</v>
      </c>
      <c r="AR807" s="121" t="s">
        <v>81</v>
      </c>
      <c r="AT807" s="128" t="s">
        <v>70</v>
      </c>
      <c r="AU807" s="128" t="s">
        <v>71</v>
      </c>
      <c r="AY807" s="121" t="s">
        <v>129</v>
      </c>
      <c r="BK807" s="129">
        <f>BK808+BK828</f>
        <v>0</v>
      </c>
    </row>
    <row r="808" spans="2:63" s="9" customFormat="1" ht="22.9" customHeight="1">
      <c r="B808" s="120"/>
      <c r="D808" s="121" t="s">
        <v>70</v>
      </c>
      <c r="E808" s="196" t="s">
        <v>1922</v>
      </c>
      <c r="F808" s="196" t="s">
        <v>1923</v>
      </c>
      <c r="I808" s="123"/>
      <c r="J808" s="197">
        <f>BK808</f>
        <v>0</v>
      </c>
      <c r="L808" s="120"/>
      <c r="M808" s="125"/>
      <c r="P808" s="126">
        <f>SUM(P809:P827)</f>
        <v>0</v>
      </c>
      <c r="R808" s="126">
        <f>SUM(R809:R827)</f>
        <v>0.018286</v>
      </c>
      <c r="T808" s="127">
        <f>SUM(T809:T827)</f>
        <v>0</v>
      </c>
      <c r="AR808" s="121" t="s">
        <v>81</v>
      </c>
      <c r="AT808" s="128" t="s">
        <v>70</v>
      </c>
      <c r="AU808" s="128" t="s">
        <v>79</v>
      </c>
      <c r="AY808" s="121" t="s">
        <v>129</v>
      </c>
      <c r="BK808" s="129">
        <f>SUM(BK809:BK827)</f>
        <v>0</v>
      </c>
    </row>
    <row r="809" spans="2:65" s="1" customFormat="1" ht="16.5" customHeight="1">
      <c r="B809" s="30"/>
      <c r="C809" s="130" t="s">
        <v>1924</v>
      </c>
      <c r="D809" s="130" t="s">
        <v>130</v>
      </c>
      <c r="E809" s="131" t="s">
        <v>1925</v>
      </c>
      <c r="F809" s="132" t="s">
        <v>1926</v>
      </c>
      <c r="G809" s="133" t="s">
        <v>247</v>
      </c>
      <c r="H809" s="134">
        <v>10</v>
      </c>
      <c r="I809" s="135"/>
      <c r="J809" s="136">
        <f>ROUND(I809*H809,2)</f>
        <v>0</v>
      </c>
      <c r="K809" s="132" t="s">
        <v>248</v>
      </c>
      <c r="L809" s="30"/>
      <c r="M809" s="137" t="s">
        <v>1</v>
      </c>
      <c r="N809" s="138" t="s">
        <v>42</v>
      </c>
      <c r="P809" s="139">
        <f>O809*H809</f>
        <v>0</v>
      </c>
      <c r="Q809" s="139">
        <v>3E-05</v>
      </c>
      <c r="R809" s="139">
        <f>Q809*H809</f>
        <v>0.00030000000000000003</v>
      </c>
      <c r="S809" s="139">
        <v>0</v>
      </c>
      <c r="T809" s="140">
        <f>S809*H809</f>
        <v>0</v>
      </c>
      <c r="AR809" s="16" t="s">
        <v>338</v>
      </c>
      <c r="AT809" s="16" t="s">
        <v>130</v>
      </c>
      <c r="AU809" s="16" t="s">
        <v>81</v>
      </c>
      <c r="AY809" s="16" t="s">
        <v>129</v>
      </c>
      <c r="BE809" s="141">
        <f>IF(N809="základní",J809,0)</f>
        <v>0</v>
      </c>
      <c r="BF809" s="141">
        <f>IF(N809="snížená",J809,0)</f>
        <v>0</v>
      </c>
      <c r="BG809" s="141">
        <f>IF(N809="zákl. přenesená",J809,0)</f>
        <v>0</v>
      </c>
      <c r="BH809" s="141">
        <f>IF(N809="sníž. přenesená",J809,0)</f>
        <v>0</v>
      </c>
      <c r="BI809" s="141">
        <f>IF(N809="nulová",J809,0)</f>
        <v>0</v>
      </c>
      <c r="BJ809" s="16" t="s">
        <v>79</v>
      </c>
      <c r="BK809" s="141">
        <f>ROUND(I809*H809,2)</f>
        <v>0</v>
      </c>
      <c r="BL809" s="16" t="s">
        <v>338</v>
      </c>
      <c r="BM809" s="16" t="s">
        <v>1927</v>
      </c>
    </row>
    <row r="810" spans="2:51" s="11" customFormat="1" ht="12">
      <c r="B810" s="157"/>
      <c r="D810" s="142" t="s">
        <v>250</v>
      </c>
      <c r="E810" s="158" t="s">
        <v>1</v>
      </c>
      <c r="F810" s="159" t="s">
        <v>1928</v>
      </c>
      <c r="H810" s="158" t="s">
        <v>1</v>
      </c>
      <c r="I810" s="160"/>
      <c r="L810" s="157"/>
      <c r="M810" s="161"/>
      <c r="T810" s="162"/>
      <c r="AT810" s="158" t="s">
        <v>250</v>
      </c>
      <c r="AU810" s="158" t="s">
        <v>81</v>
      </c>
      <c r="AV810" s="11" t="s">
        <v>79</v>
      </c>
      <c r="AW810" s="11" t="s">
        <v>34</v>
      </c>
      <c r="AX810" s="11" t="s">
        <v>71</v>
      </c>
      <c r="AY810" s="158" t="s">
        <v>129</v>
      </c>
    </row>
    <row r="811" spans="2:51" s="10" customFormat="1" ht="12">
      <c r="B811" s="150"/>
      <c r="D811" s="142" t="s">
        <v>250</v>
      </c>
      <c r="E811" s="151" t="s">
        <v>1</v>
      </c>
      <c r="F811" s="152" t="s">
        <v>178</v>
      </c>
      <c r="H811" s="153">
        <v>10</v>
      </c>
      <c r="I811" s="154"/>
      <c r="L811" s="150"/>
      <c r="M811" s="155"/>
      <c r="T811" s="156"/>
      <c r="AT811" s="151" t="s">
        <v>250</v>
      </c>
      <c r="AU811" s="151" t="s">
        <v>81</v>
      </c>
      <c r="AV811" s="10" t="s">
        <v>81</v>
      </c>
      <c r="AW811" s="10" t="s">
        <v>34</v>
      </c>
      <c r="AX811" s="10" t="s">
        <v>79</v>
      </c>
      <c r="AY811" s="151" t="s">
        <v>129</v>
      </c>
    </row>
    <row r="812" spans="2:65" s="1" customFormat="1" ht="16.5" customHeight="1">
      <c r="B812" s="30"/>
      <c r="C812" s="170" t="s">
        <v>1929</v>
      </c>
      <c r="D812" s="170" t="s">
        <v>488</v>
      </c>
      <c r="E812" s="171" t="s">
        <v>1930</v>
      </c>
      <c r="F812" s="172" t="s">
        <v>1931</v>
      </c>
      <c r="G812" s="173" t="s">
        <v>563</v>
      </c>
      <c r="H812" s="174">
        <v>0.005</v>
      </c>
      <c r="I812" s="175"/>
      <c r="J812" s="176">
        <f>ROUND(I812*H812,2)</f>
        <v>0</v>
      </c>
      <c r="K812" s="172" t="s">
        <v>248</v>
      </c>
      <c r="L812" s="177"/>
      <c r="M812" s="178" t="s">
        <v>1</v>
      </c>
      <c r="N812" s="179" t="s">
        <v>42</v>
      </c>
      <c r="P812" s="139">
        <f>O812*H812</f>
        <v>0</v>
      </c>
      <c r="Q812" s="139">
        <v>1</v>
      </c>
      <c r="R812" s="139">
        <f>Q812*H812</f>
        <v>0.005</v>
      </c>
      <c r="S812" s="139">
        <v>0</v>
      </c>
      <c r="T812" s="140">
        <f>S812*H812</f>
        <v>0</v>
      </c>
      <c r="AR812" s="16" t="s">
        <v>473</v>
      </c>
      <c r="AT812" s="16" t="s">
        <v>488</v>
      </c>
      <c r="AU812" s="16" t="s">
        <v>81</v>
      </c>
      <c r="AY812" s="16" t="s">
        <v>129</v>
      </c>
      <c r="BE812" s="141">
        <f>IF(N812="základní",J812,0)</f>
        <v>0</v>
      </c>
      <c r="BF812" s="141">
        <f>IF(N812="snížená",J812,0)</f>
        <v>0</v>
      </c>
      <c r="BG812" s="141">
        <f>IF(N812="zákl. přenesená",J812,0)</f>
        <v>0</v>
      </c>
      <c r="BH812" s="141">
        <f>IF(N812="sníž. přenesená",J812,0)</f>
        <v>0</v>
      </c>
      <c r="BI812" s="141">
        <f>IF(N812="nulová",J812,0)</f>
        <v>0</v>
      </c>
      <c r="BJ812" s="16" t="s">
        <v>79</v>
      </c>
      <c r="BK812" s="141">
        <f>ROUND(I812*H812,2)</f>
        <v>0</v>
      </c>
      <c r="BL812" s="16" t="s">
        <v>338</v>
      </c>
      <c r="BM812" s="16" t="s">
        <v>1932</v>
      </c>
    </row>
    <row r="813" spans="2:51" s="10" customFormat="1" ht="12">
      <c r="B813" s="150"/>
      <c r="D813" s="142" t="s">
        <v>250</v>
      </c>
      <c r="F813" s="152" t="s">
        <v>1933</v>
      </c>
      <c r="H813" s="153">
        <v>0.005</v>
      </c>
      <c r="I813" s="154"/>
      <c r="L813" s="150"/>
      <c r="M813" s="155"/>
      <c r="T813" s="156"/>
      <c r="AT813" s="151" t="s">
        <v>250</v>
      </c>
      <c r="AU813" s="151" t="s">
        <v>81</v>
      </c>
      <c r="AV813" s="10" t="s">
        <v>81</v>
      </c>
      <c r="AW813" s="10" t="s">
        <v>4</v>
      </c>
      <c r="AX813" s="10" t="s">
        <v>79</v>
      </c>
      <c r="AY813" s="151" t="s">
        <v>129</v>
      </c>
    </row>
    <row r="814" spans="2:65" s="1" customFormat="1" ht="16.5" customHeight="1">
      <c r="B814" s="30"/>
      <c r="C814" s="130" t="s">
        <v>1934</v>
      </c>
      <c r="D814" s="130" t="s">
        <v>130</v>
      </c>
      <c r="E814" s="131" t="s">
        <v>1935</v>
      </c>
      <c r="F814" s="132" t="s">
        <v>1936</v>
      </c>
      <c r="G814" s="133" t="s">
        <v>254</v>
      </c>
      <c r="H814" s="134">
        <v>10</v>
      </c>
      <c r="I814" s="135"/>
      <c r="J814" s="136">
        <f>ROUND(I814*H814,2)</f>
        <v>0</v>
      </c>
      <c r="K814" s="132" t="s">
        <v>694</v>
      </c>
      <c r="L814" s="30"/>
      <c r="M814" s="137" t="s">
        <v>1</v>
      </c>
      <c r="N814" s="138" t="s">
        <v>42</v>
      </c>
      <c r="P814" s="139">
        <f>O814*H814</f>
        <v>0</v>
      </c>
      <c r="Q814" s="139">
        <v>0</v>
      </c>
      <c r="R814" s="139">
        <f>Q814*H814</f>
        <v>0</v>
      </c>
      <c r="S814" s="139">
        <v>0</v>
      </c>
      <c r="T814" s="140">
        <f>S814*H814</f>
        <v>0</v>
      </c>
      <c r="AR814" s="16" t="s">
        <v>338</v>
      </c>
      <c r="AT814" s="16" t="s">
        <v>130</v>
      </c>
      <c r="AU814" s="16" t="s">
        <v>81</v>
      </c>
      <c r="AY814" s="16" t="s">
        <v>129</v>
      </c>
      <c r="BE814" s="141">
        <f>IF(N814="základní",J814,0)</f>
        <v>0</v>
      </c>
      <c r="BF814" s="141">
        <f>IF(N814="snížená",J814,0)</f>
        <v>0</v>
      </c>
      <c r="BG814" s="141">
        <f>IF(N814="zákl. přenesená",J814,0)</f>
        <v>0</v>
      </c>
      <c r="BH814" s="141">
        <f>IF(N814="sníž. přenesená",J814,0)</f>
        <v>0</v>
      </c>
      <c r="BI814" s="141">
        <f>IF(N814="nulová",J814,0)</f>
        <v>0</v>
      </c>
      <c r="BJ814" s="16" t="s">
        <v>79</v>
      </c>
      <c r="BK814" s="141">
        <f>ROUND(I814*H814,2)</f>
        <v>0</v>
      </c>
      <c r="BL814" s="16" t="s">
        <v>338</v>
      </c>
      <c r="BM814" s="16" t="s">
        <v>1937</v>
      </c>
    </row>
    <row r="815" spans="2:51" s="11" customFormat="1" ht="12">
      <c r="B815" s="157"/>
      <c r="D815" s="142" t="s">
        <v>250</v>
      </c>
      <c r="E815" s="158" t="s">
        <v>1</v>
      </c>
      <c r="F815" s="159" t="s">
        <v>1928</v>
      </c>
      <c r="H815" s="158" t="s">
        <v>1</v>
      </c>
      <c r="I815" s="160"/>
      <c r="L815" s="157"/>
      <c r="M815" s="161"/>
      <c r="T815" s="162"/>
      <c r="AT815" s="158" t="s">
        <v>250</v>
      </c>
      <c r="AU815" s="158" t="s">
        <v>81</v>
      </c>
      <c r="AV815" s="11" t="s">
        <v>79</v>
      </c>
      <c r="AW815" s="11" t="s">
        <v>34</v>
      </c>
      <c r="AX815" s="11" t="s">
        <v>71</v>
      </c>
      <c r="AY815" s="158" t="s">
        <v>129</v>
      </c>
    </row>
    <row r="816" spans="2:51" s="10" customFormat="1" ht="12">
      <c r="B816" s="150"/>
      <c r="D816" s="142" t="s">
        <v>250</v>
      </c>
      <c r="E816" s="151" t="s">
        <v>477</v>
      </c>
      <c r="F816" s="152" t="s">
        <v>178</v>
      </c>
      <c r="H816" s="153">
        <v>10</v>
      </c>
      <c r="I816" s="154"/>
      <c r="L816" s="150"/>
      <c r="M816" s="155"/>
      <c r="T816" s="156"/>
      <c r="AT816" s="151" t="s">
        <v>250</v>
      </c>
      <c r="AU816" s="151" t="s">
        <v>81</v>
      </c>
      <c r="AV816" s="10" t="s">
        <v>81</v>
      </c>
      <c r="AW816" s="10" t="s">
        <v>34</v>
      </c>
      <c r="AX816" s="10" t="s">
        <v>79</v>
      </c>
      <c r="AY816" s="151" t="s">
        <v>129</v>
      </c>
    </row>
    <row r="817" spans="2:65" s="1" customFormat="1" ht="16.5" customHeight="1">
      <c r="B817" s="30"/>
      <c r="C817" s="170" t="s">
        <v>1938</v>
      </c>
      <c r="D817" s="170" t="s">
        <v>488</v>
      </c>
      <c r="E817" s="171" t="s">
        <v>1939</v>
      </c>
      <c r="F817" s="172" t="s">
        <v>1940</v>
      </c>
      <c r="G817" s="173" t="s">
        <v>563</v>
      </c>
      <c r="H817" s="174">
        <v>0.005</v>
      </c>
      <c r="I817" s="175"/>
      <c r="J817" s="176">
        <f>ROUND(I817*H817,2)</f>
        <v>0</v>
      </c>
      <c r="K817" s="172" t="s">
        <v>248</v>
      </c>
      <c r="L817" s="177"/>
      <c r="M817" s="178" t="s">
        <v>1</v>
      </c>
      <c r="N817" s="179" t="s">
        <v>42</v>
      </c>
      <c r="P817" s="139">
        <f>O817*H817</f>
        <v>0</v>
      </c>
      <c r="Q817" s="139">
        <v>1</v>
      </c>
      <c r="R817" s="139">
        <f>Q817*H817</f>
        <v>0.005</v>
      </c>
      <c r="S817" s="139">
        <v>0</v>
      </c>
      <c r="T817" s="140">
        <f>S817*H817</f>
        <v>0</v>
      </c>
      <c r="AR817" s="16" t="s">
        <v>473</v>
      </c>
      <c r="AT817" s="16" t="s">
        <v>488</v>
      </c>
      <c r="AU817" s="16" t="s">
        <v>81</v>
      </c>
      <c r="AY817" s="16" t="s">
        <v>129</v>
      </c>
      <c r="BE817" s="141">
        <f>IF(N817="základní",J817,0)</f>
        <v>0</v>
      </c>
      <c r="BF817" s="141">
        <f>IF(N817="snížená",J817,0)</f>
        <v>0</v>
      </c>
      <c r="BG817" s="141">
        <f>IF(N817="zákl. přenesená",J817,0)</f>
        <v>0</v>
      </c>
      <c r="BH817" s="141">
        <f>IF(N817="sníž. přenesená",J817,0)</f>
        <v>0</v>
      </c>
      <c r="BI817" s="141">
        <f>IF(N817="nulová",J817,0)</f>
        <v>0</v>
      </c>
      <c r="BJ817" s="16" t="s">
        <v>79</v>
      </c>
      <c r="BK817" s="141">
        <f>ROUND(I817*H817,2)</f>
        <v>0</v>
      </c>
      <c r="BL817" s="16" t="s">
        <v>338</v>
      </c>
      <c r="BM817" s="16" t="s">
        <v>930</v>
      </c>
    </row>
    <row r="818" spans="2:51" s="11" customFormat="1" ht="12">
      <c r="B818" s="157"/>
      <c r="D818" s="142" t="s">
        <v>250</v>
      </c>
      <c r="E818" s="158" t="s">
        <v>1</v>
      </c>
      <c r="F818" s="159" t="s">
        <v>1928</v>
      </c>
      <c r="H818" s="158" t="s">
        <v>1</v>
      </c>
      <c r="I818" s="160"/>
      <c r="L818" s="157"/>
      <c r="M818" s="161"/>
      <c r="T818" s="162"/>
      <c r="AT818" s="158" t="s">
        <v>250</v>
      </c>
      <c r="AU818" s="158" t="s">
        <v>81</v>
      </c>
      <c r="AV818" s="11" t="s">
        <v>79</v>
      </c>
      <c r="AW818" s="11" t="s">
        <v>34</v>
      </c>
      <c r="AX818" s="11" t="s">
        <v>71</v>
      </c>
      <c r="AY818" s="158" t="s">
        <v>129</v>
      </c>
    </row>
    <row r="819" spans="2:51" s="10" customFormat="1" ht="12">
      <c r="B819" s="150"/>
      <c r="D819" s="142" t="s">
        <v>250</v>
      </c>
      <c r="E819" s="151" t="s">
        <v>1</v>
      </c>
      <c r="F819" s="152" t="s">
        <v>1941</v>
      </c>
      <c r="H819" s="153">
        <v>0.005</v>
      </c>
      <c r="I819" s="154"/>
      <c r="L819" s="150"/>
      <c r="M819" s="155"/>
      <c r="T819" s="156"/>
      <c r="AT819" s="151" t="s">
        <v>250</v>
      </c>
      <c r="AU819" s="151" t="s">
        <v>81</v>
      </c>
      <c r="AV819" s="10" t="s">
        <v>81</v>
      </c>
      <c r="AW819" s="10" t="s">
        <v>34</v>
      </c>
      <c r="AX819" s="10" t="s">
        <v>79</v>
      </c>
      <c r="AY819" s="151" t="s">
        <v>129</v>
      </c>
    </row>
    <row r="820" spans="2:65" s="1" customFormat="1" ht="16.5" customHeight="1">
      <c r="B820" s="30"/>
      <c r="C820" s="130" t="s">
        <v>1942</v>
      </c>
      <c r="D820" s="130" t="s">
        <v>130</v>
      </c>
      <c r="E820" s="131" t="s">
        <v>1943</v>
      </c>
      <c r="F820" s="132" t="s">
        <v>1944</v>
      </c>
      <c r="G820" s="133" t="s">
        <v>254</v>
      </c>
      <c r="H820" s="134">
        <v>11</v>
      </c>
      <c r="I820" s="135"/>
      <c r="J820" s="136">
        <f>ROUND(I820*H820,2)</f>
        <v>0</v>
      </c>
      <c r="K820" s="132" t="s">
        <v>694</v>
      </c>
      <c r="L820" s="30"/>
      <c r="M820" s="137" t="s">
        <v>1</v>
      </c>
      <c r="N820" s="138" t="s">
        <v>42</v>
      </c>
      <c r="P820" s="139">
        <f>O820*H820</f>
        <v>0</v>
      </c>
      <c r="Q820" s="139">
        <v>0</v>
      </c>
      <c r="R820" s="139">
        <f>Q820*H820</f>
        <v>0</v>
      </c>
      <c r="S820" s="139">
        <v>0</v>
      </c>
      <c r="T820" s="140">
        <f>S820*H820</f>
        <v>0</v>
      </c>
      <c r="AR820" s="16" t="s">
        <v>338</v>
      </c>
      <c r="AT820" s="16" t="s">
        <v>130</v>
      </c>
      <c r="AU820" s="16" t="s">
        <v>81</v>
      </c>
      <c r="AY820" s="16" t="s">
        <v>129</v>
      </c>
      <c r="BE820" s="141">
        <f>IF(N820="základní",J820,0)</f>
        <v>0</v>
      </c>
      <c r="BF820" s="141">
        <f>IF(N820="snížená",J820,0)</f>
        <v>0</v>
      </c>
      <c r="BG820" s="141">
        <f>IF(N820="zákl. přenesená",J820,0)</f>
        <v>0</v>
      </c>
      <c r="BH820" s="141">
        <f>IF(N820="sníž. přenesená",J820,0)</f>
        <v>0</v>
      </c>
      <c r="BI820" s="141">
        <f>IF(N820="nulová",J820,0)</f>
        <v>0</v>
      </c>
      <c r="BJ820" s="16" t="s">
        <v>79</v>
      </c>
      <c r="BK820" s="141">
        <f>ROUND(I820*H820,2)</f>
        <v>0</v>
      </c>
      <c r="BL820" s="16" t="s">
        <v>338</v>
      </c>
      <c r="BM820" s="16" t="s">
        <v>1945</v>
      </c>
    </row>
    <row r="821" spans="2:51" s="11" customFormat="1" ht="12">
      <c r="B821" s="157"/>
      <c r="D821" s="142" t="s">
        <v>250</v>
      </c>
      <c r="E821" s="158" t="s">
        <v>1</v>
      </c>
      <c r="F821" s="159" t="s">
        <v>1946</v>
      </c>
      <c r="H821" s="158" t="s">
        <v>1</v>
      </c>
      <c r="I821" s="160"/>
      <c r="L821" s="157"/>
      <c r="M821" s="161"/>
      <c r="T821" s="162"/>
      <c r="AT821" s="158" t="s">
        <v>250</v>
      </c>
      <c r="AU821" s="158" t="s">
        <v>81</v>
      </c>
      <c r="AV821" s="11" t="s">
        <v>79</v>
      </c>
      <c r="AW821" s="11" t="s">
        <v>34</v>
      </c>
      <c r="AX821" s="11" t="s">
        <v>71</v>
      </c>
      <c r="AY821" s="158" t="s">
        <v>129</v>
      </c>
    </row>
    <row r="822" spans="2:51" s="10" customFormat="1" ht="12">
      <c r="B822" s="150"/>
      <c r="D822" s="142" t="s">
        <v>250</v>
      </c>
      <c r="E822" s="151" t="s">
        <v>678</v>
      </c>
      <c r="F822" s="152" t="s">
        <v>184</v>
      </c>
      <c r="H822" s="153">
        <v>11</v>
      </c>
      <c r="I822" s="154"/>
      <c r="L822" s="150"/>
      <c r="M822" s="155"/>
      <c r="T822" s="156"/>
      <c r="AT822" s="151" t="s">
        <v>250</v>
      </c>
      <c r="AU822" s="151" t="s">
        <v>81</v>
      </c>
      <c r="AV822" s="10" t="s">
        <v>81</v>
      </c>
      <c r="AW822" s="10" t="s">
        <v>34</v>
      </c>
      <c r="AX822" s="10" t="s">
        <v>79</v>
      </c>
      <c r="AY822" s="151" t="s">
        <v>129</v>
      </c>
    </row>
    <row r="823" spans="2:65" s="1" customFormat="1" ht="16.5" customHeight="1">
      <c r="B823" s="30"/>
      <c r="C823" s="170" t="s">
        <v>1947</v>
      </c>
      <c r="D823" s="170" t="s">
        <v>488</v>
      </c>
      <c r="E823" s="171" t="s">
        <v>1948</v>
      </c>
      <c r="F823" s="172" t="s">
        <v>1949</v>
      </c>
      <c r="G823" s="173" t="s">
        <v>247</v>
      </c>
      <c r="H823" s="174">
        <v>13.31</v>
      </c>
      <c r="I823" s="175"/>
      <c r="J823" s="176">
        <f>ROUND(I823*H823,2)</f>
        <v>0</v>
      </c>
      <c r="K823" s="172" t="s">
        <v>248</v>
      </c>
      <c r="L823" s="177"/>
      <c r="M823" s="178" t="s">
        <v>1</v>
      </c>
      <c r="N823" s="179" t="s">
        <v>42</v>
      </c>
      <c r="P823" s="139">
        <f>O823*H823</f>
        <v>0</v>
      </c>
      <c r="Q823" s="139">
        <v>0.0006</v>
      </c>
      <c r="R823" s="139">
        <f>Q823*H823</f>
        <v>0.007986</v>
      </c>
      <c r="S823" s="139">
        <v>0</v>
      </c>
      <c r="T823" s="140">
        <f>S823*H823</f>
        <v>0</v>
      </c>
      <c r="AR823" s="16" t="s">
        <v>473</v>
      </c>
      <c r="AT823" s="16" t="s">
        <v>488</v>
      </c>
      <c r="AU823" s="16" t="s">
        <v>81</v>
      </c>
      <c r="AY823" s="16" t="s">
        <v>129</v>
      </c>
      <c r="BE823" s="141">
        <f>IF(N823="základní",J823,0)</f>
        <v>0</v>
      </c>
      <c r="BF823" s="141">
        <f>IF(N823="snížená",J823,0)</f>
        <v>0</v>
      </c>
      <c r="BG823" s="141">
        <f>IF(N823="zákl. přenesená",J823,0)</f>
        <v>0</v>
      </c>
      <c r="BH823" s="141">
        <f>IF(N823="sníž. přenesená",J823,0)</f>
        <v>0</v>
      </c>
      <c r="BI823" s="141">
        <f>IF(N823="nulová",J823,0)</f>
        <v>0</v>
      </c>
      <c r="BJ823" s="16" t="s">
        <v>79</v>
      </c>
      <c r="BK823" s="141">
        <f>ROUND(I823*H823,2)</f>
        <v>0</v>
      </c>
      <c r="BL823" s="16" t="s">
        <v>338</v>
      </c>
      <c r="BM823" s="16" t="s">
        <v>272</v>
      </c>
    </row>
    <row r="824" spans="2:51" s="11" customFormat="1" ht="12">
      <c r="B824" s="157"/>
      <c r="D824" s="142" t="s">
        <v>250</v>
      </c>
      <c r="E824" s="158" t="s">
        <v>1</v>
      </c>
      <c r="F824" s="159" t="s">
        <v>1946</v>
      </c>
      <c r="H824" s="158" t="s">
        <v>1</v>
      </c>
      <c r="I824" s="160"/>
      <c r="L824" s="157"/>
      <c r="M824" s="161"/>
      <c r="T824" s="162"/>
      <c r="AT824" s="158" t="s">
        <v>250</v>
      </c>
      <c r="AU824" s="158" t="s">
        <v>81</v>
      </c>
      <c r="AV824" s="11" t="s">
        <v>79</v>
      </c>
      <c r="AW824" s="11" t="s">
        <v>34</v>
      </c>
      <c r="AX824" s="11" t="s">
        <v>71</v>
      </c>
      <c r="AY824" s="158" t="s">
        <v>129</v>
      </c>
    </row>
    <row r="825" spans="2:51" s="10" customFormat="1" ht="12">
      <c r="B825" s="150"/>
      <c r="D825" s="142" t="s">
        <v>250</v>
      </c>
      <c r="E825" s="151" t="s">
        <v>1</v>
      </c>
      <c r="F825" s="152" t="s">
        <v>1950</v>
      </c>
      <c r="H825" s="153">
        <v>12.1</v>
      </c>
      <c r="I825" s="154"/>
      <c r="L825" s="150"/>
      <c r="M825" s="155"/>
      <c r="T825" s="156"/>
      <c r="AT825" s="151" t="s">
        <v>250</v>
      </c>
      <c r="AU825" s="151" t="s">
        <v>81</v>
      </c>
      <c r="AV825" s="10" t="s">
        <v>81</v>
      </c>
      <c r="AW825" s="10" t="s">
        <v>34</v>
      </c>
      <c r="AX825" s="10" t="s">
        <v>79</v>
      </c>
      <c r="AY825" s="151" t="s">
        <v>129</v>
      </c>
    </row>
    <row r="826" spans="2:51" s="10" customFormat="1" ht="12">
      <c r="B826" s="150"/>
      <c r="D826" s="142" t="s">
        <v>250</v>
      </c>
      <c r="F826" s="152" t="s">
        <v>1951</v>
      </c>
      <c r="H826" s="153">
        <v>13.31</v>
      </c>
      <c r="I826" s="154"/>
      <c r="L826" s="150"/>
      <c r="M826" s="155"/>
      <c r="T826" s="156"/>
      <c r="AT826" s="151" t="s">
        <v>250</v>
      </c>
      <c r="AU826" s="151" t="s">
        <v>81</v>
      </c>
      <c r="AV826" s="10" t="s">
        <v>81</v>
      </c>
      <c r="AW826" s="10" t="s">
        <v>4</v>
      </c>
      <c r="AX826" s="10" t="s">
        <v>79</v>
      </c>
      <c r="AY826" s="151" t="s">
        <v>129</v>
      </c>
    </row>
    <row r="827" spans="2:65" s="1" customFormat="1" ht="16.5" customHeight="1">
      <c r="B827" s="30"/>
      <c r="C827" s="130" t="s">
        <v>1952</v>
      </c>
      <c r="D827" s="130" t="s">
        <v>130</v>
      </c>
      <c r="E827" s="131" t="s">
        <v>1953</v>
      </c>
      <c r="F827" s="132" t="s">
        <v>1954</v>
      </c>
      <c r="G827" s="133" t="s">
        <v>407</v>
      </c>
      <c r="H827" s="134">
        <v>0.05</v>
      </c>
      <c r="I827" s="135"/>
      <c r="J827" s="136">
        <f>ROUND(I827*H827,2)</f>
        <v>0</v>
      </c>
      <c r="K827" s="132" t="s">
        <v>694</v>
      </c>
      <c r="L827" s="30"/>
      <c r="M827" s="137" t="s">
        <v>1</v>
      </c>
      <c r="N827" s="138" t="s">
        <v>42</v>
      </c>
      <c r="P827" s="139">
        <f>O827*H827</f>
        <v>0</v>
      </c>
      <c r="Q827" s="139">
        <v>0</v>
      </c>
      <c r="R827" s="139">
        <f>Q827*H827</f>
        <v>0</v>
      </c>
      <c r="S827" s="139">
        <v>0</v>
      </c>
      <c r="T827" s="140">
        <f>S827*H827</f>
        <v>0</v>
      </c>
      <c r="AR827" s="16" t="s">
        <v>135</v>
      </c>
      <c r="AT827" s="16" t="s">
        <v>130</v>
      </c>
      <c r="AU827" s="16" t="s">
        <v>81</v>
      </c>
      <c r="AY827" s="16" t="s">
        <v>129</v>
      </c>
      <c r="BE827" s="141">
        <f>IF(N827="základní",J827,0)</f>
        <v>0</v>
      </c>
      <c r="BF827" s="141">
        <f>IF(N827="snížená",J827,0)</f>
        <v>0</v>
      </c>
      <c r="BG827" s="141">
        <f>IF(N827="zákl. přenesená",J827,0)</f>
        <v>0</v>
      </c>
      <c r="BH827" s="141">
        <f>IF(N827="sníž. přenesená",J827,0)</f>
        <v>0</v>
      </c>
      <c r="BI827" s="141">
        <f>IF(N827="nulová",J827,0)</f>
        <v>0</v>
      </c>
      <c r="BJ827" s="16" t="s">
        <v>79</v>
      </c>
      <c r="BK827" s="141">
        <f>ROUND(I827*H827,2)</f>
        <v>0</v>
      </c>
      <c r="BL827" s="16" t="s">
        <v>135</v>
      </c>
      <c r="BM827" s="16" t="s">
        <v>1955</v>
      </c>
    </row>
    <row r="828" spans="2:63" s="9" customFormat="1" ht="22.9" customHeight="1">
      <c r="B828" s="120"/>
      <c r="D828" s="121" t="s">
        <v>70</v>
      </c>
      <c r="E828" s="196" t="s">
        <v>1956</v>
      </c>
      <c r="F828" s="196" t="s">
        <v>1957</v>
      </c>
      <c r="I828" s="123"/>
      <c r="J828" s="197">
        <f>BK828</f>
        <v>0</v>
      </c>
      <c r="L828" s="120"/>
      <c r="M828" s="125"/>
      <c r="P828" s="126">
        <f>SUM(P829:P831)</f>
        <v>0</v>
      </c>
      <c r="R828" s="126">
        <f>SUM(R829:R831)</f>
        <v>0.013090000000000001</v>
      </c>
      <c r="T828" s="127">
        <f>SUM(T829:T831)</f>
        <v>0</v>
      </c>
      <c r="AR828" s="121" t="s">
        <v>81</v>
      </c>
      <c r="AT828" s="128" t="s">
        <v>70</v>
      </c>
      <c r="AU828" s="128" t="s">
        <v>79</v>
      </c>
      <c r="AY828" s="121" t="s">
        <v>129</v>
      </c>
      <c r="BK828" s="129">
        <f>SUM(BK829:BK831)</f>
        <v>0</v>
      </c>
    </row>
    <row r="829" spans="2:65" s="1" customFormat="1" ht="16.5" customHeight="1">
      <c r="B829" s="30"/>
      <c r="C829" s="130" t="s">
        <v>1958</v>
      </c>
      <c r="D829" s="130" t="s">
        <v>130</v>
      </c>
      <c r="E829" s="131" t="s">
        <v>1959</v>
      </c>
      <c r="F829" s="132" t="s">
        <v>1960</v>
      </c>
      <c r="G829" s="133" t="s">
        <v>247</v>
      </c>
      <c r="H829" s="134">
        <v>77</v>
      </c>
      <c r="I829" s="135"/>
      <c r="J829" s="136">
        <f>ROUND(I829*H829,2)</f>
        <v>0</v>
      </c>
      <c r="K829" s="132" t="s">
        <v>248</v>
      </c>
      <c r="L829" s="30"/>
      <c r="M829" s="137" t="s">
        <v>1</v>
      </c>
      <c r="N829" s="138" t="s">
        <v>42</v>
      </c>
      <c r="P829" s="139">
        <f>O829*H829</f>
        <v>0</v>
      </c>
      <c r="Q829" s="139">
        <v>0.00017</v>
      </c>
      <c r="R829" s="139">
        <f>Q829*H829</f>
        <v>0.013090000000000001</v>
      </c>
      <c r="S829" s="139">
        <v>0</v>
      </c>
      <c r="T829" s="140">
        <f>S829*H829</f>
        <v>0</v>
      </c>
      <c r="AR829" s="16" t="s">
        <v>338</v>
      </c>
      <c r="AT829" s="16" t="s">
        <v>130</v>
      </c>
      <c r="AU829" s="16" t="s">
        <v>81</v>
      </c>
      <c r="AY829" s="16" t="s">
        <v>129</v>
      </c>
      <c r="BE829" s="141">
        <f>IF(N829="základní",J829,0)</f>
        <v>0</v>
      </c>
      <c r="BF829" s="141">
        <f>IF(N829="snížená",J829,0)</f>
        <v>0</v>
      </c>
      <c r="BG829" s="141">
        <f>IF(N829="zákl. přenesená",J829,0)</f>
        <v>0</v>
      </c>
      <c r="BH829" s="141">
        <f>IF(N829="sníž. přenesená",J829,0)</f>
        <v>0</v>
      </c>
      <c r="BI829" s="141">
        <f>IF(N829="nulová",J829,0)</f>
        <v>0</v>
      </c>
      <c r="BJ829" s="16" t="s">
        <v>79</v>
      </c>
      <c r="BK829" s="141">
        <f>ROUND(I829*H829,2)</f>
        <v>0</v>
      </c>
      <c r="BL829" s="16" t="s">
        <v>338</v>
      </c>
      <c r="BM829" s="16" t="s">
        <v>1961</v>
      </c>
    </row>
    <row r="830" spans="2:51" s="11" customFormat="1" ht="12">
      <c r="B830" s="157"/>
      <c r="D830" s="142" t="s">
        <v>250</v>
      </c>
      <c r="E830" s="158" t="s">
        <v>1</v>
      </c>
      <c r="F830" s="159" t="s">
        <v>1962</v>
      </c>
      <c r="H830" s="158" t="s">
        <v>1</v>
      </c>
      <c r="I830" s="160"/>
      <c r="L830" s="157"/>
      <c r="M830" s="161"/>
      <c r="T830" s="162"/>
      <c r="AT830" s="158" t="s">
        <v>250</v>
      </c>
      <c r="AU830" s="158" t="s">
        <v>81</v>
      </c>
      <c r="AV830" s="11" t="s">
        <v>79</v>
      </c>
      <c r="AW830" s="11" t="s">
        <v>34</v>
      </c>
      <c r="AX830" s="11" t="s">
        <v>71</v>
      </c>
      <c r="AY830" s="158" t="s">
        <v>129</v>
      </c>
    </row>
    <row r="831" spans="2:51" s="10" customFormat="1" ht="12">
      <c r="B831" s="150"/>
      <c r="D831" s="142" t="s">
        <v>250</v>
      </c>
      <c r="E831" s="151" t="s">
        <v>1</v>
      </c>
      <c r="F831" s="152" t="s">
        <v>746</v>
      </c>
      <c r="H831" s="153">
        <v>77</v>
      </c>
      <c r="I831" s="154"/>
      <c r="L831" s="150"/>
      <c r="M831" s="198"/>
      <c r="N831" s="199"/>
      <c r="O831" s="199"/>
      <c r="P831" s="199"/>
      <c r="Q831" s="199"/>
      <c r="R831" s="199"/>
      <c r="S831" s="199"/>
      <c r="T831" s="200"/>
      <c r="AT831" s="151" t="s">
        <v>250</v>
      </c>
      <c r="AU831" s="151" t="s">
        <v>81</v>
      </c>
      <c r="AV831" s="10" t="s">
        <v>81</v>
      </c>
      <c r="AW831" s="10" t="s">
        <v>34</v>
      </c>
      <c r="AX831" s="10" t="s">
        <v>79</v>
      </c>
      <c r="AY831" s="151" t="s">
        <v>129</v>
      </c>
    </row>
    <row r="832" spans="2:12" s="1" customFormat="1" ht="6.95" customHeight="1">
      <c r="B832" s="39"/>
      <c r="C832" s="40"/>
      <c r="D832" s="40"/>
      <c r="E832" s="40"/>
      <c r="F832" s="40"/>
      <c r="G832" s="40"/>
      <c r="H832" s="40"/>
      <c r="I832" s="99"/>
      <c r="J832" s="40"/>
      <c r="K832" s="40"/>
      <c r="L832" s="30"/>
    </row>
  </sheetData>
  <sheetProtection algorithmName="SHA-512" hashValue="SeR2942e1Y8A3o4PdRyF+d/x3LNFpv2TnZs83LRFlnJKZHWqBQh0V6dRlCLNv8hQ3mYnbfuKVn9zyMBQ6oIsLA==" saltValue="5qDHGCHqlH8utL+54IA56088peeGrUe72SKL7cichxRYQoFSFdSCwNsXEayLo+le+45Kop/x2BMjTcIEw24Ruw==" spinCount="100000" sheet="1" objects="1" scenarios="1" formatColumns="0" formatRows="0" autoFilter="0"/>
  <autoFilter ref="C89:K83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93</v>
      </c>
      <c r="AZ2" s="148" t="s">
        <v>498</v>
      </c>
      <c r="BA2" s="148" t="s">
        <v>498</v>
      </c>
      <c r="BB2" s="148" t="s">
        <v>1</v>
      </c>
      <c r="BC2" s="148" t="s">
        <v>1963</v>
      </c>
      <c r="BD2" s="148" t="s">
        <v>81</v>
      </c>
    </row>
    <row r="3" spans="2:5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  <c r="AZ3" s="148" t="s">
        <v>471</v>
      </c>
      <c r="BA3" s="148" t="s">
        <v>471</v>
      </c>
      <c r="BB3" s="148" t="s">
        <v>1</v>
      </c>
      <c r="BC3" s="148" t="s">
        <v>1963</v>
      </c>
      <c r="BD3" s="148" t="s">
        <v>81</v>
      </c>
    </row>
    <row r="4" spans="2:56" ht="24.95" customHeight="1">
      <c r="B4" s="19"/>
      <c r="D4" s="20" t="s">
        <v>106</v>
      </c>
      <c r="L4" s="19"/>
      <c r="M4" s="21" t="s">
        <v>10</v>
      </c>
      <c r="AT4" s="16" t="s">
        <v>4</v>
      </c>
      <c r="AZ4" s="148" t="s">
        <v>192</v>
      </c>
      <c r="BA4" s="148" t="s">
        <v>192</v>
      </c>
      <c r="BB4" s="148" t="s">
        <v>1</v>
      </c>
      <c r="BC4" s="148" t="s">
        <v>1964</v>
      </c>
      <c r="BD4" s="148" t="s">
        <v>81</v>
      </c>
    </row>
    <row r="5" spans="2:56" ht="6.95" customHeight="1">
      <c r="B5" s="19"/>
      <c r="L5" s="19"/>
      <c r="AZ5" s="148" t="s">
        <v>1965</v>
      </c>
      <c r="BA5" s="148" t="s">
        <v>1965</v>
      </c>
      <c r="BB5" s="148" t="s">
        <v>1</v>
      </c>
      <c r="BC5" s="148" t="s">
        <v>1964</v>
      </c>
      <c r="BD5" s="148" t="s">
        <v>81</v>
      </c>
    </row>
    <row r="6" spans="2:56" ht="12" customHeight="1">
      <c r="B6" s="19"/>
      <c r="D6" s="25" t="s">
        <v>16</v>
      </c>
      <c r="L6" s="19"/>
      <c r="AZ6" s="148" t="s">
        <v>501</v>
      </c>
      <c r="BA6" s="148" t="s">
        <v>501</v>
      </c>
      <c r="BB6" s="148" t="s">
        <v>1</v>
      </c>
      <c r="BC6" s="148" t="s">
        <v>1966</v>
      </c>
      <c r="BD6" s="148" t="s">
        <v>81</v>
      </c>
    </row>
    <row r="7" spans="2:56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  <c r="AZ7" s="148" t="s">
        <v>1967</v>
      </c>
      <c r="BA7" s="148" t="s">
        <v>1967</v>
      </c>
      <c r="BB7" s="148" t="s">
        <v>1</v>
      </c>
      <c r="BC7" s="148" t="s">
        <v>1966</v>
      </c>
      <c r="BD7" s="148" t="s">
        <v>81</v>
      </c>
    </row>
    <row r="8" spans="2:56" s="1" customFormat="1" ht="12" customHeight="1">
      <c r="B8" s="30"/>
      <c r="D8" s="25" t="s">
        <v>107</v>
      </c>
      <c r="I8" s="83"/>
      <c r="L8" s="30"/>
      <c r="AZ8" s="148" t="s">
        <v>1968</v>
      </c>
      <c r="BA8" s="148" t="s">
        <v>1968</v>
      </c>
      <c r="BB8" s="148" t="s">
        <v>1</v>
      </c>
      <c r="BC8" s="148" t="s">
        <v>1969</v>
      </c>
      <c r="BD8" s="148" t="s">
        <v>81</v>
      </c>
    </row>
    <row r="9" spans="2:56" s="1" customFormat="1" ht="36.95" customHeight="1">
      <c r="B9" s="30"/>
      <c r="E9" s="224" t="s">
        <v>1970</v>
      </c>
      <c r="F9" s="223"/>
      <c r="G9" s="223"/>
      <c r="H9" s="223"/>
      <c r="I9" s="83"/>
      <c r="L9" s="30"/>
      <c r="AZ9" s="148" t="s">
        <v>1971</v>
      </c>
      <c r="BA9" s="148" t="s">
        <v>1971</v>
      </c>
      <c r="BB9" s="148" t="s">
        <v>1</v>
      </c>
      <c r="BC9" s="148" t="s">
        <v>1969</v>
      </c>
      <c r="BD9" s="148" t="s">
        <v>81</v>
      </c>
    </row>
    <row r="10" spans="2:12" s="1" customFormat="1" ht="12">
      <c r="B10" s="30"/>
      <c r="I10" s="83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945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</row>
    <row r="13" spans="2:12" s="1" customFormat="1" ht="10.9" customHeight="1">
      <c r="B13" s="30"/>
      <c r="I13" s="83"/>
      <c r="L13" s="30"/>
    </row>
    <row r="14" spans="2:12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</row>
    <row r="15" spans="2:12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</row>
    <row r="16" spans="2:12" s="1" customFormat="1" ht="6.95" customHeight="1">
      <c r="B16" s="30"/>
      <c r="I16" s="83"/>
      <c r="L16" s="30"/>
    </row>
    <row r="17" spans="2:12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3"/>
      <c r="L19" s="30"/>
    </row>
    <row r="20" spans="2:12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</row>
    <row r="21" spans="2:12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</row>
    <row r="22" spans="2:12" s="1" customFormat="1" ht="6.95" customHeight="1">
      <c r="B22" s="30"/>
      <c r="I22" s="83"/>
      <c r="L22" s="30"/>
    </row>
    <row r="23" spans="2:12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3"/>
      <c r="L25" s="30"/>
    </row>
    <row r="26" spans="2:12" s="1" customFormat="1" ht="12" customHeight="1">
      <c r="B26" s="30"/>
      <c r="D26" s="25" t="s">
        <v>36</v>
      </c>
      <c r="I26" s="83"/>
      <c r="L26" s="30"/>
    </row>
    <row r="27" spans="2:12" s="6" customFormat="1" ht="16.5" customHeight="1">
      <c r="B27" s="85"/>
      <c r="E27" s="231" t="s">
        <v>1</v>
      </c>
      <c r="F27" s="231"/>
      <c r="G27" s="231"/>
      <c r="H27" s="231"/>
      <c r="I27" s="86"/>
      <c r="L27" s="85"/>
    </row>
    <row r="28" spans="2:12" s="1" customFormat="1" ht="6.95" customHeight="1">
      <c r="B28" s="30"/>
      <c r="I28" s="83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</row>
    <row r="30" spans="2:12" s="1" customFormat="1" ht="25.35" customHeight="1">
      <c r="B30" s="30"/>
      <c r="D30" s="88" t="s">
        <v>37</v>
      </c>
      <c r="I30" s="83"/>
      <c r="J30" s="59">
        <f>ROUND(J82,2)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</row>
    <row r="33" spans="2:12" s="1" customFormat="1" ht="14.45" customHeight="1">
      <c r="B33" s="30"/>
      <c r="D33" s="25" t="s">
        <v>41</v>
      </c>
      <c r="E33" s="25" t="s">
        <v>42</v>
      </c>
      <c r="F33" s="90">
        <f>ROUND((SUM(BE82:BE127)),2)</f>
        <v>0</v>
      </c>
      <c r="I33" s="91">
        <v>0.21</v>
      </c>
      <c r="J33" s="90">
        <f>ROUND(((SUM(BE82:BE127))*I33),2)</f>
        <v>0</v>
      </c>
      <c r="L33" s="30"/>
    </row>
    <row r="34" spans="2:12" s="1" customFormat="1" ht="14.45" customHeight="1">
      <c r="B34" s="30"/>
      <c r="E34" s="25" t="s">
        <v>43</v>
      </c>
      <c r="F34" s="90">
        <f>ROUND((SUM(BF82:BF127)),2)</f>
        <v>0</v>
      </c>
      <c r="I34" s="91">
        <v>0.15</v>
      </c>
      <c r="J34" s="90">
        <f>ROUND(((SUM(BF82:BF127))*I34),2)</f>
        <v>0</v>
      </c>
      <c r="L34" s="30"/>
    </row>
    <row r="35" spans="2:12" s="1" customFormat="1" ht="14.45" customHeight="1" hidden="1">
      <c r="B35" s="30"/>
      <c r="E35" s="25" t="s">
        <v>44</v>
      </c>
      <c r="F35" s="90">
        <f>ROUND((SUM(BG82:BG127)),2)</f>
        <v>0</v>
      </c>
      <c r="I35" s="91">
        <v>0.21</v>
      </c>
      <c r="J35" s="90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0">
        <f>ROUND((SUM(BH82:BH127)),2)</f>
        <v>0</v>
      </c>
      <c r="I36" s="91">
        <v>0.15</v>
      </c>
      <c r="J36" s="90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0">
        <f>ROUND((SUM(BI82:BI127)),2)</f>
        <v>0</v>
      </c>
      <c r="I37" s="91">
        <v>0</v>
      </c>
      <c r="J37" s="90">
        <f>0</f>
        <v>0</v>
      </c>
      <c r="L37" s="30"/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110.b - Chodníky a přidružené plochy - způsobilé výdaje - vedlejší aktivita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J82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238</v>
      </c>
      <c r="E60" s="107"/>
      <c r="F60" s="107"/>
      <c r="G60" s="107"/>
      <c r="H60" s="107"/>
      <c r="I60" s="108"/>
      <c r="J60" s="109">
        <f>J83</f>
        <v>0</v>
      </c>
      <c r="L60" s="105"/>
    </row>
    <row r="61" spans="2:12" s="7" customFormat="1" ht="24.95" customHeight="1">
      <c r="B61" s="105"/>
      <c r="D61" s="106" t="s">
        <v>241</v>
      </c>
      <c r="E61" s="107"/>
      <c r="F61" s="107"/>
      <c r="G61" s="107"/>
      <c r="H61" s="107"/>
      <c r="I61" s="108"/>
      <c r="J61" s="109">
        <f>J87</f>
        <v>0</v>
      </c>
      <c r="L61" s="105"/>
    </row>
    <row r="62" spans="2:12" s="7" customFormat="1" ht="24.95" customHeight="1">
      <c r="B62" s="105"/>
      <c r="D62" s="106" t="s">
        <v>243</v>
      </c>
      <c r="E62" s="107"/>
      <c r="F62" s="107"/>
      <c r="G62" s="107"/>
      <c r="H62" s="107"/>
      <c r="I62" s="108"/>
      <c r="J62" s="109">
        <f>J110</f>
        <v>0</v>
      </c>
      <c r="L62" s="105"/>
    </row>
    <row r="63" spans="2:12" s="1" customFormat="1" ht="21.75" customHeight="1">
      <c r="B63" s="30"/>
      <c r="I63" s="83"/>
      <c r="L63" s="30"/>
    </row>
    <row r="64" spans="2:12" s="1" customFormat="1" ht="6.95" customHeight="1">
      <c r="B64" s="39"/>
      <c r="C64" s="40"/>
      <c r="D64" s="40"/>
      <c r="E64" s="40"/>
      <c r="F64" s="40"/>
      <c r="G64" s="40"/>
      <c r="H64" s="40"/>
      <c r="I64" s="99"/>
      <c r="J64" s="40"/>
      <c r="K64" s="40"/>
      <c r="L64" s="30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100"/>
      <c r="J68" s="42"/>
      <c r="K68" s="42"/>
      <c r="L68" s="30"/>
    </row>
    <row r="69" spans="2:12" s="1" customFormat="1" ht="24.95" customHeight="1">
      <c r="B69" s="30"/>
      <c r="C69" s="20" t="s">
        <v>115</v>
      </c>
      <c r="I69" s="83"/>
      <c r="L69" s="30"/>
    </row>
    <row r="70" spans="2:12" s="1" customFormat="1" ht="6.95" customHeight="1">
      <c r="B70" s="30"/>
      <c r="I70" s="83"/>
      <c r="L70" s="30"/>
    </row>
    <row r="71" spans="2:12" s="1" customFormat="1" ht="12" customHeight="1">
      <c r="B71" s="30"/>
      <c r="C71" s="25" t="s">
        <v>16</v>
      </c>
      <c r="I71" s="83"/>
      <c r="L71" s="30"/>
    </row>
    <row r="72" spans="2:12" s="1" customFormat="1" ht="16.5" customHeight="1">
      <c r="B72" s="30"/>
      <c r="E72" s="238" t="str">
        <f>E7</f>
        <v>II/186 Průtah Plánice</v>
      </c>
      <c r="F72" s="221"/>
      <c r="G72" s="221"/>
      <c r="H72" s="221"/>
      <c r="I72" s="83"/>
      <c r="L72" s="30"/>
    </row>
    <row r="73" spans="2:12" s="1" customFormat="1" ht="12" customHeight="1">
      <c r="B73" s="30"/>
      <c r="C73" s="25" t="s">
        <v>107</v>
      </c>
      <c r="I73" s="83"/>
      <c r="L73" s="30"/>
    </row>
    <row r="74" spans="2:12" s="1" customFormat="1" ht="16.5" customHeight="1">
      <c r="B74" s="30"/>
      <c r="E74" s="224" t="str">
        <f>E9</f>
        <v>110.b - Chodníky a přidružené plochy - způsobilé výdaje - vedlejší aktivita</v>
      </c>
      <c r="F74" s="223"/>
      <c r="G74" s="223"/>
      <c r="H74" s="223"/>
      <c r="I74" s="83"/>
      <c r="L74" s="30"/>
    </row>
    <row r="75" spans="2:12" s="1" customFormat="1" ht="6.95" customHeight="1">
      <c r="B75" s="30"/>
      <c r="I75" s="83"/>
      <c r="L75" s="30"/>
    </row>
    <row r="76" spans="2:12" s="1" customFormat="1" ht="12" customHeight="1">
      <c r="B76" s="30"/>
      <c r="C76" s="25" t="s">
        <v>20</v>
      </c>
      <c r="F76" s="16" t="str">
        <f>F12</f>
        <v xml:space="preserve"> </v>
      </c>
      <c r="I76" s="84" t="s">
        <v>22</v>
      </c>
      <c r="J76" s="46" t="str">
        <f>IF(J12="","",J12)</f>
        <v>11. 12. 2018</v>
      </c>
      <c r="L76" s="30"/>
    </row>
    <row r="77" spans="2:12" s="1" customFormat="1" ht="6.95" customHeight="1">
      <c r="B77" s="30"/>
      <c r="I77" s="83"/>
      <c r="L77" s="30"/>
    </row>
    <row r="78" spans="2:12" s="1" customFormat="1" ht="24.95" customHeight="1">
      <c r="B78" s="30"/>
      <c r="C78" s="25" t="s">
        <v>24</v>
      </c>
      <c r="F78" s="16" t="str">
        <f>E15</f>
        <v>Správa a údržba Plzeňského kraje p.o.</v>
      </c>
      <c r="I78" s="84" t="s">
        <v>30</v>
      </c>
      <c r="J78" s="28" t="str">
        <f>E21</f>
        <v>Valbek, spol. s r. o., stř.Plzeň</v>
      </c>
      <c r="L78" s="30"/>
    </row>
    <row r="79" spans="2:12" s="1" customFormat="1" ht="13.7" customHeight="1">
      <c r="B79" s="30"/>
      <c r="C79" s="25" t="s">
        <v>28</v>
      </c>
      <c r="F79" s="16" t="str">
        <f>IF(E18="","",E18)</f>
        <v>Vyplň údaj</v>
      </c>
      <c r="I79" s="84" t="s">
        <v>35</v>
      </c>
      <c r="J79" s="28" t="str">
        <f>E24</f>
        <v xml:space="preserve"> </v>
      </c>
      <c r="L79" s="30"/>
    </row>
    <row r="80" spans="2:12" s="1" customFormat="1" ht="10.35" customHeight="1">
      <c r="B80" s="30"/>
      <c r="I80" s="83"/>
      <c r="L80" s="30"/>
    </row>
    <row r="81" spans="2:20" s="8" customFormat="1" ht="29.25" customHeight="1">
      <c r="B81" s="110"/>
      <c r="C81" s="111" t="s">
        <v>116</v>
      </c>
      <c r="D81" s="112" t="s">
        <v>56</v>
      </c>
      <c r="E81" s="112" t="s">
        <v>52</v>
      </c>
      <c r="F81" s="112" t="s">
        <v>53</v>
      </c>
      <c r="G81" s="112" t="s">
        <v>117</v>
      </c>
      <c r="H81" s="112" t="s">
        <v>118</v>
      </c>
      <c r="I81" s="113" t="s">
        <v>119</v>
      </c>
      <c r="J81" s="114" t="s">
        <v>111</v>
      </c>
      <c r="K81" s="115" t="s">
        <v>120</v>
      </c>
      <c r="L81" s="110"/>
      <c r="M81" s="52" t="s">
        <v>1</v>
      </c>
      <c r="N81" s="53" t="s">
        <v>41</v>
      </c>
      <c r="O81" s="53" t="s">
        <v>121</v>
      </c>
      <c r="P81" s="53" t="s">
        <v>122</v>
      </c>
      <c r="Q81" s="53" t="s">
        <v>123</v>
      </c>
      <c r="R81" s="53" t="s">
        <v>124</v>
      </c>
      <c r="S81" s="53" t="s">
        <v>125</v>
      </c>
      <c r="T81" s="54" t="s">
        <v>126</v>
      </c>
    </row>
    <row r="82" spans="2:63" s="1" customFormat="1" ht="22.9" customHeight="1">
      <c r="B82" s="30"/>
      <c r="C82" s="57" t="s">
        <v>127</v>
      </c>
      <c r="I82" s="83"/>
      <c r="J82" s="116">
        <f>BK82</f>
        <v>0</v>
      </c>
      <c r="L82" s="30"/>
      <c r="M82" s="55"/>
      <c r="N82" s="47"/>
      <c r="O82" s="47"/>
      <c r="P82" s="117">
        <f>P83+P87+P110</f>
        <v>0</v>
      </c>
      <c r="Q82" s="47"/>
      <c r="R82" s="117">
        <f>R83+R87+R110</f>
        <v>433.40154800000005</v>
      </c>
      <c r="S82" s="47"/>
      <c r="T82" s="118">
        <f>T83+T87+T110</f>
        <v>0</v>
      </c>
      <c r="AT82" s="16" t="s">
        <v>70</v>
      </c>
      <c r="AU82" s="16" t="s">
        <v>113</v>
      </c>
      <c r="BK82" s="119">
        <f>BK83+BK87+BK110</f>
        <v>0</v>
      </c>
    </row>
    <row r="83" spans="2:63" s="9" customFormat="1" ht="25.9" customHeight="1">
      <c r="B83" s="120"/>
      <c r="D83" s="121" t="s">
        <v>70</v>
      </c>
      <c r="E83" s="122" t="s">
        <v>79</v>
      </c>
      <c r="F83" s="122" t="s">
        <v>244</v>
      </c>
      <c r="I83" s="123"/>
      <c r="J83" s="124">
        <f>BK83</f>
        <v>0</v>
      </c>
      <c r="L83" s="120"/>
      <c r="M83" s="125"/>
      <c r="P83" s="126">
        <f>SUM(P84:P86)</f>
        <v>0</v>
      </c>
      <c r="R83" s="126">
        <f>SUM(R84:R86)</f>
        <v>0</v>
      </c>
      <c r="T83" s="127">
        <f>SUM(T84:T86)</f>
        <v>0</v>
      </c>
      <c r="AR83" s="121" t="s">
        <v>79</v>
      </c>
      <c r="AT83" s="128" t="s">
        <v>70</v>
      </c>
      <c r="AU83" s="128" t="s">
        <v>71</v>
      </c>
      <c r="AY83" s="121" t="s">
        <v>129</v>
      </c>
      <c r="BK83" s="129">
        <f>SUM(BK84:BK86)</f>
        <v>0</v>
      </c>
    </row>
    <row r="84" spans="2:65" s="1" customFormat="1" ht="16.5" customHeight="1">
      <c r="B84" s="30"/>
      <c r="C84" s="130" t="s">
        <v>79</v>
      </c>
      <c r="D84" s="130" t="s">
        <v>130</v>
      </c>
      <c r="E84" s="131" t="s">
        <v>1041</v>
      </c>
      <c r="F84" s="132" t="s">
        <v>1042</v>
      </c>
      <c r="G84" s="133" t="s">
        <v>254</v>
      </c>
      <c r="H84" s="134">
        <v>511.1</v>
      </c>
      <c r="I84" s="135"/>
      <c r="J84" s="136">
        <f>ROUND(I84*H84,2)</f>
        <v>0</v>
      </c>
      <c r="K84" s="132" t="s">
        <v>134</v>
      </c>
      <c r="L84" s="30"/>
      <c r="M84" s="137" t="s">
        <v>1</v>
      </c>
      <c r="N84" s="138" t="s">
        <v>42</v>
      </c>
      <c r="P84" s="139">
        <f>O84*H84</f>
        <v>0</v>
      </c>
      <c r="Q84" s="139">
        <v>0</v>
      </c>
      <c r="R84" s="139">
        <f>Q84*H84</f>
        <v>0</v>
      </c>
      <c r="S84" s="139">
        <v>0</v>
      </c>
      <c r="T84" s="140">
        <f>S84*H84</f>
        <v>0</v>
      </c>
      <c r="AR84" s="16" t="s">
        <v>135</v>
      </c>
      <c r="AT84" s="16" t="s">
        <v>130</v>
      </c>
      <c r="AU84" s="16" t="s">
        <v>79</v>
      </c>
      <c r="AY84" s="16" t="s">
        <v>129</v>
      </c>
      <c r="BE84" s="141">
        <f>IF(N84="základní",J84,0)</f>
        <v>0</v>
      </c>
      <c r="BF84" s="141">
        <f>IF(N84="snížená",J84,0)</f>
        <v>0</v>
      </c>
      <c r="BG84" s="141">
        <f>IF(N84="zákl. přenesená",J84,0)</f>
        <v>0</v>
      </c>
      <c r="BH84" s="141">
        <f>IF(N84="sníž. přenesená",J84,0)</f>
        <v>0</v>
      </c>
      <c r="BI84" s="141">
        <f>IF(N84="nulová",J84,0)</f>
        <v>0</v>
      </c>
      <c r="BJ84" s="16" t="s">
        <v>79</v>
      </c>
      <c r="BK84" s="141">
        <f>ROUND(I84*H84,2)</f>
        <v>0</v>
      </c>
      <c r="BL84" s="16" t="s">
        <v>135</v>
      </c>
      <c r="BM84" s="16" t="s">
        <v>1972</v>
      </c>
    </row>
    <row r="85" spans="2:51" s="11" customFormat="1" ht="12">
      <c r="B85" s="157"/>
      <c r="D85" s="142" t="s">
        <v>250</v>
      </c>
      <c r="E85" s="158" t="s">
        <v>1</v>
      </c>
      <c r="F85" s="159" t="s">
        <v>1044</v>
      </c>
      <c r="H85" s="158" t="s">
        <v>1</v>
      </c>
      <c r="I85" s="160"/>
      <c r="L85" s="157"/>
      <c r="M85" s="161"/>
      <c r="T85" s="162"/>
      <c r="AT85" s="158" t="s">
        <v>250</v>
      </c>
      <c r="AU85" s="158" t="s">
        <v>79</v>
      </c>
      <c r="AV85" s="11" t="s">
        <v>79</v>
      </c>
      <c r="AW85" s="11" t="s">
        <v>34</v>
      </c>
      <c r="AX85" s="11" t="s">
        <v>71</v>
      </c>
      <c r="AY85" s="158" t="s">
        <v>129</v>
      </c>
    </row>
    <row r="86" spans="2:51" s="10" customFormat="1" ht="12">
      <c r="B86" s="150"/>
      <c r="D86" s="142" t="s">
        <v>250</v>
      </c>
      <c r="E86" s="151" t="s">
        <v>651</v>
      </c>
      <c r="F86" s="152" t="s">
        <v>1973</v>
      </c>
      <c r="H86" s="153">
        <v>511.1</v>
      </c>
      <c r="I86" s="154"/>
      <c r="L86" s="150"/>
      <c r="M86" s="155"/>
      <c r="T86" s="156"/>
      <c r="AT86" s="151" t="s">
        <v>250</v>
      </c>
      <c r="AU86" s="151" t="s">
        <v>79</v>
      </c>
      <c r="AV86" s="10" t="s">
        <v>81</v>
      </c>
      <c r="AW86" s="10" t="s">
        <v>34</v>
      </c>
      <c r="AX86" s="10" t="s">
        <v>79</v>
      </c>
      <c r="AY86" s="151" t="s">
        <v>129</v>
      </c>
    </row>
    <row r="87" spans="2:63" s="9" customFormat="1" ht="25.9" customHeight="1">
      <c r="B87" s="120"/>
      <c r="D87" s="121" t="s">
        <v>70</v>
      </c>
      <c r="E87" s="122" t="s">
        <v>152</v>
      </c>
      <c r="F87" s="122" t="s">
        <v>510</v>
      </c>
      <c r="I87" s="123"/>
      <c r="J87" s="124">
        <f>BK87</f>
        <v>0</v>
      </c>
      <c r="L87" s="120"/>
      <c r="M87" s="125"/>
      <c r="P87" s="126">
        <f>SUM(P88:P109)</f>
        <v>0</v>
      </c>
      <c r="R87" s="126">
        <f>SUM(R88:R109)</f>
        <v>430.74865800000003</v>
      </c>
      <c r="T87" s="127">
        <f>SUM(T88:T109)</f>
        <v>0</v>
      </c>
      <c r="AR87" s="121" t="s">
        <v>79</v>
      </c>
      <c r="AT87" s="128" t="s">
        <v>70</v>
      </c>
      <c r="AU87" s="128" t="s">
        <v>71</v>
      </c>
      <c r="AY87" s="121" t="s">
        <v>129</v>
      </c>
      <c r="BK87" s="129">
        <f>SUM(BK88:BK109)</f>
        <v>0</v>
      </c>
    </row>
    <row r="88" spans="2:65" s="1" customFormat="1" ht="16.5" customHeight="1">
      <c r="B88" s="30"/>
      <c r="C88" s="130" t="s">
        <v>81</v>
      </c>
      <c r="D88" s="130" t="s">
        <v>130</v>
      </c>
      <c r="E88" s="131" t="s">
        <v>1974</v>
      </c>
      <c r="F88" s="132" t="s">
        <v>513</v>
      </c>
      <c r="G88" s="133" t="s">
        <v>254</v>
      </c>
      <c r="H88" s="134">
        <v>6.2</v>
      </c>
      <c r="I88" s="135"/>
      <c r="J88" s="136">
        <f>ROUND(I88*H88,2)</f>
        <v>0</v>
      </c>
      <c r="K88" s="132" t="s">
        <v>134</v>
      </c>
      <c r="L88" s="30"/>
      <c r="M88" s="137" t="s">
        <v>1</v>
      </c>
      <c r="N88" s="138" t="s">
        <v>42</v>
      </c>
      <c r="P88" s="139">
        <f>O88*H88</f>
        <v>0</v>
      </c>
      <c r="Q88" s="139">
        <v>0.27994</v>
      </c>
      <c r="R88" s="139">
        <f>Q88*H88</f>
        <v>1.7356280000000002</v>
      </c>
      <c r="S88" s="139">
        <v>0</v>
      </c>
      <c r="T88" s="140">
        <f>S88*H88</f>
        <v>0</v>
      </c>
      <c r="AR88" s="16" t="s">
        <v>135</v>
      </c>
      <c r="AT88" s="16" t="s">
        <v>130</v>
      </c>
      <c r="AU88" s="16" t="s">
        <v>79</v>
      </c>
      <c r="AY88" s="16" t="s">
        <v>129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6" t="s">
        <v>79</v>
      </c>
      <c r="BK88" s="141">
        <f>ROUND(I88*H88,2)</f>
        <v>0</v>
      </c>
      <c r="BL88" s="16" t="s">
        <v>135</v>
      </c>
      <c r="BM88" s="16" t="s">
        <v>1975</v>
      </c>
    </row>
    <row r="89" spans="2:51" s="10" customFormat="1" ht="12">
      <c r="B89" s="150"/>
      <c r="D89" s="142" t="s">
        <v>250</v>
      </c>
      <c r="E89" s="151" t="s">
        <v>508</v>
      </c>
      <c r="F89" s="152" t="s">
        <v>1976</v>
      </c>
      <c r="H89" s="153">
        <v>6.2</v>
      </c>
      <c r="I89" s="154"/>
      <c r="L89" s="150"/>
      <c r="M89" s="155"/>
      <c r="T89" s="156"/>
      <c r="AT89" s="151" t="s">
        <v>250</v>
      </c>
      <c r="AU89" s="151" t="s">
        <v>79</v>
      </c>
      <c r="AV89" s="10" t="s">
        <v>81</v>
      </c>
      <c r="AW89" s="10" t="s">
        <v>34</v>
      </c>
      <c r="AX89" s="10" t="s">
        <v>79</v>
      </c>
      <c r="AY89" s="151" t="s">
        <v>129</v>
      </c>
    </row>
    <row r="90" spans="2:65" s="1" customFormat="1" ht="16.5" customHeight="1">
      <c r="B90" s="30"/>
      <c r="C90" s="130" t="s">
        <v>143</v>
      </c>
      <c r="D90" s="130" t="s">
        <v>130</v>
      </c>
      <c r="E90" s="131" t="s">
        <v>1378</v>
      </c>
      <c r="F90" s="132" t="s">
        <v>1379</v>
      </c>
      <c r="G90" s="133" t="s">
        <v>254</v>
      </c>
      <c r="H90" s="134">
        <v>511.1</v>
      </c>
      <c r="I90" s="135"/>
      <c r="J90" s="136">
        <f>ROUND(I90*H90,2)</f>
        <v>0</v>
      </c>
      <c r="K90" s="132" t="s">
        <v>134</v>
      </c>
      <c r="L90" s="30"/>
      <c r="M90" s="137" t="s">
        <v>1</v>
      </c>
      <c r="N90" s="138" t="s">
        <v>42</v>
      </c>
      <c r="P90" s="139">
        <f>O90*H90</f>
        <v>0</v>
      </c>
      <c r="Q90" s="139">
        <v>0.378</v>
      </c>
      <c r="R90" s="139">
        <f>Q90*H90</f>
        <v>193.19580000000002</v>
      </c>
      <c r="S90" s="139">
        <v>0</v>
      </c>
      <c r="T90" s="140">
        <f>S90*H90</f>
        <v>0</v>
      </c>
      <c r="AR90" s="16" t="s">
        <v>135</v>
      </c>
      <c r="AT90" s="16" t="s">
        <v>130</v>
      </c>
      <c r="AU90" s="16" t="s">
        <v>79</v>
      </c>
      <c r="AY90" s="16" t="s">
        <v>129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6" t="s">
        <v>79</v>
      </c>
      <c r="BK90" s="141">
        <f>ROUND(I90*H90,2)</f>
        <v>0</v>
      </c>
      <c r="BL90" s="16" t="s">
        <v>135</v>
      </c>
      <c r="BM90" s="16" t="s">
        <v>1977</v>
      </c>
    </row>
    <row r="91" spans="2:51" s="10" customFormat="1" ht="12">
      <c r="B91" s="150"/>
      <c r="D91" s="142" t="s">
        <v>250</v>
      </c>
      <c r="E91" s="151" t="s">
        <v>498</v>
      </c>
      <c r="F91" s="152" t="s">
        <v>1978</v>
      </c>
      <c r="H91" s="153">
        <v>100.5</v>
      </c>
      <c r="I91" s="154"/>
      <c r="L91" s="150"/>
      <c r="M91" s="155"/>
      <c r="T91" s="156"/>
      <c r="AT91" s="151" t="s">
        <v>250</v>
      </c>
      <c r="AU91" s="151" t="s">
        <v>79</v>
      </c>
      <c r="AV91" s="10" t="s">
        <v>81</v>
      </c>
      <c r="AW91" s="10" t="s">
        <v>34</v>
      </c>
      <c r="AX91" s="10" t="s">
        <v>71</v>
      </c>
      <c r="AY91" s="151" t="s">
        <v>129</v>
      </c>
    </row>
    <row r="92" spans="2:51" s="10" customFormat="1" ht="12">
      <c r="B92" s="150"/>
      <c r="D92" s="142" t="s">
        <v>250</v>
      </c>
      <c r="E92" s="151" t="s">
        <v>192</v>
      </c>
      <c r="F92" s="152" t="s">
        <v>1979</v>
      </c>
      <c r="H92" s="153">
        <v>52.6</v>
      </c>
      <c r="I92" s="154"/>
      <c r="L92" s="150"/>
      <c r="M92" s="155"/>
      <c r="T92" s="156"/>
      <c r="AT92" s="151" t="s">
        <v>250</v>
      </c>
      <c r="AU92" s="151" t="s">
        <v>79</v>
      </c>
      <c r="AV92" s="10" t="s">
        <v>81</v>
      </c>
      <c r="AW92" s="10" t="s">
        <v>34</v>
      </c>
      <c r="AX92" s="10" t="s">
        <v>71</v>
      </c>
      <c r="AY92" s="151" t="s">
        <v>129</v>
      </c>
    </row>
    <row r="93" spans="2:51" s="10" customFormat="1" ht="12">
      <c r="B93" s="150"/>
      <c r="D93" s="142" t="s">
        <v>250</v>
      </c>
      <c r="E93" s="151" t="s">
        <v>501</v>
      </c>
      <c r="F93" s="152" t="s">
        <v>1980</v>
      </c>
      <c r="H93" s="153">
        <v>64.4</v>
      </c>
      <c r="I93" s="154"/>
      <c r="L93" s="150"/>
      <c r="M93" s="155"/>
      <c r="T93" s="156"/>
      <c r="AT93" s="151" t="s">
        <v>250</v>
      </c>
      <c r="AU93" s="151" t="s">
        <v>79</v>
      </c>
      <c r="AV93" s="10" t="s">
        <v>81</v>
      </c>
      <c r="AW93" s="10" t="s">
        <v>34</v>
      </c>
      <c r="AX93" s="10" t="s">
        <v>71</v>
      </c>
      <c r="AY93" s="151" t="s">
        <v>129</v>
      </c>
    </row>
    <row r="94" spans="2:51" s="10" customFormat="1" ht="12">
      <c r="B94" s="150"/>
      <c r="D94" s="142" t="s">
        <v>250</v>
      </c>
      <c r="E94" s="151" t="s">
        <v>1968</v>
      </c>
      <c r="F94" s="152" t="s">
        <v>1981</v>
      </c>
      <c r="H94" s="153">
        <v>293.6</v>
      </c>
      <c r="I94" s="154"/>
      <c r="L94" s="150"/>
      <c r="M94" s="155"/>
      <c r="T94" s="156"/>
      <c r="AT94" s="151" t="s">
        <v>250</v>
      </c>
      <c r="AU94" s="151" t="s">
        <v>79</v>
      </c>
      <c r="AV94" s="10" t="s">
        <v>81</v>
      </c>
      <c r="AW94" s="10" t="s">
        <v>34</v>
      </c>
      <c r="AX94" s="10" t="s">
        <v>71</v>
      </c>
      <c r="AY94" s="151" t="s">
        <v>129</v>
      </c>
    </row>
    <row r="95" spans="2:51" s="10" customFormat="1" ht="12">
      <c r="B95" s="150"/>
      <c r="D95" s="142" t="s">
        <v>250</v>
      </c>
      <c r="E95" s="151" t="s">
        <v>1982</v>
      </c>
      <c r="F95" s="152" t="s">
        <v>1983</v>
      </c>
      <c r="H95" s="153">
        <v>511.1</v>
      </c>
      <c r="I95" s="154"/>
      <c r="L95" s="150"/>
      <c r="M95" s="155"/>
      <c r="T95" s="156"/>
      <c r="AT95" s="151" t="s">
        <v>250</v>
      </c>
      <c r="AU95" s="151" t="s">
        <v>79</v>
      </c>
      <c r="AV95" s="10" t="s">
        <v>81</v>
      </c>
      <c r="AW95" s="10" t="s">
        <v>34</v>
      </c>
      <c r="AX95" s="10" t="s">
        <v>79</v>
      </c>
      <c r="AY95" s="151" t="s">
        <v>129</v>
      </c>
    </row>
    <row r="96" spans="2:65" s="1" customFormat="1" ht="16.5" customHeight="1">
      <c r="B96" s="30"/>
      <c r="C96" s="130" t="s">
        <v>135</v>
      </c>
      <c r="D96" s="130" t="s">
        <v>130</v>
      </c>
      <c r="E96" s="131" t="s">
        <v>1392</v>
      </c>
      <c r="F96" s="132" t="s">
        <v>1393</v>
      </c>
      <c r="G96" s="133" t="s">
        <v>254</v>
      </c>
      <c r="H96" s="134">
        <v>511.1</v>
      </c>
      <c r="I96" s="135"/>
      <c r="J96" s="136">
        <f>ROUND(I96*H96,2)</f>
        <v>0</v>
      </c>
      <c r="K96" s="132" t="s">
        <v>134</v>
      </c>
      <c r="L96" s="30"/>
      <c r="M96" s="137" t="s">
        <v>1</v>
      </c>
      <c r="N96" s="138" t="s">
        <v>42</v>
      </c>
      <c r="P96" s="139">
        <f>O96*H96</f>
        <v>0</v>
      </c>
      <c r="Q96" s="139">
        <v>0.1837</v>
      </c>
      <c r="R96" s="139">
        <f>Q96*H96</f>
        <v>93.88907</v>
      </c>
      <c r="S96" s="139">
        <v>0</v>
      </c>
      <c r="T96" s="140">
        <f>S96*H96</f>
        <v>0</v>
      </c>
      <c r="AR96" s="16" t="s">
        <v>135</v>
      </c>
      <c r="AT96" s="16" t="s">
        <v>130</v>
      </c>
      <c r="AU96" s="16" t="s">
        <v>79</v>
      </c>
      <c r="AY96" s="16" t="s">
        <v>129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6" t="s">
        <v>79</v>
      </c>
      <c r="BK96" s="141">
        <f>ROUND(I96*H96,2)</f>
        <v>0</v>
      </c>
      <c r="BL96" s="16" t="s">
        <v>135</v>
      </c>
      <c r="BM96" s="16" t="s">
        <v>1984</v>
      </c>
    </row>
    <row r="97" spans="2:51" s="10" customFormat="1" ht="12">
      <c r="B97" s="150"/>
      <c r="D97" s="142" t="s">
        <v>250</v>
      </c>
      <c r="E97" s="151" t="s">
        <v>471</v>
      </c>
      <c r="F97" s="152" t="s">
        <v>1978</v>
      </c>
      <c r="H97" s="153">
        <v>100.5</v>
      </c>
      <c r="I97" s="154"/>
      <c r="L97" s="150"/>
      <c r="M97" s="155"/>
      <c r="T97" s="156"/>
      <c r="AT97" s="151" t="s">
        <v>250</v>
      </c>
      <c r="AU97" s="151" t="s">
        <v>79</v>
      </c>
      <c r="AV97" s="10" t="s">
        <v>81</v>
      </c>
      <c r="AW97" s="10" t="s">
        <v>34</v>
      </c>
      <c r="AX97" s="10" t="s">
        <v>71</v>
      </c>
      <c r="AY97" s="151" t="s">
        <v>129</v>
      </c>
    </row>
    <row r="98" spans="2:51" s="10" customFormat="1" ht="12">
      <c r="B98" s="150"/>
      <c r="D98" s="142" t="s">
        <v>250</v>
      </c>
      <c r="E98" s="151" t="s">
        <v>1965</v>
      </c>
      <c r="F98" s="152" t="s">
        <v>1979</v>
      </c>
      <c r="H98" s="153">
        <v>52.6</v>
      </c>
      <c r="I98" s="154"/>
      <c r="L98" s="150"/>
      <c r="M98" s="155"/>
      <c r="T98" s="156"/>
      <c r="AT98" s="151" t="s">
        <v>250</v>
      </c>
      <c r="AU98" s="151" t="s">
        <v>79</v>
      </c>
      <c r="AV98" s="10" t="s">
        <v>81</v>
      </c>
      <c r="AW98" s="10" t="s">
        <v>34</v>
      </c>
      <c r="AX98" s="10" t="s">
        <v>71</v>
      </c>
      <c r="AY98" s="151" t="s">
        <v>129</v>
      </c>
    </row>
    <row r="99" spans="2:51" s="10" customFormat="1" ht="12">
      <c r="B99" s="150"/>
      <c r="D99" s="142" t="s">
        <v>250</v>
      </c>
      <c r="E99" s="151" t="s">
        <v>1967</v>
      </c>
      <c r="F99" s="152" t="s">
        <v>1980</v>
      </c>
      <c r="H99" s="153">
        <v>64.4</v>
      </c>
      <c r="I99" s="154"/>
      <c r="L99" s="150"/>
      <c r="M99" s="155"/>
      <c r="T99" s="156"/>
      <c r="AT99" s="151" t="s">
        <v>250</v>
      </c>
      <c r="AU99" s="151" t="s">
        <v>79</v>
      </c>
      <c r="AV99" s="10" t="s">
        <v>81</v>
      </c>
      <c r="AW99" s="10" t="s">
        <v>34</v>
      </c>
      <c r="AX99" s="10" t="s">
        <v>71</v>
      </c>
      <c r="AY99" s="151" t="s">
        <v>129</v>
      </c>
    </row>
    <row r="100" spans="2:51" s="10" customFormat="1" ht="12">
      <c r="B100" s="150"/>
      <c r="D100" s="142" t="s">
        <v>250</v>
      </c>
      <c r="E100" s="151" t="s">
        <v>1971</v>
      </c>
      <c r="F100" s="152" t="s">
        <v>1985</v>
      </c>
      <c r="H100" s="153">
        <v>293.6</v>
      </c>
      <c r="I100" s="154"/>
      <c r="L100" s="150"/>
      <c r="M100" s="155"/>
      <c r="T100" s="156"/>
      <c r="AT100" s="151" t="s">
        <v>250</v>
      </c>
      <c r="AU100" s="151" t="s">
        <v>79</v>
      </c>
      <c r="AV100" s="10" t="s">
        <v>81</v>
      </c>
      <c r="AW100" s="10" t="s">
        <v>34</v>
      </c>
      <c r="AX100" s="10" t="s">
        <v>71</v>
      </c>
      <c r="AY100" s="151" t="s">
        <v>129</v>
      </c>
    </row>
    <row r="101" spans="2:51" s="10" customFormat="1" ht="12">
      <c r="B101" s="150"/>
      <c r="D101" s="142" t="s">
        <v>250</v>
      </c>
      <c r="E101" s="151" t="s">
        <v>1986</v>
      </c>
      <c r="F101" s="152" t="s">
        <v>1987</v>
      </c>
      <c r="H101" s="153">
        <v>511.1</v>
      </c>
      <c r="I101" s="154"/>
      <c r="L101" s="150"/>
      <c r="M101" s="155"/>
      <c r="T101" s="156"/>
      <c r="AT101" s="151" t="s">
        <v>250</v>
      </c>
      <c r="AU101" s="151" t="s">
        <v>79</v>
      </c>
      <c r="AV101" s="10" t="s">
        <v>81</v>
      </c>
      <c r="AW101" s="10" t="s">
        <v>34</v>
      </c>
      <c r="AX101" s="10" t="s">
        <v>79</v>
      </c>
      <c r="AY101" s="151" t="s">
        <v>129</v>
      </c>
    </row>
    <row r="102" spans="2:65" s="1" customFormat="1" ht="16.5" customHeight="1">
      <c r="B102" s="30"/>
      <c r="C102" s="170" t="s">
        <v>152</v>
      </c>
      <c r="D102" s="170" t="s">
        <v>488</v>
      </c>
      <c r="E102" s="171" t="s">
        <v>561</v>
      </c>
      <c r="F102" s="172" t="s">
        <v>562</v>
      </c>
      <c r="G102" s="173" t="s">
        <v>563</v>
      </c>
      <c r="H102" s="174">
        <v>140.553</v>
      </c>
      <c r="I102" s="175"/>
      <c r="J102" s="176">
        <f>ROUND(I102*H102,2)</f>
        <v>0</v>
      </c>
      <c r="K102" s="172" t="s">
        <v>248</v>
      </c>
      <c r="L102" s="177"/>
      <c r="M102" s="178" t="s">
        <v>1</v>
      </c>
      <c r="N102" s="179" t="s">
        <v>42</v>
      </c>
      <c r="P102" s="139">
        <f>O102*H102</f>
        <v>0</v>
      </c>
      <c r="Q102" s="139">
        <v>1</v>
      </c>
      <c r="R102" s="139">
        <f>Q102*H102</f>
        <v>140.553</v>
      </c>
      <c r="S102" s="139">
        <v>0</v>
      </c>
      <c r="T102" s="140">
        <f>S102*H102</f>
        <v>0</v>
      </c>
      <c r="AR102" s="16" t="s">
        <v>167</v>
      </c>
      <c r="AT102" s="16" t="s">
        <v>488</v>
      </c>
      <c r="AU102" s="16" t="s">
        <v>79</v>
      </c>
      <c r="AY102" s="16" t="s">
        <v>129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6" t="s">
        <v>79</v>
      </c>
      <c r="BK102" s="141">
        <f>ROUND(I102*H102,2)</f>
        <v>0</v>
      </c>
      <c r="BL102" s="16" t="s">
        <v>135</v>
      </c>
      <c r="BM102" s="16" t="s">
        <v>1988</v>
      </c>
    </row>
    <row r="103" spans="2:47" s="1" customFormat="1" ht="19.5">
      <c r="B103" s="30"/>
      <c r="D103" s="142" t="s">
        <v>137</v>
      </c>
      <c r="F103" s="143" t="s">
        <v>565</v>
      </c>
      <c r="I103" s="83"/>
      <c r="L103" s="30"/>
      <c r="M103" s="144"/>
      <c r="T103" s="49"/>
      <c r="AT103" s="16" t="s">
        <v>137</v>
      </c>
      <c r="AU103" s="16" t="s">
        <v>79</v>
      </c>
    </row>
    <row r="104" spans="2:51" s="11" customFormat="1" ht="12">
      <c r="B104" s="157"/>
      <c r="D104" s="142" t="s">
        <v>250</v>
      </c>
      <c r="E104" s="158" t="s">
        <v>1</v>
      </c>
      <c r="F104" s="159" t="s">
        <v>1395</v>
      </c>
      <c r="H104" s="158" t="s">
        <v>1</v>
      </c>
      <c r="I104" s="160"/>
      <c r="L104" s="157"/>
      <c r="M104" s="161"/>
      <c r="T104" s="162"/>
      <c r="AT104" s="158" t="s">
        <v>250</v>
      </c>
      <c r="AU104" s="158" t="s">
        <v>79</v>
      </c>
      <c r="AV104" s="11" t="s">
        <v>79</v>
      </c>
      <c r="AW104" s="11" t="s">
        <v>34</v>
      </c>
      <c r="AX104" s="11" t="s">
        <v>71</v>
      </c>
      <c r="AY104" s="158" t="s">
        <v>129</v>
      </c>
    </row>
    <row r="105" spans="2:51" s="10" customFormat="1" ht="12">
      <c r="B105" s="150"/>
      <c r="D105" s="142" t="s">
        <v>250</v>
      </c>
      <c r="E105" s="151" t="s">
        <v>1</v>
      </c>
      <c r="F105" s="152" t="s">
        <v>1989</v>
      </c>
      <c r="H105" s="153">
        <v>140.553</v>
      </c>
      <c r="I105" s="154"/>
      <c r="L105" s="150"/>
      <c r="M105" s="155"/>
      <c r="T105" s="156"/>
      <c r="AT105" s="151" t="s">
        <v>250</v>
      </c>
      <c r="AU105" s="151" t="s">
        <v>79</v>
      </c>
      <c r="AV105" s="10" t="s">
        <v>81</v>
      </c>
      <c r="AW105" s="10" t="s">
        <v>34</v>
      </c>
      <c r="AX105" s="10" t="s">
        <v>79</v>
      </c>
      <c r="AY105" s="151" t="s">
        <v>129</v>
      </c>
    </row>
    <row r="106" spans="2:65" s="1" customFormat="1" ht="16.5" customHeight="1">
      <c r="B106" s="30"/>
      <c r="C106" s="130" t="s">
        <v>157</v>
      </c>
      <c r="D106" s="130" t="s">
        <v>130</v>
      </c>
      <c r="E106" s="131" t="s">
        <v>1416</v>
      </c>
      <c r="F106" s="132" t="s">
        <v>1417</v>
      </c>
      <c r="G106" s="133" t="s">
        <v>254</v>
      </c>
      <c r="H106" s="134">
        <v>6.2</v>
      </c>
      <c r="I106" s="135"/>
      <c r="J106" s="136">
        <f>ROUND(I106*H106,2)</f>
        <v>0</v>
      </c>
      <c r="K106" s="132" t="s">
        <v>134</v>
      </c>
      <c r="L106" s="30"/>
      <c r="M106" s="137" t="s">
        <v>1</v>
      </c>
      <c r="N106" s="138" t="s">
        <v>42</v>
      </c>
      <c r="P106" s="139">
        <f>O106*H106</f>
        <v>0</v>
      </c>
      <c r="Q106" s="139">
        <v>0.08425</v>
      </c>
      <c r="R106" s="139">
        <f>Q106*H106</f>
        <v>0.5223500000000001</v>
      </c>
      <c r="S106" s="139">
        <v>0</v>
      </c>
      <c r="T106" s="140">
        <f>S106*H106</f>
        <v>0</v>
      </c>
      <c r="AR106" s="16" t="s">
        <v>135</v>
      </c>
      <c r="AT106" s="16" t="s">
        <v>130</v>
      </c>
      <c r="AU106" s="16" t="s">
        <v>79</v>
      </c>
      <c r="AY106" s="16" t="s">
        <v>129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6" t="s">
        <v>79</v>
      </c>
      <c r="BK106" s="141">
        <f>ROUND(I106*H106,2)</f>
        <v>0</v>
      </c>
      <c r="BL106" s="16" t="s">
        <v>135</v>
      </c>
      <c r="BM106" s="16" t="s">
        <v>1990</v>
      </c>
    </row>
    <row r="107" spans="2:51" s="10" customFormat="1" ht="12">
      <c r="B107" s="150"/>
      <c r="D107" s="142" t="s">
        <v>250</v>
      </c>
      <c r="E107" s="151" t="s">
        <v>483</v>
      </c>
      <c r="F107" s="152" t="s">
        <v>1223</v>
      </c>
      <c r="H107" s="153">
        <v>6.2</v>
      </c>
      <c r="I107" s="154"/>
      <c r="L107" s="150"/>
      <c r="M107" s="155"/>
      <c r="T107" s="156"/>
      <c r="AT107" s="151" t="s">
        <v>250</v>
      </c>
      <c r="AU107" s="151" t="s">
        <v>79</v>
      </c>
      <c r="AV107" s="10" t="s">
        <v>81</v>
      </c>
      <c r="AW107" s="10" t="s">
        <v>34</v>
      </c>
      <c r="AX107" s="10" t="s">
        <v>79</v>
      </c>
      <c r="AY107" s="151" t="s">
        <v>129</v>
      </c>
    </row>
    <row r="108" spans="2:65" s="1" customFormat="1" ht="16.5" customHeight="1">
      <c r="B108" s="30"/>
      <c r="C108" s="170" t="s">
        <v>162</v>
      </c>
      <c r="D108" s="170" t="s">
        <v>488</v>
      </c>
      <c r="E108" s="171" t="s">
        <v>1991</v>
      </c>
      <c r="F108" s="172" t="s">
        <v>1992</v>
      </c>
      <c r="G108" s="173" t="s">
        <v>247</v>
      </c>
      <c r="H108" s="174">
        <v>6.51</v>
      </c>
      <c r="I108" s="175"/>
      <c r="J108" s="176">
        <f>ROUND(I108*H108,2)</f>
        <v>0</v>
      </c>
      <c r="K108" s="172" t="s">
        <v>248</v>
      </c>
      <c r="L108" s="177"/>
      <c r="M108" s="178" t="s">
        <v>1</v>
      </c>
      <c r="N108" s="179" t="s">
        <v>42</v>
      </c>
      <c r="P108" s="139">
        <f>O108*H108</f>
        <v>0</v>
      </c>
      <c r="Q108" s="139">
        <v>0.131</v>
      </c>
      <c r="R108" s="139">
        <f>Q108*H108</f>
        <v>0.85281</v>
      </c>
      <c r="S108" s="139">
        <v>0</v>
      </c>
      <c r="T108" s="140">
        <f>S108*H108</f>
        <v>0</v>
      </c>
      <c r="AR108" s="16" t="s">
        <v>167</v>
      </c>
      <c r="AT108" s="16" t="s">
        <v>488</v>
      </c>
      <c r="AU108" s="16" t="s">
        <v>79</v>
      </c>
      <c r="AY108" s="16" t="s">
        <v>129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6" t="s">
        <v>79</v>
      </c>
      <c r="BK108" s="141">
        <f>ROUND(I108*H108,2)</f>
        <v>0</v>
      </c>
      <c r="BL108" s="16" t="s">
        <v>135</v>
      </c>
      <c r="BM108" s="16" t="s">
        <v>1993</v>
      </c>
    </row>
    <row r="109" spans="2:51" s="10" customFormat="1" ht="12">
      <c r="B109" s="150"/>
      <c r="D109" s="142" t="s">
        <v>250</v>
      </c>
      <c r="E109" s="151" t="s">
        <v>1</v>
      </c>
      <c r="F109" s="152" t="s">
        <v>1994</v>
      </c>
      <c r="H109" s="153">
        <v>6.51</v>
      </c>
      <c r="I109" s="154"/>
      <c r="L109" s="150"/>
      <c r="M109" s="155"/>
      <c r="T109" s="156"/>
      <c r="AT109" s="151" t="s">
        <v>250</v>
      </c>
      <c r="AU109" s="151" t="s">
        <v>79</v>
      </c>
      <c r="AV109" s="10" t="s">
        <v>81</v>
      </c>
      <c r="AW109" s="10" t="s">
        <v>34</v>
      </c>
      <c r="AX109" s="10" t="s">
        <v>79</v>
      </c>
      <c r="AY109" s="151" t="s">
        <v>129</v>
      </c>
    </row>
    <row r="110" spans="2:63" s="9" customFormat="1" ht="25.9" customHeight="1">
      <c r="B110" s="120"/>
      <c r="D110" s="121" t="s">
        <v>70</v>
      </c>
      <c r="E110" s="122" t="s">
        <v>173</v>
      </c>
      <c r="F110" s="122" t="s">
        <v>690</v>
      </c>
      <c r="I110" s="123"/>
      <c r="J110" s="124">
        <f>BK110</f>
        <v>0</v>
      </c>
      <c r="L110" s="120"/>
      <c r="M110" s="125"/>
      <c r="P110" s="126">
        <f>SUM(P111:P127)</f>
        <v>0</v>
      </c>
      <c r="R110" s="126">
        <f>SUM(R111:R127)</f>
        <v>2.65289</v>
      </c>
      <c r="T110" s="127">
        <f>SUM(T111:T127)</f>
        <v>0</v>
      </c>
      <c r="AR110" s="121" t="s">
        <v>79</v>
      </c>
      <c r="AT110" s="128" t="s">
        <v>70</v>
      </c>
      <c r="AU110" s="128" t="s">
        <v>71</v>
      </c>
      <c r="AY110" s="121" t="s">
        <v>129</v>
      </c>
      <c r="BK110" s="129">
        <f>SUM(BK111:BK127)</f>
        <v>0</v>
      </c>
    </row>
    <row r="111" spans="2:65" s="1" customFormat="1" ht="16.5" customHeight="1">
      <c r="B111" s="30"/>
      <c r="C111" s="130" t="s">
        <v>167</v>
      </c>
      <c r="D111" s="130" t="s">
        <v>130</v>
      </c>
      <c r="E111" s="131" t="s">
        <v>1995</v>
      </c>
      <c r="F111" s="132" t="s">
        <v>1996</v>
      </c>
      <c r="G111" s="133" t="s">
        <v>506</v>
      </c>
      <c r="H111" s="134">
        <v>7</v>
      </c>
      <c r="I111" s="135"/>
      <c r="J111" s="136">
        <f>ROUND(I111*H111,2)</f>
        <v>0</v>
      </c>
      <c r="K111" s="132" t="s">
        <v>134</v>
      </c>
      <c r="L111" s="30"/>
      <c r="M111" s="137" t="s">
        <v>1</v>
      </c>
      <c r="N111" s="138" t="s">
        <v>42</v>
      </c>
      <c r="P111" s="139">
        <f>O111*H111</f>
        <v>0</v>
      </c>
      <c r="Q111" s="139">
        <v>0.07287</v>
      </c>
      <c r="R111" s="139">
        <f>Q111*H111</f>
        <v>0.51009</v>
      </c>
      <c r="S111" s="139">
        <v>0</v>
      </c>
      <c r="T111" s="140">
        <f>S111*H111</f>
        <v>0</v>
      </c>
      <c r="AR111" s="16" t="s">
        <v>135</v>
      </c>
      <c r="AT111" s="16" t="s">
        <v>130</v>
      </c>
      <c r="AU111" s="16" t="s">
        <v>79</v>
      </c>
      <c r="AY111" s="16" t="s">
        <v>129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6" t="s">
        <v>79</v>
      </c>
      <c r="BK111" s="141">
        <f>ROUND(I111*H111,2)</f>
        <v>0</v>
      </c>
      <c r="BL111" s="16" t="s">
        <v>135</v>
      </c>
      <c r="BM111" s="16" t="s">
        <v>1997</v>
      </c>
    </row>
    <row r="112" spans="2:51" s="10" customFormat="1" ht="12">
      <c r="B112" s="150"/>
      <c r="D112" s="142" t="s">
        <v>250</v>
      </c>
      <c r="E112" s="151" t="s">
        <v>637</v>
      </c>
      <c r="F112" s="152" t="s">
        <v>162</v>
      </c>
      <c r="H112" s="153">
        <v>7</v>
      </c>
      <c r="I112" s="154"/>
      <c r="L112" s="150"/>
      <c r="M112" s="155"/>
      <c r="T112" s="156"/>
      <c r="AT112" s="151" t="s">
        <v>250</v>
      </c>
      <c r="AU112" s="151" t="s">
        <v>79</v>
      </c>
      <c r="AV112" s="10" t="s">
        <v>81</v>
      </c>
      <c r="AW112" s="10" t="s">
        <v>34</v>
      </c>
      <c r="AX112" s="10" t="s">
        <v>79</v>
      </c>
      <c r="AY112" s="151" t="s">
        <v>129</v>
      </c>
    </row>
    <row r="113" spans="2:65" s="1" customFormat="1" ht="16.5" customHeight="1">
      <c r="B113" s="30"/>
      <c r="C113" s="130" t="s">
        <v>173</v>
      </c>
      <c r="D113" s="130" t="s">
        <v>130</v>
      </c>
      <c r="E113" s="131" t="s">
        <v>1998</v>
      </c>
      <c r="F113" s="132" t="s">
        <v>1999</v>
      </c>
      <c r="G113" s="133" t="s">
        <v>506</v>
      </c>
      <c r="H113" s="134">
        <v>7</v>
      </c>
      <c r="I113" s="135"/>
      <c r="J113" s="136">
        <f>ROUND(I113*H113,2)</f>
        <v>0</v>
      </c>
      <c r="K113" s="132" t="s">
        <v>408</v>
      </c>
      <c r="L113" s="30"/>
      <c r="M113" s="137" t="s">
        <v>1</v>
      </c>
      <c r="N113" s="138" t="s">
        <v>42</v>
      </c>
      <c r="P113" s="139">
        <f>O113*H113</f>
        <v>0</v>
      </c>
      <c r="Q113" s="139">
        <v>0.0008</v>
      </c>
      <c r="R113" s="139">
        <f>Q113*H113</f>
        <v>0.0056</v>
      </c>
      <c r="S113" s="139">
        <v>0</v>
      </c>
      <c r="T113" s="140">
        <f>S113*H113</f>
        <v>0</v>
      </c>
      <c r="AR113" s="16" t="s">
        <v>135</v>
      </c>
      <c r="AT113" s="16" t="s">
        <v>130</v>
      </c>
      <c r="AU113" s="16" t="s">
        <v>79</v>
      </c>
      <c r="AY113" s="16" t="s">
        <v>129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6" t="s">
        <v>79</v>
      </c>
      <c r="BK113" s="141">
        <f>ROUND(I113*H113,2)</f>
        <v>0</v>
      </c>
      <c r="BL113" s="16" t="s">
        <v>135</v>
      </c>
      <c r="BM113" s="16" t="s">
        <v>2000</v>
      </c>
    </row>
    <row r="114" spans="2:51" s="10" customFormat="1" ht="12">
      <c r="B114" s="150"/>
      <c r="D114" s="142" t="s">
        <v>250</v>
      </c>
      <c r="E114" s="151" t="s">
        <v>646</v>
      </c>
      <c r="F114" s="152" t="s">
        <v>162</v>
      </c>
      <c r="H114" s="153">
        <v>7</v>
      </c>
      <c r="I114" s="154"/>
      <c r="L114" s="150"/>
      <c r="M114" s="155"/>
      <c r="T114" s="156"/>
      <c r="AT114" s="151" t="s">
        <v>250</v>
      </c>
      <c r="AU114" s="151" t="s">
        <v>79</v>
      </c>
      <c r="AV114" s="10" t="s">
        <v>81</v>
      </c>
      <c r="AW114" s="10" t="s">
        <v>34</v>
      </c>
      <c r="AX114" s="10" t="s">
        <v>79</v>
      </c>
      <c r="AY114" s="151" t="s">
        <v>129</v>
      </c>
    </row>
    <row r="115" spans="2:65" s="1" customFormat="1" ht="16.5" customHeight="1">
      <c r="B115" s="30"/>
      <c r="C115" s="130" t="s">
        <v>178</v>
      </c>
      <c r="D115" s="130" t="s">
        <v>130</v>
      </c>
      <c r="E115" s="131" t="s">
        <v>2001</v>
      </c>
      <c r="F115" s="132" t="s">
        <v>2002</v>
      </c>
      <c r="G115" s="133" t="s">
        <v>506</v>
      </c>
      <c r="H115" s="134">
        <v>5</v>
      </c>
      <c r="I115" s="135"/>
      <c r="J115" s="136">
        <f>ROUND(I115*H115,2)</f>
        <v>0</v>
      </c>
      <c r="K115" s="132" t="s">
        <v>134</v>
      </c>
      <c r="L115" s="30"/>
      <c r="M115" s="137" t="s">
        <v>1</v>
      </c>
      <c r="N115" s="138" t="s">
        <v>42</v>
      </c>
      <c r="P115" s="139">
        <f>O115*H115</f>
        <v>0</v>
      </c>
      <c r="Q115" s="139">
        <v>0.35744</v>
      </c>
      <c r="R115" s="139">
        <f>Q115*H115</f>
        <v>1.7872</v>
      </c>
      <c r="S115" s="139">
        <v>0</v>
      </c>
      <c r="T115" s="140">
        <f>S115*H115</f>
        <v>0</v>
      </c>
      <c r="AR115" s="16" t="s">
        <v>135</v>
      </c>
      <c r="AT115" s="16" t="s">
        <v>130</v>
      </c>
      <c r="AU115" s="16" t="s">
        <v>79</v>
      </c>
      <c r="AY115" s="16" t="s">
        <v>129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6" t="s">
        <v>79</v>
      </c>
      <c r="BK115" s="141">
        <f>ROUND(I115*H115,2)</f>
        <v>0</v>
      </c>
      <c r="BL115" s="16" t="s">
        <v>135</v>
      </c>
      <c r="BM115" s="16" t="s">
        <v>2003</v>
      </c>
    </row>
    <row r="116" spans="2:51" s="10" customFormat="1" ht="12">
      <c r="B116" s="150"/>
      <c r="D116" s="142" t="s">
        <v>250</v>
      </c>
      <c r="E116" s="151" t="s">
        <v>627</v>
      </c>
      <c r="F116" s="152" t="s">
        <v>152</v>
      </c>
      <c r="H116" s="153">
        <v>5</v>
      </c>
      <c r="I116" s="154"/>
      <c r="L116" s="150"/>
      <c r="M116" s="155"/>
      <c r="T116" s="156"/>
      <c r="AT116" s="151" t="s">
        <v>250</v>
      </c>
      <c r="AU116" s="151" t="s">
        <v>79</v>
      </c>
      <c r="AV116" s="10" t="s">
        <v>81</v>
      </c>
      <c r="AW116" s="10" t="s">
        <v>34</v>
      </c>
      <c r="AX116" s="10" t="s">
        <v>79</v>
      </c>
      <c r="AY116" s="151" t="s">
        <v>129</v>
      </c>
    </row>
    <row r="117" spans="2:65" s="1" customFormat="1" ht="16.5" customHeight="1">
      <c r="B117" s="30"/>
      <c r="C117" s="170" t="s">
        <v>184</v>
      </c>
      <c r="D117" s="170" t="s">
        <v>488</v>
      </c>
      <c r="E117" s="171" t="s">
        <v>2004</v>
      </c>
      <c r="F117" s="172" t="s">
        <v>2005</v>
      </c>
      <c r="G117" s="173" t="s">
        <v>586</v>
      </c>
      <c r="H117" s="174">
        <v>5</v>
      </c>
      <c r="I117" s="175"/>
      <c r="J117" s="176">
        <f>ROUND(I117*H117,2)</f>
        <v>0</v>
      </c>
      <c r="K117" s="172" t="s">
        <v>248</v>
      </c>
      <c r="L117" s="177"/>
      <c r="M117" s="178" t="s">
        <v>1</v>
      </c>
      <c r="N117" s="179" t="s">
        <v>42</v>
      </c>
      <c r="P117" s="139">
        <f>O117*H117</f>
        <v>0</v>
      </c>
      <c r="Q117" s="139">
        <v>0.07</v>
      </c>
      <c r="R117" s="139">
        <f>Q117*H117</f>
        <v>0.35000000000000003</v>
      </c>
      <c r="S117" s="139">
        <v>0</v>
      </c>
      <c r="T117" s="140">
        <f>S117*H117</f>
        <v>0</v>
      </c>
      <c r="AR117" s="16" t="s">
        <v>167</v>
      </c>
      <c r="AT117" s="16" t="s">
        <v>488</v>
      </c>
      <c r="AU117" s="16" t="s">
        <v>79</v>
      </c>
      <c r="AY117" s="16" t="s">
        <v>129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6" t="s">
        <v>79</v>
      </c>
      <c r="BK117" s="141">
        <f>ROUND(I117*H117,2)</f>
        <v>0</v>
      </c>
      <c r="BL117" s="16" t="s">
        <v>135</v>
      </c>
      <c r="BM117" s="16" t="s">
        <v>2006</v>
      </c>
    </row>
    <row r="118" spans="2:51" s="10" customFormat="1" ht="12">
      <c r="B118" s="150"/>
      <c r="D118" s="142" t="s">
        <v>250</v>
      </c>
      <c r="E118" s="151" t="s">
        <v>1</v>
      </c>
      <c r="F118" s="152" t="s">
        <v>152</v>
      </c>
      <c r="H118" s="153">
        <v>5</v>
      </c>
      <c r="I118" s="154"/>
      <c r="L118" s="150"/>
      <c r="M118" s="155"/>
      <c r="T118" s="156"/>
      <c r="AT118" s="151" t="s">
        <v>250</v>
      </c>
      <c r="AU118" s="151" t="s">
        <v>79</v>
      </c>
      <c r="AV118" s="10" t="s">
        <v>81</v>
      </c>
      <c r="AW118" s="10" t="s">
        <v>34</v>
      </c>
      <c r="AX118" s="10" t="s">
        <v>79</v>
      </c>
      <c r="AY118" s="151" t="s">
        <v>129</v>
      </c>
    </row>
    <row r="119" spans="2:65" s="1" customFormat="1" ht="16.5" customHeight="1">
      <c r="B119" s="30"/>
      <c r="C119" s="130" t="s">
        <v>312</v>
      </c>
      <c r="D119" s="130" t="s">
        <v>130</v>
      </c>
      <c r="E119" s="131" t="s">
        <v>875</v>
      </c>
      <c r="F119" s="132" t="s">
        <v>876</v>
      </c>
      <c r="G119" s="133" t="s">
        <v>407</v>
      </c>
      <c r="H119" s="134">
        <v>337.326</v>
      </c>
      <c r="I119" s="135"/>
      <c r="J119" s="136">
        <f>ROUND(I119*H119,2)</f>
        <v>0</v>
      </c>
      <c r="K119" s="132" t="s">
        <v>134</v>
      </c>
      <c r="L119" s="30"/>
      <c r="M119" s="137" t="s">
        <v>1</v>
      </c>
      <c r="N119" s="138" t="s">
        <v>42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6" t="s">
        <v>135</v>
      </c>
      <c r="AT119" s="16" t="s">
        <v>130</v>
      </c>
      <c r="AU119" s="16" t="s">
        <v>79</v>
      </c>
      <c r="AY119" s="16" t="s">
        <v>129</v>
      </c>
      <c r="BE119" s="141">
        <f>IF(N119="základní",J119,0)</f>
        <v>0</v>
      </c>
      <c r="BF119" s="141">
        <f>IF(N119="snížená",J119,0)</f>
        <v>0</v>
      </c>
      <c r="BG119" s="141">
        <f>IF(N119="zákl. přenesená",J119,0)</f>
        <v>0</v>
      </c>
      <c r="BH119" s="141">
        <f>IF(N119="sníž. přenesená",J119,0)</f>
        <v>0</v>
      </c>
      <c r="BI119" s="141">
        <f>IF(N119="nulová",J119,0)</f>
        <v>0</v>
      </c>
      <c r="BJ119" s="16" t="s">
        <v>79</v>
      </c>
      <c r="BK119" s="141">
        <f>ROUND(I119*H119,2)</f>
        <v>0</v>
      </c>
      <c r="BL119" s="16" t="s">
        <v>135</v>
      </c>
      <c r="BM119" s="16" t="s">
        <v>2007</v>
      </c>
    </row>
    <row r="120" spans="2:51" s="10" customFormat="1" ht="12">
      <c r="B120" s="150"/>
      <c r="D120" s="142" t="s">
        <v>250</v>
      </c>
      <c r="E120" s="151" t="s">
        <v>2008</v>
      </c>
      <c r="F120" s="152" t="s">
        <v>2009</v>
      </c>
      <c r="H120" s="153">
        <v>337.326</v>
      </c>
      <c r="I120" s="154"/>
      <c r="L120" s="150"/>
      <c r="M120" s="155"/>
      <c r="T120" s="156"/>
      <c r="AT120" s="151" t="s">
        <v>250</v>
      </c>
      <c r="AU120" s="151" t="s">
        <v>79</v>
      </c>
      <c r="AV120" s="10" t="s">
        <v>81</v>
      </c>
      <c r="AW120" s="10" t="s">
        <v>34</v>
      </c>
      <c r="AX120" s="10" t="s">
        <v>79</v>
      </c>
      <c r="AY120" s="151" t="s">
        <v>129</v>
      </c>
    </row>
    <row r="121" spans="2:65" s="1" customFormat="1" ht="16.5" customHeight="1">
      <c r="B121" s="30"/>
      <c r="C121" s="130" t="s">
        <v>317</v>
      </c>
      <c r="D121" s="130" t="s">
        <v>130</v>
      </c>
      <c r="E121" s="131" t="s">
        <v>881</v>
      </c>
      <c r="F121" s="132" t="s">
        <v>882</v>
      </c>
      <c r="G121" s="133" t="s">
        <v>407</v>
      </c>
      <c r="H121" s="134">
        <v>337.326</v>
      </c>
      <c r="I121" s="135"/>
      <c r="J121" s="136">
        <f>ROUND(I121*H121,2)</f>
        <v>0</v>
      </c>
      <c r="K121" s="132" t="s">
        <v>134</v>
      </c>
      <c r="L121" s="30"/>
      <c r="M121" s="137" t="s">
        <v>1</v>
      </c>
      <c r="N121" s="138" t="s">
        <v>42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AR121" s="16" t="s">
        <v>135</v>
      </c>
      <c r="AT121" s="16" t="s">
        <v>130</v>
      </c>
      <c r="AU121" s="16" t="s">
        <v>79</v>
      </c>
      <c r="AY121" s="16" t="s">
        <v>129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6" t="s">
        <v>79</v>
      </c>
      <c r="BK121" s="141">
        <f>ROUND(I121*H121,2)</f>
        <v>0</v>
      </c>
      <c r="BL121" s="16" t="s">
        <v>135</v>
      </c>
      <c r="BM121" s="16" t="s">
        <v>2010</v>
      </c>
    </row>
    <row r="122" spans="2:51" s="11" customFormat="1" ht="12">
      <c r="B122" s="157"/>
      <c r="D122" s="142" t="s">
        <v>250</v>
      </c>
      <c r="E122" s="158" t="s">
        <v>1</v>
      </c>
      <c r="F122" s="159" t="s">
        <v>1837</v>
      </c>
      <c r="H122" s="158" t="s">
        <v>1</v>
      </c>
      <c r="I122" s="160"/>
      <c r="L122" s="157"/>
      <c r="M122" s="161"/>
      <c r="T122" s="162"/>
      <c r="AT122" s="158" t="s">
        <v>250</v>
      </c>
      <c r="AU122" s="158" t="s">
        <v>79</v>
      </c>
      <c r="AV122" s="11" t="s">
        <v>79</v>
      </c>
      <c r="AW122" s="11" t="s">
        <v>34</v>
      </c>
      <c r="AX122" s="11" t="s">
        <v>71</v>
      </c>
      <c r="AY122" s="158" t="s">
        <v>129</v>
      </c>
    </row>
    <row r="123" spans="2:51" s="10" customFormat="1" ht="12">
      <c r="B123" s="150"/>
      <c r="D123" s="142" t="s">
        <v>250</v>
      </c>
      <c r="E123" s="151" t="s">
        <v>2011</v>
      </c>
      <c r="F123" s="152" t="s">
        <v>2009</v>
      </c>
      <c r="H123" s="153">
        <v>337.326</v>
      </c>
      <c r="I123" s="154"/>
      <c r="L123" s="150"/>
      <c r="M123" s="155"/>
      <c r="T123" s="156"/>
      <c r="AT123" s="151" t="s">
        <v>250</v>
      </c>
      <c r="AU123" s="151" t="s">
        <v>79</v>
      </c>
      <c r="AV123" s="10" t="s">
        <v>81</v>
      </c>
      <c r="AW123" s="10" t="s">
        <v>34</v>
      </c>
      <c r="AX123" s="10" t="s">
        <v>79</v>
      </c>
      <c r="AY123" s="151" t="s">
        <v>129</v>
      </c>
    </row>
    <row r="124" spans="2:65" s="1" customFormat="1" ht="16.5" customHeight="1">
      <c r="B124" s="30"/>
      <c r="C124" s="130" t="s">
        <v>327</v>
      </c>
      <c r="D124" s="130" t="s">
        <v>130</v>
      </c>
      <c r="E124" s="131" t="s">
        <v>887</v>
      </c>
      <c r="F124" s="132" t="s">
        <v>888</v>
      </c>
      <c r="G124" s="133" t="s">
        <v>407</v>
      </c>
      <c r="H124" s="134">
        <v>337.326</v>
      </c>
      <c r="I124" s="135"/>
      <c r="J124" s="136">
        <f>ROUND(I124*H124,2)</f>
        <v>0</v>
      </c>
      <c r="K124" s="132" t="s">
        <v>134</v>
      </c>
      <c r="L124" s="30"/>
      <c r="M124" s="137" t="s">
        <v>1</v>
      </c>
      <c r="N124" s="138" t="s">
        <v>42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6" t="s">
        <v>135</v>
      </c>
      <c r="AT124" s="16" t="s">
        <v>130</v>
      </c>
      <c r="AU124" s="16" t="s">
        <v>79</v>
      </c>
      <c r="AY124" s="16" t="s">
        <v>129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6" t="s">
        <v>79</v>
      </c>
      <c r="BK124" s="141">
        <f>ROUND(I124*H124,2)</f>
        <v>0</v>
      </c>
      <c r="BL124" s="16" t="s">
        <v>135</v>
      </c>
      <c r="BM124" s="16" t="s">
        <v>2012</v>
      </c>
    </row>
    <row r="125" spans="2:51" s="10" customFormat="1" ht="12">
      <c r="B125" s="150"/>
      <c r="D125" s="142" t="s">
        <v>250</v>
      </c>
      <c r="E125" s="151" t="s">
        <v>2013</v>
      </c>
      <c r="F125" s="152" t="s">
        <v>2009</v>
      </c>
      <c r="H125" s="153">
        <v>337.326</v>
      </c>
      <c r="I125" s="154"/>
      <c r="L125" s="150"/>
      <c r="M125" s="155"/>
      <c r="T125" s="156"/>
      <c r="AT125" s="151" t="s">
        <v>250</v>
      </c>
      <c r="AU125" s="151" t="s">
        <v>79</v>
      </c>
      <c r="AV125" s="10" t="s">
        <v>81</v>
      </c>
      <c r="AW125" s="10" t="s">
        <v>34</v>
      </c>
      <c r="AX125" s="10" t="s">
        <v>79</v>
      </c>
      <c r="AY125" s="151" t="s">
        <v>129</v>
      </c>
    </row>
    <row r="126" spans="2:65" s="1" customFormat="1" ht="16.5" customHeight="1">
      <c r="B126" s="30"/>
      <c r="C126" s="130" t="s">
        <v>8</v>
      </c>
      <c r="D126" s="130" t="s">
        <v>130</v>
      </c>
      <c r="E126" s="131" t="s">
        <v>928</v>
      </c>
      <c r="F126" s="132" t="s">
        <v>929</v>
      </c>
      <c r="G126" s="133" t="s">
        <v>407</v>
      </c>
      <c r="H126" s="134">
        <v>433.284</v>
      </c>
      <c r="I126" s="135"/>
      <c r="J126" s="136">
        <f>ROUND(I126*H126,2)</f>
        <v>0</v>
      </c>
      <c r="K126" s="132" t="s">
        <v>134</v>
      </c>
      <c r="L126" s="30"/>
      <c r="M126" s="137" t="s">
        <v>1</v>
      </c>
      <c r="N126" s="138" t="s">
        <v>42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6" t="s">
        <v>135</v>
      </c>
      <c r="AT126" s="16" t="s">
        <v>130</v>
      </c>
      <c r="AU126" s="16" t="s">
        <v>79</v>
      </c>
      <c r="AY126" s="16" t="s">
        <v>129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6" t="s">
        <v>79</v>
      </c>
      <c r="BK126" s="141">
        <f>ROUND(I126*H126,2)</f>
        <v>0</v>
      </c>
      <c r="BL126" s="16" t="s">
        <v>135</v>
      </c>
      <c r="BM126" s="16" t="s">
        <v>2014</v>
      </c>
    </row>
    <row r="127" spans="2:51" s="10" customFormat="1" ht="12">
      <c r="B127" s="150"/>
      <c r="D127" s="142" t="s">
        <v>250</v>
      </c>
      <c r="E127" s="151" t="s">
        <v>574</v>
      </c>
      <c r="F127" s="152" t="s">
        <v>2015</v>
      </c>
      <c r="H127" s="153">
        <v>433.284</v>
      </c>
      <c r="I127" s="154"/>
      <c r="L127" s="150"/>
      <c r="M127" s="198"/>
      <c r="N127" s="199"/>
      <c r="O127" s="199"/>
      <c r="P127" s="199"/>
      <c r="Q127" s="199"/>
      <c r="R127" s="199"/>
      <c r="S127" s="199"/>
      <c r="T127" s="200"/>
      <c r="AT127" s="151" t="s">
        <v>250</v>
      </c>
      <c r="AU127" s="151" t="s">
        <v>79</v>
      </c>
      <c r="AV127" s="10" t="s">
        <v>81</v>
      </c>
      <c r="AW127" s="10" t="s">
        <v>34</v>
      </c>
      <c r="AX127" s="10" t="s">
        <v>79</v>
      </c>
      <c r="AY127" s="151" t="s">
        <v>129</v>
      </c>
    </row>
    <row r="128" spans="2:12" s="1" customFormat="1" ht="6.95" customHeight="1">
      <c r="B128" s="39"/>
      <c r="C128" s="40"/>
      <c r="D128" s="40"/>
      <c r="E128" s="40"/>
      <c r="F128" s="40"/>
      <c r="G128" s="40"/>
      <c r="H128" s="40"/>
      <c r="I128" s="99"/>
      <c r="J128" s="40"/>
      <c r="K128" s="40"/>
      <c r="L128" s="30"/>
    </row>
  </sheetData>
  <sheetProtection algorithmName="SHA-512" hashValue="VnlgFK4lzyLF1KhrOHTayUjE2VDtjmU39zpNhNJThppd272j0LgFaCaQVQ7myaV6OUksyJjaMlS/G2ypsvvD9Q==" saltValue="YvyHo3SnTH05ddOR9rwspYMJBmmPNMhRoDfdPcfYaOBQf1tBZbu8Ezwh1yK4BNYgecSHyZr+lqA6Vs6TIr3yrQ==" spinCount="100000" sheet="1" objects="1" scenarios="1" formatColumns="0" formatRows="0" autoFilter="0"/>
  <autoFilter ref="C81:K12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96</v>
      </c>
      <c r="AZ2" s="148" t="s">
        <v>935</v>
      </c>
      <c r="BA2" s="148" t="s">
        <v>935</v>
      </c>
      <c r="BB2" s="148" t="s">
        <v>1</v>
      </c>
      <c r="BC2" s="148" t="s">
        <v>359</v>
      </c>
      <c r="BD2" s="148" t="s">
        <v>81</v>
      </c>
    </row>
    <row r="3" spans="2:5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  <c r="AZ3" s="148" t="s">
        <v>1965</v>
      </c>
      <c r="BA3" s="148" t="s">
        <v>1965</v>
      </c>
      <c r="BB3" s="148" t="s">
        <v>1</v>
      </c>
      <c r="BC3" s="148" t="s">
        <v>2016</v>
      </c>
      <c r="BD3" s="148" t="s">
        <v>81</v>
      </c>
    </row>
    <row r="4" spans="2:56" ht="24.95" customHeight="1">
      <c r="B4" s="19"/>
      <c r="D4" s="20" t="s">
        <v>106</v>
      </c>
      <c r="L4" s="19"/>
      <c r="M4" s="21" t="s">
        <v>10</v>
      </c>
      <c r="AT4" s="16" t="s">
        <v>4</v>
      </c>
      <c r="AZ4" s="148" t="s">
        <v>2017</v>
      </c>
      <c r="BA4" s="148" t="s">
        <v>2017</v>
      </c>
      <c r="BB4" s="148" t="s">
        <v>1</v>
      </c>
      <c r="BC4" s="148" t="s">
        <v>2016</v>
      </c>
      <c r="BD4" s="148" t="s">
        <v>81</v>
      </c>
    </row>
    <row r="5" spans="2:56" ht="6.95" customHeight="1">
      <c r="B5" s="19"/>
      <c r="L5" s="19"/>
      <c r="AZ5" s="148" t="s">
        <v>2018</v>
      </c>
      <c r="BA5" s="148" t="s">
        <v>2018</v>
      </c>
      <c r="BB5" s="148" t="s">
        <v>1</v>
      </c>
      <c r="BC5" s="148" t="s">
        <v>2016</v>
      </c>
      <c r="BD5" s="148" t="s">
        <v>81</v>
      </c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</row>
    <row r="8" spans="2:12" s="1" customFormat="1" ht="12" customHeight="1">
      <c r="B8" s="30"/>
      <c r="D8" s="25" t="s">
        <v>107</v>
      </c>
      <c r="I8" s="83"/>
      <c r="L8" s="30"/>
    </row>
    <row r="9" spans="2:12" s="1" customFormat="1" ht="36.95" customHeight="1">
      <c r="B9" s="30"/>
      <c r="E9" s="224" t="s">
        <v>2019</v>
      </c>
      <c r="F9" s="223"/>
      <c r="G9" s="223"/>
      <c r="H9" s="223"/>
      <c r="I9" s="83"/>
      <c r="L9" s="30"/>
    </row>
    <row r="10" spans="2:12" s="1" customFormat="1" ht="12">
      <c r="B10" s="30"/>
      <c r="I10" s="83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945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</row>
    <row r="13" spans="2:12" s="1" customFormat="1" ht="10.9" customHeight="1">
      <c r="B13" s="30"/>
      <c r="I13" s="83"/>
      <c r="L13" s="30"/>
    </row>
    <row r="14" spans="2:12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</row>
    <row r="15" spans="2:12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</row>
    <row r="16" spans="2:12" s="1" customFormat="1" ht="6.95" customHeight="1">
      <c r="B16" s="30"/>
      <c r="I16" s="83"/>
      <c r="L16" s="30"/>
    </row>
    <row r="17" spans="2:12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3"/>
      <c r="L19" s="30"/>
    </row>
    <row r="20" spans="2:12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</row>
    <row r="21" spans="2:12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</row>
    <row r="22" spans="2:12" s="1" customFormat="1" ht="6.95" customHeight="1">
      <c r="B22" s="30"/>
      <c r="I22" s="83"/>
      <c r="L22" s="30"/>
    </row>
    <row r="23" spans="2:12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3"/>
      <c r="L25" s="30"/>
    </row>
    <row r="26" spans="2:12" s="1" customFormat="1" ht="12" customHeight="1">
      <c r="B26" s="30"/>
      <c r="D26" s="25" t="s">
        <v>36</v>
      </c>
      <c r="I26" s="83"/>
      <c r="L26" s="30"/>
    </row>
    <row r="27" spans="2:12" s="6" customFormat="1" ht="16.5" customHeight="1">
      <c r="B27" s="85"/>
      <c r="E27" s="231" t="s">
        <v>1</v>
      </c>
      <c r="F27" s="231"/>
      <c r="G27" s="231"/>
      <c r="H27" s="231"/>
      <c r="I27" s="86"/>
      <c r="L27" s="85"/>
    </row>
    <row r="28" spans="2:12" s="1" customFormat="1" ht="6.95" customHeight="1">
      <c r="B28" s="30"/>
      <c r="I28" s="83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</row>
    <row r="30" spans="2:12" s="1" customFormat="1" ht="25.35" customHeight="1">
      <c r="B30" s="30"/>
      <c r="D30" s="88" t="s">
        <v>37</v>
      </c>
      <c r="I30" s="83"/>
      <c r="J30" s="59">
        <f>ROUND(J81,2)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</row>
    <row r="33" spans="2:12" s="1" customFormat="1" ht="14.45" customHeight="1">
      <c r="B33" s="30"/>
      <c r="D33" s="25" t="s">
        <v>41</v>
      </c>
      <c r="E33" s="25" t="s">
        <v>42</v>
      </c>
      <c r="F33" s="90">
        <f>ROUND((SUM(BE81:BE137)),2)</f>
        <v>0</v>
      </c>
      <c r="I33" s="91">
        <v>0.21</v>
      </c>
      <c r="J33" s="90">
        <f>ROUND(((SUM(BE81:BE137))*I33),2)</f>
        <v>0</v>
      </c>
      <c r="L33" s="30"/>
    </row>
    <row r="34" spans="2:12" s="1" customFormat="1" ht="14.45" customHeight="1">
      <c r="B34" s="30"/>
      <c r="E34" s="25" t="s">
        <v>43</v>
      </c>
      <c r="F34" s="90">
        <f>ROUND((SUM(BF81:BF137)),2)</f>
        <v>0</v>
      </c>
      <c r="I34" s="91">
        <v>0.15</v>
      </c>
      <c r="J34" s="90">
        <f>ROUND(((SUM(BF81:BF137))*I34),2)</f>
        <v>0</v>
      </c>
      <c r="L34" s="30"/>
    </row>
    <row r="35" spans="2:12" s="1" customFormat="1" ht="14.45" customHeight="1" hidden="1">
      <c r="B35" s="30"/>
      <c r="E35" s="25" t="s">
        <v>44</v>
      </c>
      <c r="F35" s="90">
        <f>ROUND((SUM(BG81:BG137)),2)</f>
        <v>0</v>
      </c>
      <c r="I35" s="91">
        <v>0.21</v>
      </c>
      <c r="J35" s="90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0">
        <f>ROUND((SUM(BH81:BH137)),2)</f>
        <v>0</v>
      </c>
      <c r="I36" s="91">
        <v>0.15</v>
      </c>
      <c r="J36" s="90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0">
        <f>ROUND((SUM(BI81:BI137)),2)</f>
        <v>0</v>
      </c>
      <c r="I37" s="91">
        <v>0</v>
      </c>
      <c r="J37" s="90">
        <f>0</f>
        <v>0</v>
      </c>
      <c r="L37" s="30"/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110.c - Chodníky a přidružené plochy - způsobilé výdaje - vegetační úpravy a zeleň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J81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238</v>
      </c>
      <c r="E60" s="107"/>
      <c r="F60" s="107"/>
      <c r="G60" s="107"/>
      <c r="H60" s="107"/>
      <c r="I60" s="108"/>
      <c r="J60" s="109">
        <f>J82</f>
        <v>0</v>
      </c>
      <c r="L60" s="105"/>
    </row>
    <row r="61" spans="2:12" s="7" customFormat="1" ht="24.95" customHeight="1">
      <c r="B61" s="105"/>
      <c r="D61" s="106" t="s">
        <v>243</v>
      </c>
      <c r="E61" s="107"/>
      <c r="F61" s="107"/>
      <c r="G61" s="107"/>
      <c r="H61" s="107"/>
      <c r="I61" s="108"/>
      <c r="J61" s="109">
        <f>J135</f>
        <v>0</v>
      </c>
      <c r="L61" s="105"/>
    </row>
    <row r="62" spans="2:12" s="1" customFormat="1" ht="21.75" customHeight="1">
      <c r="B62" s="30"/>
      <c r="I62" s="83"/>
      <c r="L62" s="30"/>
    </row>
    <row r="63" spans="2:12" s="1" customFormat="1" ht="6.95" customHeight="1">
      <c r="B63" s="39"/>
      <c r="C63" s="40"/>
      <c r="D63" s="40"/>
      <c r="E63" s="40"/>
      <c r="F63" s="40"/>
      <c r="G63" s="40"/>
      <c r="H63" s="40"/>
      <c r="I63" s="99"/>
      <c r="J63" s="40"/>
      <c r="K63" s="40"/>
      <c r="L63" s="30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100"/>
      <c r="J67" s="42"/>
      <c r="K67" s="42"/>
      <c r="L67" s="30"/>
    </row>
    <row r="68" spans="2:12" s="1" customFormat="1" ht="24.95" customHeight="1">
      <c r="B68" s="30"/>
      <c r="C68" s="20" t="s">
        <v>115</v>
      </c>
      <c r="I68" s="83"/>
      <c r="L68" s="30"/>
    </row>
    <row r="69" spans="2:12" s="1" customFormat="1" ht="6.95" customHeight="1">
      <c r="B69" s="30"/>
      <c r="I69" s="83"/>
      <c r="L69" s="30"/>
    </row>
    <row r="70" spans="2:12" s="1" customFormat="1" ht="12" customHeight="1">
      <c r="B70" s="30"/>
      <c r="C70" s="25" t="s">
        <v>16</v>
      </c>
      <c r="I70" s="83"/>
      <c r="L70" s="30"/>
    </row>
    <row r="71" spans="2:12" s="1" customFormat="1" ht="16.5" customHeight="1">
      <c r="B71" s="30"/>
      <c r="E71" s="238" t="str">
        <f>E7</f>
        <v>II/186 Průtah Plánice</v>
      </c>
      <c r="F71" s="221"/>
      <c r="G71" s="221"/>
      <c r="H71" s="221"/>
      <c r="I71" s="83"/>
      <c r="L71" s="30"/>
    </row>
    <row r="72" spans="2:12" s="1" customFormat="1" ht="12" customHeight="1">
      <c r="B72" s="30"/>
      <c r="C72" s="25" t="s">
        <v>107</v>
      </c>
      <c r="I72" s="83"/>
      <c r="L72" s="30"/>
    </row>
    <row r="73" spans="2:12" s="1" customFormat="1" ht="16.5" customHeight="1">
      <c r="B73" s="30"/>
      <c r="E73" s="224" t="str">
        <f>E9</f>
        <v>110.c - Chodníky a přidružené plochy - způsobilé výdaje - vegetační úpravy a zeleň</v>
      </c>
      <c r="F73" s="223"/>
      <c r="G73" s="223"/>
      <c r="H73" s="223"/>
      <c r="I73" s="83"/>
      <c r="L73" s="30"/>
    </row>
    <row r="74" spans="2:12" s="1" customFormat="1" ht="6.95" customHeight="1">
      <c r="B74" s="30"/>
      <c r="I74" s="83"/>
      <c r="L74" s="30"/>
    </row>
    <row r="75" spans="2:12" s="1" customFormat="1" ht="12" customHeight="1">
      <c r="B75" s="30"/>
      <c r="C75" s="25" t="s">
        <v>20</v>
      </c>
      <c r="F75" s="16" t="str">
        <f>F12</f>
        <v xml:space="preserve"> </v>
      </c>
      <c r="I75" s="84" t="s">
        <v>22</v>
      </c>
      <c r="J75" s="46" t="str">
        <f>IF(J12="","",J12)</f>
        <v>11. 12. 2018</v>
      </c>
      <c r="L75" s="30"/>
    </row>
    <row r="76" spans="2:12" s="1" customFormat="1" ht="6.95" customHeight="1">
      <c r="B76" s="30"/>
      <c r="I76" s="83"/>
      <c r="L76" s="30"/>
    </row>
    <row r="77" spans="2:12" s="1" customFormat="1" ht="24.95" customHeight="1">
      <c r="B77" s="30"/>
      <c r="C77" s="25" t="s">
        <v>24</v>
      </c>
      <c r="F77" s="16" t="str">
        <f>E15</f>
        <v>Správa a údržba Plzeňského kraje p.o.</v>
      </c>
      <c r="I77" s="84" t="s">
        <v>30</v>
      </c>
      <c r="J77" s="28" t="str">
        <f>E21</f>
        <v>Valbek, spol. s r. o., stř.Plzeň</v>
      </c>
      <c r="L77" s="30"/>
    </row>
    <row r="78" spans="2:12" s="1" customFormat="1" ht="13.7" customHeight="1">
      <c r="B78" s="30"/>
      <c r="C78" s="25" t="s">
        <v>28</v>
      </c>
      <c r="F78" s="16" t="str">
        <f>IF(E18="","",E18)</f>
        <v>Vyplň údaj</v>
      </c>
      <c r="I78" s="84" t="s">
        <v>35</v>
      </c>
      <c r="J78" s="28" t="str">
        <f>E24</f>
        <v xml:space="preserve"> </v>
      </c>
      <c r="L78" s="30"/>
    </row>
    <row r="79" spans="2:12" s="1" customFormat="1" ht="10.35" customHeight="1">
      <c r="B79" s="30"/>
      <c r="I79" s="83"/>
      <c r="L79" s="30"/>
    </row>
    <row r="80" spans="2:20" s="8" customFormat="1" ht="29.25" customHeight="1">
      <c r="B80" s="110"/>
      <c r="C80" s="111" t="s">
        <v>116</v>
      </c>
      <c r="D80" s="112" t="s">
        <v>56</v>
      </c>
      <c r="E80" s="112" t="s">
        <v>52</v>
      </c>
      <c r="F80" s="112" t="s">
        <v>53</v>
      </c>
      <c r="G80" s="112" t="s">
        <v>117</v>
      </c>
      <c r="H80" s="112" t="s">
        <v>118</v>
      </c>
      <c r="I80" s="113" t="s">
        <v>119</v>
      </c>
      <c r="J80" s="114" t="s">
        <v>111</v>
      </c>
      <c r="K80" s="115" t="s">
        <v>120</v>
      </c>
      <c r="L80" s="110"/>
      <c r="M80" s="52" t="s">
        <v>1</v>
      </c>
      <c r="N80" s="53" t="s">
        <v>41</v>
      </c>
      <c r="O80" s="53" t="s">
        <v>121</v>
      </c>
      <c r="P80" s="53" t="s">
        <v>122</v>
      </c>
      <c r="Q80" s="53" t="s">
        <v>123</v>
      </c>
      <c r="R80" s="53" t="s">
        <v>124</v>
      </c>
      <c r="S80" s="53" t="s">
        <v>125</v>
      </c>
      <c r="T80" s="54" t="s">
        <v>126</v>
      </c>
    </row>
    <row r="81" spans="2:63" s="1" customFormat="1" ht="22.9" customHeight="1">
      <c r="B81" s="30"/>
      <c r="C81" s="57" t="s">
        <v>127</v>
      </c>
      <c r="I81" s="83"/>
      <c r="J81" s="116">
        <f>BK81</f>
        <v>0</v>
      </c>
      <c r="L81" s="30"/>
      <c r="M81" s="55"/>
      <c r="N81" s="47"/>
      <c r="O81" s="47"/>
      <c r="P81" s="117">
        <f>P82+P135</f>
        <v>0</v>
      </c>
      <c r="Q81" s="47"/>
      <c r="R81" s="117">
        <f>R82+R135</f>
        <v>13.989850999999998</v>
      </c>
      <c r="S81" s="47"/>
      <c r="T81" s="118">
        <f>T82+T135</f>
        <v>0</v>
      </c>
      <c r="AT81" s="16" t="s">
        <v>70</v>
      </c>
      <c r="AU81" s="16" t="s">
        <v>113</v>
      </c>
      <c r="BK81" s="119">
        <f>BK82+BK135</f>
        <v>0</v>
      </c>
    </row>
    <row r="82" spans="2:63" s="9" customFormat="1" ht="25.9" customHeight="1">
      <c r="B82" s="120"/>
      <c r="D82" s="121" t="s">
        <v>70</v>
      </c>
      <c r="E82" s="122" t="s">
        <v>79</v>
      </c>
      <c r="F82" s="122" t="s">
        <v>244</v>
      </c>
      <c r="I82" s="123"/>
      <c r="J82" s="124">
        <f>BK82</f>
        <v>0</v>
      </c>
      <c r="L82" s="120"/>
      <c r="M82" s="125"/>
      <c r="P82" s="126">
        <f>SUM(P83:P134)</f>
        <v>0</v>
      </c>
      <c r="R82" s="126">
        <f>SUM(R83:R134)</f>
        <v>13.989850999999998</v>
      </c>
      <c r="T82" s="127">
        <f>SUM(T83:T134)</f>
        <v>0</v>
      </c>
      <c r="AR82" s="121" t="s">
        <v>79</v>
      </c>
      <c r="AT82" s="128" t="s">
        <v>70</v>
      </c>
      <c r="AU82" s="128" t="s">
        <v>71</v>
      </c>
      <c r="AY82" s="121" t="s">
        <v>129</v>
      </c>
      <c r="BK82" s="129">
        <f>SUM(BK83:BK134)</f>
        <v>0</v>
      </c>
    </row>
    <row r="83" spans="2:65" s="1" customFormat="1" ht="16.5" customHeight="1">
      <c r="B83" s="30"/>
      <c r="C83" s="130" t="s">
        <v>79</v>
      </c>
      <c r="D83" s="130" t="s">
        <v>130</v>
      </c>
      <c r="E83" s="131" t="s">
        <v>2020</v>
      </c>
      <c r="F83" s="132" t="s">
        <v>2021</v>
      </c>
      <c r="G83" s="133" t="s">
        <v>280</v>
      </c>
      <c r="H83" s="134">
        <v>57.73</v>
      </c>
      <c r="I83" s="135"/>
      <c r="J83" s="136">
        <f>ROUND(I83*H83,2)</f>
        <v>0</v>
      </c>
      <c r="K83" s="132" t="s">
        <v>134</v>
      </c>
      <c r="L83" s="30"/>
      <c r="M83" s="137" t="s">
        <v>1</v>
      </c>
      <c r="N83" s="138" t="s">
        <v>42</v>
      </c>
      <c r="P83" s="139">
        <f>O83*H83</f>
        <v>0</v>
      </c>
      <c r="Q83" s="139">
        <v>0</v>
      </c>
      <c r="R83" s="139">
        <f>Q83*H83</f>
        <v>0</v>
      </c>
      <c r="S83" s="139">
        <v>0</v>
      </c>
      <c r="T83" s="140">
        <f>S83*H83</f>
        <v>0</v>
      </c>
      <c r="AR83" s="16" t="s">
        <v>135</v>
      </c>
      <c r="AT83" s="16" t="s">
        <v>130</v>
      </c>
      <c r="AU83" s="16" t="s">
        <v>79</v>
      </c>
      <c r="AY83" s="16" t="s">
        <v>129</v>
      </c>
      <c r="BE83" s="141">
        <f>IF(N83="základní",J83,0)</f>
        <v>0</v>
      </c>
      <c r="BF83" s="141">
        <f>IF(N83="snížená",J83,0)</f>
        <v>0</v>
      </c>
      <c r="BG83" s="141">
        <f>IF(N83="zákl. přenesená",J83,0)</f>
        <v>0</v>
      </c>
      <c r="BH83" s="141">
        <f>IF(N83="sníž. přenesená",J83,0)</f>
        <v>0</v>
      </c>
      <c r="BI83" s="141">
        <f>IF(N83="nulová",J83,0)</f>
        <v>0</v>
      </c>
      <c r="BJ83" s="16" t="s">
        <v>79</v>
      </c>
      <c r="BK83" s="141">
        <f>ROUND(I83*H83,2)</f>
        <v>0</v>
      </c>
      <c r="BL83" s="16" t="s">
        <v>135</v>
      </c>
      <c r="BM83" s="16" t="s">
        <v>2022</v>
      </c>
    </row>
    <row r="84" spans="2:47" s="1" customFormat="1" ht="19.5">
      <c r="B84" s="30"/>
      <c r="D84" s="142" t="s">
        <v>137</v>
      </c>
      <c r="F84" s="143" t="s">
        <v>2023</v>
      </c>
      <c r="I84" s="83"/>
      <c r="L84" s="30"/>
      <c r="M84" s="144"/>
      <c r="T84" s="49"/>
      <c r="AT84" s="16" t="s">
        <v>137</v>
      </c>
      <c r="AU84" s="16" t="s">
        <v>79</v>
      </c>
    </row>
    <row r="85" spans="2:51" s="10" customFormat="1" ht="12">
      <c r="B85" s="150"/>
      <c r="D85" s="142" t="s">
        <v>250</v>
      </c>
      <c r="E85" s="151" t="s">
        <v>498</v>
      </c>
      <c r="F85" s="152" t="s">
        <v>2024</v>
      </c>
      <c r="H85" s="153">
        <v>57.73</v>
      </c>
      <c r="I85" s="154"/>
      <c r="L85" s="150"/>
      <c r="M85" s="155"/>
      <c r="T85" s="156"/>
      <c r="AT85" s="151" t="s">
        <v>250</v>
      </c>
      <c r="AU85" s="151" t="s">
        <v>79</v>
      </c>
      <c r="AV85" s="10" t="s">
        <v>81</v>
      </c>
      <c r="AW85" s="10" t="s">
        <v>34</v>
      </c>
      <c r="AX85" s="10" t="s">
        <v>79</v>
      </c>
      <c r="AY85" s="151" t="s">
        <v>129</v>
      </c>
    </row>
    <row r="86" spans="2:65" s="1" customFormat="1" ht="16.5" customHeight="1">
      <c r="B86" s="30"/>
      <c r="C86" s="130" t="s">
        <v>81</v>
      </c>
      <c r="D86" s="130" t="s">
        <v>130</v>
      </c>
      <c r="E86" s="131" t="s">
        <v>2025</v>
      </c>
      <c r="F86" s="132" t="s">
        <v>2026</v>
      </c>
      <c r="G86" s="133" t="s">
        <v>254</v>
      </c>
      <c r="H86" s="134">
        <v>564.2</v>
      </c>
      <c r="I86" s="135"/>
      <c r="J86" s="136">
        <f>ROUND(I86*H86,2)</f>
        <v>0</v>
      </c>
      <c r="K86" s="132" t="s">
        <v>134</v>
      </c>
      <c r="L86" s="30"/>
      <c r="M86" s="137" t="s">
        <v>1</v>
      </c>
      <c r="N86" s="138" t="s">
        <v>42</v>
      </c>
      <c r="P86" s="139">
        <f>O86*H86</f>
        <v>0</v>
      </c>
      <c r="Q86" s="139">
        <v>0</v>
      </c>
      <c r="R86" s="139">
        <f>Q86*H86</f>
        <v>0</v>
      </c>
      <c r="S86" s="139">
        <v>0</v>
      </c>
      <c r="T86" s="140">
        <f>S86*H86</f>
        <v>0</v>
      </c>
      <c r="AR86" s="16" t="s">
        <v>135</v>
      </c>
      <c r="AT86" s="16" t="s">
        <v>130</v>
      </c>
      <c r="AU86" s="16" t="s">
        <v>79</v>
      </c>
      <c r="AY86" s="16" t="s">
        <v>129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6" t="s">
        <v>79</v>
      </c>
      <c r="BK86" s="141">
        <f>ROUND(I86*H86,2)</f>
        <v>0</v>
      </c>
      <c r="BL86" s="16" t="s">
        <v>135</v>
      </c>
      <c r="BM86" s="16" t="s">
        <v>2027</v>
      </c>
    </row>
    <row r="87" spans="2:51" s="10" customFormat="1" ht="12">
      <c r="B87" s="150"/>
      <c r="D87" s="142" t="s">
        <v>250</v>
      </c>
      <c r="E87" s="151" t="s">
        <v>471</v>
      </c>
      <c r="F87" s="152" t="s">
        <v>2028</v>
      </c>
      <c r="H87" s="153">
        <v>467</v>
      </c>
      <c r="I87" s="154"/>
      <c r="L87" s="150"/>
      <c r="M87" s="155"/>
      <c r="T87" s="156"/>
      <c r="AT87" s="151" t="s">
        <v>250</v>
      </c>
      <c r="AU87" s="151" t="s">
        <v>79</v>
      </c>
      <c r="AV87" s="10" t="s">
        <v>81</v>
      </c>
      <c r="AW87" s="10" t="s">
        <v>34</v>
      </c>
      <c r="AX87" s="10" t="s">
        <v>71</v>
      </c>
      <c r="AY87" s="151" t="s">
        <v>129</v>
      </c>
    </row>
    <row r="88" spans="2:51" s="10" customFormat="1" ht="12">
      <c r="B88" s="150"/>
      <c r="D88" s="142" t="s">
        <v>250</v>
      </c>
      <c r="E88" s="151" t="s">
        <v>1965</v>
      </c>
      <c r="F88" s="152" t="s">
        <v>2029</v>
      </c>
      <c r="H88" s="153">
        <v>97.2</v>
      </c>
      <c r="I88" s="154"/>
      <c r="L88" s="150"/>
      <c r="M88" s="155"/>
      <c r="T88" s="156"/>
      <c r="AT88" s="151" t="s">
        <v>250</v>
      </c>
      <c r="AU88" s="151" t="s">
        <v>79</v>
      </c>
      <c r="AV88" s="10" t="s">
        <v>81</v>
      </c>
      <c r="AW88" s="10" t="s">
        <v>34</v>
      </c>
      <c r="AX88" s="10" t="s">
        <v>71</v>
      </c>
      <c r="AY88" s="151" t="s">
        <v>129</v>
      </c>
    </row>
    <row r="89" spans="2:51" s="10" customFormat="1" ht="12">
      <c r="B89" s="150"/>
      <c r="D89" s="142" t="s">
        <v>250</v>
      </c>
      <c r="E89" s="151" t="s">
        <v>1967</v>
      </c>
      <c r="F89" s="152" t="s">
        <v>2030</v>
      </c>
      <c r="H89" s="153">
        <v>564.2</v>
      </c>
      <c r="I89" s="154"/>
      <c r="L89" s="150"/>
      <c r="M89" s="155"/>
      <c r="T89" s="156"/>
      <c r="AT89" s="151" t="s">
        <v>250</v>
      </c>
      <c r="AU89" s="151" t="s">
        <v>79</v>
      </c>
      <c r="AV89" s="10" t="s">
        <v>81</v>
      </c>
      <c r="AW89" s="10" t="s">
        <v>34</v>
      </c>
      <c r="AX89" s="10" t="s">
        <v>79</v>
      </c>
      <c r="AY89" s="151" t="s">
        <v>129</v>
      </c>
    </row>
    <row r="90" spans="2:65" s="1" customFormat="1" ht="16.5" customHeight="1">
      <c r="B90" s="30"/>
      <c r="C90" s="130" t="s">
        <v>143</v>
      </c>
      <c r="D90" s="130" t="s">
        <v>130</v>
      </c>
      <c r="E90" s="131" t="s">
        <v>2031</v>
      </c>
      <c r="F90" s="132" t="s">
        <v>2032</v>
      </c>
      <c r="G90" s="133" t="s">
        <v>254</v>
      </c>
      <c r="H90" s="134">
        <v>564.2</v>
      </c>
      <c r="I90" s="135"/>
      <c r="J90" s="136">
        <f>ROUND(I90*H90,2)</f>
        <v>0</v>
      </c>
      <c r="K90" s="132" t="s">
        <v>134</v>
      </c>
      <c r="L90" s="30"/>
      <c r="M90" s="137" t="s">
        <v>1</v>
      </c>
      <c r="N90" s="138" t="s">
        <v>42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6" t="s">
        <v>135</v>
      </c>
      <c r="AT90" s="16" t="s">
        <v>130</v>
      </c>
      <c r="AU90" s="16" t="s">
        <v>79</v>
      </c>
      <c r="AY90" s="16" t="s">
        <v>129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6" t="s">
        <v>79</v>
      </c>
      <c r="BK90" s="141">
        <f>ROUND(I90*H90,2)</f>
        <v>0</v>
      </c>
      <c r="BL90" s="16" t="s">
        <v>135</v>
      </c>
      <c r="BM90" s="16" t="s">
        <v>2033</v>
      </c>
    </row>
    <row r="91" spans="2:51" s="10" customFormat="1" ht="12">
      <c r="B91" s="150"/>
      <c r="D91" s="142" t="s">
        <v>250</v>
      </c>
      <c r="E91" s="151" t="s">
        <v>477</v>
      </c>
      <c r="F91" s="152" t="s">
        <v>2028</v>
      </c>
      <c r="H91" s="153">
        <v>467</v>
      </c>
      <c r="I91" s="154"/>
      <c r="L91" s="150"/>
      <c r="M91" s="155"/>
      <c r="T91" s="156"/>
      <c r="AT91" s="151" t="s">
        <v>250</v>
      </c>
      <c r="AU91" s="151" t="s">
        <v>79</v>
      </c>
      <c r="AV91" s="10" t="s">
        <v>81</v>
      </c>
      <c r="AW91" s="10" t="s">
        <v>34</v>
      </c>
      <c r="AX91" s="10" t="s">
        <v>71</v>
      </c>
      <c r="AY91" s="151" t="s">
        <v>129</v>
      </c>
    </row>
    <row r="92" spans="2:51" s="10" customFormat="1" ht="12">
      <c r="B92" s="150"/>
      <c r="D92" s="142" t="s">
        <v>250</v>
      </c>
      <c r="E92" s="151" t="s">
        <v>2017</v>
      </c>
      <c r="F92" s="152" t="s">
        <v>2029</v>
      </c>
      <c r="H92" s="153">
        <v>97.2</v>
      </c>
      <c r="I92" s="154"/>
      <c r="L92" s="150"/>
      <c r="M92" s="155"/>
      <c r="T92" s="156"/>
      <c r="AT92" s="151" t="s">
        <v>250</v>
      </c>
      <c r="AU92" s="151" t="s">
        <v>79</v>
      </c>
      <c r="AV92" s="10" t="s">
        <v>81</v>
      </c>
      <c r="AW92" s="10" t="s">
        <v>34</v>
      </c>
      <c r="AX92" s="10" t="s">
        <v>71</v>
      </c>
      <c r="AY92" s="151" t="s">
        <v>129</v>
      </c>
    </row>
    <row r="93" spans="2:51" s="10" customFormat="1" ht="12">
      <c r="B93" s="150"/>
      <c r="D93" s="142" t="s">
        <v>250</v>
      </c>
      <c r="E93" s="151" t="s">
        <v>2034</v>
      </c>
      <c r="F93" s="152" t="s">
        <v>2035</v>
      </c>
      <c r="H93" s="153">
        <v>564.2</v>
      </c>
      <c r="I93" s="154"/>
      <c r="L93" s="150"/>
      <c r="M93" s="155"/>
      <c r="T93" s="156"/>
      <c r="AT93" s="151" t="s">
        <v>250</v>
      </c>
      <c r="AU93" s="151" t="s">
        <v>79</v>
      </c>
      <c r="AV93" s="10" t="s">
        <v>81</v>
      </c>
      <c r="AW93" s="10" t="s">
        <v>34</v>
      </c>
      <c r="AX93" s="10" t="s">
        <v>79</v>
      </c>
      <c r="AY93" s="151" t="s">
        <v>129</v>
      </c>
    </row>
    <row r="94" spans="2:65" s="1" customFormat="1" ht="16.5" customHeight="1">
      <c r="B94" s="30"/>
      <c r="C94" s="170" t="s">
        <v>135</v>
      </c>
      <c r="D94" s="170" t="s">
        <v>488</v>
      </c>
      <c r="E94" s="171" t="s">
        <v>2036</v>
      </c>
      <c r="F94" s="172" t="s">
        <v>2037</v>
      </c>
      <c r="G94" s="173" t="s">
        <v>303</v>
      </c>
      <c r="H94" s="174">
        <v>56.42</v>
      </c>
      <c r="I94" s="175"/>
      <c r="J94" s="176">
        <f>ROUND(I94*H94,2)</f>
        <v>0</v>
      </c>
      <c r="K94" s="172" t="s">
        <v>248</v>
      </c>
      <c r="L94" s="177"/>
      <c r="M94" s="178" t="s">
        <v>1</v>
      </c>
      <c r="N94" s="179" t="s">
        <v>42</v>
      </c>
      <c r="P94" s="139">
        <f>O94*H94</f>
        <v>0</v>
      </c>
      <c r="Q94" s="139">
        <v>0.21</v>
      </c>
      <c r="R94" s="139">
        <f>Q94*H94</f>
        <v>11.8482</v>
      </c>
      <c r="S94" s="139">
        <v>0</v>
      </c>
      <c r="T94" s="140">
        <f>S94*H94</f>
        <v>0</v>
      </c>
      <c r="AR94" s="16" t="s">
        <v>167</v>
      </c>
      <c r="AT94" s="16" t="s">
        <v>488</v>
      </c>
      <c r="AU94" s="16" t="s">
        <v>79</v>
      </c>
      <c r="AY94" s="16" t="s">
        <v>129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6" t="s">
        <v>79</v>
      </c>
      <c r="BK94" s="141">
        <f>ROUND(I94*H94,2)</f>
        <v>0</v>
      </c>
      <c r="BL94" s="16" t="s">
        <v>135</v>
      </c>
      <c r="BM94" s="16" t="s">
        <v>2038</v>
      </c>
    </row>
    <row r="95" spans="2:51" s="10" customFormat="1" ht="12">
      <c r="B95" s="150"/>
      <c r="D95" s="142" t="s">
        <v>250</v>
      </c>
      <c r="E95" s="151" t="s">
        <v>1</v>
      </c>
      <c r="F95" s="152" t="s">
        <v>2039</v>
      </c>
      <c r="H95" s="153">
        <v>56.42</v>
      </c>
      <c r="I95" s="154"/>
      <c r="L95" s="150"/>
      <c r="M95" s="155"/>
      <c r="T95" s="156"/>
      <c r="AT95" s="151" t="s">
        <v>250</v>
      </c>
      <c r="AU95" s="151" t="s">
        <v>79</v>
      </c>
      <c r="AV95" s="10" t="s">
        <v>81</v>
      </c>
      <c r="AW95" s="10" t="s">
        <v>34</v>
      </c>
      <c r="AX95" s="10" t="s">
        <v>79</v>
      </c>
      <c r="AY95" s="151" t="s">
        <v>129</v>
      </c>
    </row>
    <row r="96" spans="2:65" s="1" customFormat="1" ht="16.5" customHeight="1">
      <c r="B96" s="30"/>
      <c r="C96" s="130" t="s">
        <v>152</v>
      </c>
      <c r="D96" s="130" t="s">
        <v>130</v>
      </c>
      <c r="E96" s="131" t="s">
        <v>2040</v>
      </c>
      <c r="F96" s="132" t="s">
        <v>2041</v>
      </c>
      <c r="G96" s="133" t="s">
        <v>247</v>
      </c>
      <c r="H96" s="134">
        <v>564.2</v>
      </c>
      <c r="I96" s="135"/>
      <c r="J96" s="136">
        <f>ROUND(I96*H96,2)</f>
        <v>0</v>
      </c>
      <c r="K96" s="132" t="s">
        <v>248</v>
      </c>
      <c r="L96" s="30"/>
      <c r="M96" s="137" t="s">
        <v>1</v>
      </c>
      <c r="N96" s="138" t="s">
        <v>42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6" t="s">
        <v>135</v>
      </c>
      <c r="AT96" s="16" t="s">
        <v>130</v>
      </c>
      <c r="AU96" s="16" t="s">
        <v>79</v>
      </c>
      <c r="AY96" s="16" t="s">
        <v>129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6" t="s">
        <v>79</v>
      </c>
      <c r="BK96" s="141">
        <f>ROUND(I96*H96,2)</f>
        <v>0</v>
      </c>
      <c r="BL96" s="16" t="s">
        <v>135</v>
      </c>
      <c r="BM96" s="16" t="s">
        <v>2042</v>
      </c>
    </row>
    <row r="97" spans="2:47" s="1" customFormat="1" ht="19.5">
      <c r="B97" s="30"/>
      <c r="D97" s="142" t="s">
        <v>137</v>
      </c>
      <c r="F97" s="143" t="s">
        <v>2043</v>
      </c>
      <c r="I97" s="83"/>
      <c r="L97" s="30"/>
      <c r="M97" s="144"/>
      <c r="T97" s="49"/>
      <c r="AT97" s="16" t="s">
        <v>137</v>
      </c>
      <c r="AU97" s="16" t="s">
        <v>79</v>
      </c>
    </row>
    <row r="98" spans="2:51" s="10" customFormat="1" ht="12">
      <c r="B98" s="150"/>
      <c r="D98" s="142" t="s">
        <v>250</v>
      </c>
      <c r="E98" s="151" t="s">
        <v>1</v>
      </c>
      <c r="F98" s="152" t="s">
        <v>2028</v>
      </c>
      <c r="H98" s="153">
        <v>467</v>
      </c>
      <c r="I98" s="154"/>
      <c r="L98" s="150"/>
      <c r="M98" s="155"/>
      <c r="T98" s="156"/>
      <c r="AT98" s="151" t="s">
        <v>250</v>
      </c>
      <c r="AU98" s="151" t="s">
        <v>79</v>
      </c>
      <c r="AV98" s="10" t="s">
        <v>81</v>
      </c>
      <c r="AW98" s="10" t="s">
        <v>34</v>
      </c>
      <c r="AX98" s="10" t="s">
        <v>71</v>
      </c>
      <c r="AY98" s="151" t="s">
        <v>129</v>
      </c>
    </row>
    <row r="99" spans="2:51" s="10" customFormat="1" ht="12">
      <c r="B99" s="150"/>
      <c r="D99" s="142" t="s">
        <v>250</v>
      </c>
      <c r="E99" s="151" t="s">
        <v>1</v>
      </c>
      <c r="F99" s="152" t="s">
        <v>2029</v>
      </c>
      <c r="H99" s="153">
        <v>97.2</v>
      </c>
      <c r="I99" s="154"/>
      <c r="L99" s="150"/>
      <c r="M99" s="155"/>
      <c r="T99" s="156"/>
      <c r="AT99" s="151" t="s">
        <v>250</v>
      </c>
      <c r="AU99" s="151" t="s">
        <v>79</v>
      </c>
      <c r="AV99" s="10" t="s">
        <v>81</v>
      </c>
      <c r="AW99" s="10" t="s">
        <v>34</v>
      </c>
      <c r="AX99" s="10" t="s">
        <v>71</v>
      </c>
      <c r="AY99" s="151" t="s">
        <v>129</v>
      </c>
    </row>
    <row r="100" spans="2:51" s="10" customFormat="1" ht="12">
      <c r="B100" s="150"/>
      <c r="D100" s="142" t="s">
        <v>250</v>
      </c>
      <c r="E100" s="151" t="s">
        <v>1</v>
      </c>
      <c r="F100" s="152" t="s">
        <v>2044</v>
      </c>
      <c r="H100" s="153">
        <v>564.2</v>
      </c>
      <c r="I100" s="154"/>
      <c r="L100" s="150"/>
      <c r="M100" s="155"/>
      <c r="T100" s="156"/>
      <c r="AT100" s="151" t="s">
        <v>250</v>
      </c>
      <c r="AU100" s="151" t="s">
        <v>79</v>
      </c>
      <c r="AV100" s="10" t="s">
        <v>81</v>
      </c>
      <c r="AW100" s="10" t="s">
        <v>34</v>
      </c>
      <c r="AX100" s="10" t="s">
        <v>79</v>
      </c>
      <c r="AY100" s="151" t="s">
        <v>129</v>
      </c>
    </row>
    <row r="101" spans="2:65" s="1" customFormat="1" ht="16.5" customHeight="1">
      <c r="B101" s="30"/>
      <c r="C101" s="170" t="s">
        <v>157</v>
      </c>
      <c r="D101" s="170" t="s">
        <v>488</v>
      </c>
      <c r="E101" s="171" t="s">
        <v>2045</v>
      </c>
      <c r="F101" s="172" t="s">
        <v>2046</v>
      </c>
      <c r="G101" s="173" t="s">
        <v>2047</v>
      </c>
      <c r="H101" s="174">
        <v>56.42</v>
      </c>
      <c r="I101" s="175"/>
      <c r="J101" s="176">
        <f>ROUND(I101*H101,2)</f>
        <v>0</v>
      </c>
      <c r="K101" s="172" t="s">
        <v>248</v>
      </c>
      <c r="L101" s="177"/>
      <c r="M101" s="178" t="s">
        <v>1</v>
      </c>
      <c r="N101" s="179" t="s">
        <v>42</v>
      </c>
      <c r="P101" s="139">
        <f>O101*H101</f>
        <v>0</v>
      </c>
      <c r="Q101" s="139">
        <v>0.001</v>
      </c>
      <c r="R101" s="139">
        <f>Q101*H101</f>
        <v>0.056420000000000005</v>
      </c>
      <c r="S101" s="139">
        <v>0</v>
      </c>
      <c r="T101" s="140">
        <f>S101*H101</f>
        <v>0</v>
      </c>
      <c r="AR101" s="16" t="s">
        <v>167</v>
      </c>
      <c r="AT101" s="16" t="s">
        <v>488</v>
      </c>
      <c r="AU101" s="16" t="s">
        <v>79</v>
      </c>
      <c r="AY101" s="16" t="s">
        <v>129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6" t="s">
        <v>79</v>
      </c>
      <c r="BK101" s="141">
        <f>ROUND(I101*H101,2)</f>
        <v>0</v>
      </c>
      <c r="BL101" s="16" t="s">
        <v>135</v>
      </c>
      <c r="BM101" s="16" t="s">
        <v>2048</v>
      </c>
    </row>
    <row r="102" spans="2:51" s="10" customFormat="1" ht="12">
      <c r="B102" s="150"/>
      <c r="D102" s="142" t="s">
        <v>250</v>
      </c>
      <c r="E102" s="151" t="s">
        <v>1</v>
      </c>
      <c r="F102" s="152" t="s">
        <v>2049</v>
      </c>
      <c r="H102" s="153">
        <v>56.42</v>
      </c>
      <c r="I102" s="154"/>
      <c r="L102" s="150"/>
      <c r="M102" s="155"/>
      <c r="T102" s="156"/>
      <c r="AT102" s="151" t="s">
        <v>250</v>
      </c>
      <c r="AU102" s="151" t="s">
        <v>79</v>
      </c>
      <c r="AV102" s="10" t="s">
        <v>81</v>
      </c>
      <c r="AW102" s="10" t="s">
        <v>34</v>
      </c>
      <c r="AX102" s="10" t="s">
        <v>79</v>
      </c>
      <c r="AY102" s="151" t="s">
        <v>129</v>
      </c>
    </row>
    <row r="103" spans="2:65" s="1" customFormat="1" ht="16.5" customHeight="1">
      <c r="B103" s="30"/>
      <c r="C103" s="130" t="s">
        <v>162</v>
      </c>
      <c r="D103" s="130" t="s">
        <v>130</v>
      </c>
      <c r="E103" s="131" t="s">
        <v>2050</v>
      </c>
      <c r="F103" s="132" t="s">
        <v>2051</v>
      </c>
      <c r="G103" s="133" t="s">
        <v>506</v>
      </c>
      <c r="H103" s="134">
        <v>38</v>
      </c>
      <c r="I103" s="135"/>
      <c r="J103" s="136">
        <f>ROUND(I103*H103,2)</f>
        <v>0</v>
      </c>
      <c r="K103" s="132" t="s">
        <v>134</v>
      </c>
      <c r="L103" s="30"/>
      <c r="M103" s="137" t="s">
        <v>1</v>
      </c>
      <c r="N103" s="138" t="s">
        <v>42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6" t="s">
        <v>135</v>
      </c>
      <c r="AT103" s="16" t="s">
        <v>130</v>
      </c>
      <c r="AU103" s="16" t="s">
        <v>79</v>
      </c>
      <c r="AY103" s="16" t="s">
        <v>129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6" t="s">
        <v>79</v>
      </c>
      <c r="BK103" s="141">
        <f>ROUND(I103*H103,2)</f>
        <v>0</v>
      </c>
      <c r="BL103" s="16" t="s">
        <v>135</v>
      </c>
      <c r="BM103" s="16" t="s">
        <v>2052</v>
      </c>
    </row>
    <row r="104" spans="2:51" s="10" customFormat="1" ht="12">
      <c r="B104" s="150"/>
      <c r="D104" s="142" t="s">
        <v>250</v>
      </c>
      <c r="E104" s="151" t="s">
        <v>672</v>
      </c>
      <c r="F104" s="152" t="s">
        <v>518</v>
      </c>
      <c r="H104" s="153">
        <v>38</v>
      </c>
      <c r="I104" s="154"/>
      <c r="L104" s="150"/>
      <c r="M104" s="155"/>
      <c r="T104" s="156"/>
      <c r="AT104" s="151" t="s">
        <v>250</v>
      </c>
      <c r="AU104" s="151" t="s">
        <v>79</v>
      </c>
      <c r="AV104" s="10" t="s">
        <v>81</v>
      </c>
      <c r="AW104" s="10" t="s">
        <v>34</v>
      </c>
      <c r="AX104" s="10" t="s">
        <v>79</v>
      </c>
      <c r="AY104" s="151" t="s">
        <v>129</v>
      </c>
    </row>
    <row r="105" spans="2:65" s="1" customFormat="1" ht="16.5" customHeight="1">
      <c r="B105" s="30"/>
      <c r="C105" s="130" t="s">
        <v>167</v>
      </c>
      <c r="D105" s="130" t="s">
        <v>130</v>
      </c>
      <c r="E105" s="131" t="s">
        <v>2053</v>
      </c>
      <c r="F105" s="132" t="s">
        <v>2054</v>
      </c>
      <c r="G105" s="133" t="s">
        <v>506</v>
      </c>
      <c r="H105" s="134">
        <v>11</v>
      </c>
      <c r="I105" s="135"/>
      <c r="J105" s="136">
        <f>ROUND(I105*H105,2)</f>
        <v>0</v>
      </c>
      <c r="K105" s="132" t="s">
        <v>134</v>
      </c>
      <c r="L105" s="30"/>
      <c r="M105" s="137" t="s">
        <v>1</v>
      </c>
      <c r="N105" s="138" t="s">
        <v>42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6" t="s">
        <v>135</v>
      </c>
      <c r="AT105" s="16" t="s">
        <v>130</v>
      </c>
      <c r="AU105" s="16" t="s">
        <v>79</v>
      </c>
      <c r="AY105" s="16" t="s">
        <v>129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6" t="s">
        <v>79</v>
      </c>
      <c r="BK105" s="141">
        <f>ROUND(I105*H105,2)</f>
        <v>0</v>
      </c>
      <c r="BL105" s="16" t="s">
        <v>135</v>
      </c>
      <c r="BM105" s="16" t="s">
        <v>2055</v>
      </c>
    </row>
    <row r="106" spans="2:51" s="10" customFormat="1" ht="12">
      <c r="B106" s="150"/>
      <c r="D106" s="142" t="s">
        <v>250</v>
      </c>
      <c r="E106" s="151" t="s">
        <v>622</v>
      </c>
      <c r="F106" s="152" t="s">
        <v>184</v>
      </c>
      <c r="H106" s="153">
        <v>11</v>
      </c>
      <c r="I106" s="154"/>
      <c r="L106" s="150"/>
      <c r="M106" s="155"/>
      <c r="T106" s="156"/>
      <c r="AT106" s="151" t="s">
        <v>250</v>
      </c>
      <c r="AU106" s="151" t="s">
        <v>79</v>
      </c>
      <c r="AV106" s="10" t="s">
        <v>81</v>
      </c>
      <c r="AW106" s="10" t="s">
        <v>34</v>
      </c>
      <c r="AX106" s="10" t="s">
        <v>79</v>
      </c>
      <c r="AY106" s="151" t="s">
        <v>129</v>
      </c>
    </row>
    <row r="107" spans="2:65" s="1" customFormat="1" ht="16.5" customHeight="1">
      <c r="B107" s="30"/>
      <c r="C107" s="170" t="s">
        <v>173</v>
      </c>
      <c r="D107" s="170" t="s">
        <v>488</v>
      </c>
      <c r="E107" s="171" t="s">
        <v>2056</v>
      </c>
      <c r="F107" s="172" t="s">
        <v>2057</v>
      </c>
      <c r="G107" s="173" t="s">
        <v>303</v>
      </c>
      <c r="H107" s="174">
        <v>1.31</v>
      </c>
      <c r="I107" s="175"/>
      <c r="J107" s="176">
        <f>ROUND(I107*H107,2)</f>
        <v>0</v>
      </c>
      <c r="K107" s="172" t="s">
        <v>248</v>
      </c>
      <c r="L107" s="177"/>
      <c r="M107" s="178" t="s">
        <v>1</v>
      </c>
      <c r="N107" s="179" t="s">
        <v>42</v>
      </c>
      <c r="P107" s="139">
        <f>O107*H107</f>
        <v>0</v>
      </c>
      <c r="Q107" s="139">
        <v>0.22</v>
      </c>
      <c r="R107" s="139">
        <f>Q107*H107</f>
        <v>0.2882</v>
      </c>
      <c r="S107" s="139">
        <v>0</v>
      </c>
      <c r="T107" s="140">
        <f>S107*H107</f>
        <v>0</v>
      </c>
      <c r="AR107" s="16" t="s">
        <v>167</v>
      </c>
      <c r="AT107" s="16" t="s">
        <v>488</v>
      </c>
      <c r="AU107" s="16" t="s">
        <v>79</v>
      </c>
      <c r="AY107" s="16" t="s">
        <v>129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6" t="s">
        <v>79</v>
      </c>
      <c r="BK107" s="141">
        <f>ROUND(I107*H107,2)</f>
        <v>0</v>
      </c>
      <c r="BL107" s="16" t="s">
        <v>135</v>
      </c>
      <c r="BM107" s="16" t="s">
        <v>2058</v>
      </c>
    </row>
    <row r="108" spans="2:51" s="10" customFormat="1" ht="12">
      <c r="B108" s="150"/>
      <c r="D108" s="142" t="s">
        <v>250</v>
      </c>
      <c r="E108" s="151" t="s">
        <v>1</v>
      </c>
      <c r="F108" s="152" t="s">
        <v>2059</v>
      </c>
      <c r="H108" s="153">
        <v>0.76</v>
      </c>
      <c r="I108" s="154"/>
      <c r="L108" s="150"/>
      <c r="M108" s="155"/>
      <c r="T108" s="156"/>
      <c r="AT108" s="151" t="s">
        <v>250</v>
      </c>
      <c r="AU108" s="151" t="s">
        <v>79</v>
      </c>
      <c r="AV108" s="10" t="s">
        <v>81</v>
      </c>
      <c r="AW108" s="10" t="s">
        <v>34</v>
      </c>
      <c r="AX108" s="10" t="s">
        <v>71</v>
      </c>
      <c r="AY108" s="151" t="s">
        <v>129</v>
      </c>
    </row>
    <row r="109" spans="2:51" s="10" customFormat="1" ht="12">
      <c r="B109" s="150"/>
      <c r="D109" s="142" t="s">
        <v>250</v>
      </c>
      <c r="E109" s="151" t="s">
        <v>1</v>
      </c>
      <c r="F109" s="152" t="s">
        <v>2060</v>
      </c>
      <c r="H109" s="153">
        <v>0.55</v>
      </c>
      <c r="I109" s="154"/>
      <c r="L109" s="150"/>
      <c r="M109" s="155"/>
      <c r="T109" s="156"/>
      <c r="AT109" s="151" t="s">
        <v>250</v>
      </c>
      <c r="AU109" s="151" t="s">
        <v>79</v>
      </c>
      <c r="AV109" s="10" t="s">
        <v>81</v>
      </c>
      <c r="AW109" s="10" t="s">
        <v>34</v>
      </c>
      <c r="AX109" s="10" t="s">
        <v>71</v>
      </c>
      <c r="AY109" s="151" t="s">
        <v>129</v>
      </c>
    </row>
    <row r="110" spans="2:51" s="12" customFormat="1" ht="12">
      <c r="B110" s="163"/>
      <c r="D110" s="142" t="s">
        <v>250</v>
      </c>
      <c r="E110" s="164" t="s">
        <v>1</v>
      </c>
      <c r="F110" s="165" t="s">
        <v>300</v>
      </c>
      <c r="H110" s="166">
        <v>1.31</v>
      </c>
      <c r="I110" s="167"/>
      <c r="L110" s="163"/>
      <c r="M110" s="168"/>
      <c r="T110" s="169"/>
      <c r="AT110" s="164" t="s">
        <v>250</v>
      </c>
      <c r="AU110" s="164" t="s">
        <v>79</v>
      </c>
      <c r="AV110" s="12" t="s">
        <v>135</v>
      </c>
      <c r="AW110" s="12" t="s">
        <v>34</v>
      </c>
      <c r="AX110" s="12" t="s">
        <v>79</v>
      </c>
      <c r="AY110" s="164" t="s">
        <v>129</v>
      </c>
    </row>
    <row r="111" spans="2:65" s="1" customFormat="1" ht="16.5" customHeight="1">
      <c r="B111" s="30"/>
      <c r="C111" s="130" t="s">
        <v>178</v>
      </c>
      <c r="D111" s="130" t="s">
        <v>130</v>
      </c>
      <c r="E111" s="131" t="s">
        <v>2061</v>
      </c>
      <c r="F111" s="132" t="s">
        <v>2062</v>
      </c>
      <c r="G111" s="133" t="s">
        <v>506</v>
      </c>
      <c r="H111" s="134">
        <v>38</v>
      </c>
      <c r="I111" s="135"/>
      <c r="J111" s="136">
        <f>ROUND(I111*H111,2)</f>
        <v>0</v>
      </c>
      <c r="K111" s="132" t="s">
        <v>134</v>
      </c>
      <c r="L111" s="30"/>
      <c r="M111" s="137" t="s">
        <v>1</v>
      </c>
      <c r="N111" s="138" t="s">
        <v>42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6" t="s">
        <v>135</v>
      </c>
      <c r="AT111" s="16" t="s">
        <v>130</v>
      </c>
      <c r="AU111" s="16" t="s">
        <v>79</v>
      </c>
      <c r="AY111" s="16" t="s">
        <v>129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6" t="s">
        <v>79</v>
      </c>
      <c r="BK111" s="141">
        <f>ROUND(I111*H111,2)</f>
        <v>0</v>
      </c>
      <c r="BL111" s="16" t="s">
        <v>135</v>
      </c>
      <c r="BM111" s="16" t="s">
        <v>2063</v>
      </c>
    </row>
    <row r="112" spans="2:51" s="10" customFormat="1" ht="12">
      <c r="B112" s="150"/>
      <c r="D112" s="142" t="s">
        <v>250</v>
      </c>
      <c r="E112" s="151" t="s">
        <v>632</v>
      </c>
      <c r="F112" s="152" t="s">
        <v>2064</v>
      </c>
      <c r="H112" s="153">
        <v>38</v>
      </c>
      <c r="I112" s="154"/>
      <c r="L112" s="150"/>
      <c r="M112" s="155"/>
      <c r="T112" s="156"/>
      <c r="AT112" s="151" t="s">
        <v>250</v>
      </c>
      <c r="AU112" s="151" t="s">
        <v>79</v>
      </c>
      <c r="AV112" s="10" t="s">
        <v>81</v>
      </c>
      <c r="AW112" s="10" t="s">
        <v>34</v>
      </c>
      <c r="AX112" s="10" t="s">
        <v>79</v>
      </c>
      <c r="AY112" s="151" t="s">
        <v>129</v>
      </c>
    </row>
    <row r="113" spans="2:65" s="1" customFormat="1" ht="16.5" customHeight="1">
      <c r="B113" s="30"/>
      <c r="C113" s="130" t="s">
        <v>184</v>
      </c>
      <c r="D113" s="130" t="s">
        <v>130</v>
      </c>
      <c r="E113" s="131" t="s">
        <v>2065</v>
      </c>
      <c r="F113" s="132" t="s">
        <v>2066</v>
      </c>
      <c r="G113" s="133" t="s">
        <v>170</v>
      </c>
      <c r="H113" s="134">
        <v>38</v>
      </c>
      <c r="I113" s="135"/>
      <c r="J113" s="136">
        <f>ROUND(I113*H113,2)</f>
        <v>0</v>
      </c>
      <c r="K113" s="132" t="s">
        <v>134</v>
      </c>
      <c r="L113" s="30"/>
      <c r="M113" s="137" t="s">
        <v>1</v>
      </c>
      <c r="N113" s="138" t="s">
        <v>42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6" t="s">
        <v>135</v>
      </c>
      <c r="AT113" s="16" t="s">
        <v>130</v>
      </c>
      <c r="AU113" s="16" t="s">
        <v>79</v>
      </c>
      <c r="AY113" s="16" t="s">
        <v>129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6" t="s">
        <v>79</v>
      </c>
      <c r="BK113" s="141">
        <f>ROUND(I113*H113,2)</f>
        <v>0</v>
      </c>
      <c r="BL113" s="16" t="s">
        <v>135</v>
      </c>
      <c r="BM113" s="16" t="s">
        <v>2067</v>
      </c>
    </row>
    <row r="114" spans="2:51" s="10" customFormat="1" ht="12">
      <c r="B114" s="150"/>
      <c r="D114" s="142" t="s">
        <v>250</v>
      </c>
      <c r="E114" s="151" t="s">
        <v>637</v>
      </c>
      <c r="F114" s="152" t="s">
        <v>518</v>
      </c>
      <c r="H114" s="153">
        <v>38</v>
      </c>
      <c r="I114" s="154"/>
      <c r="L114" s="150"/>
      <c r="M114" s="155"/>
      <c r="T114" s="156"/>
      <c r="AT114" s="151" t="s">
        <v>250</v>
      </c>
      <c r="AU114" s="151" t="s">
        <v>79</v>
      </c>
      <c r="AV114" s="10" t="s">
        <v>81</v>
      </c>
      <c r="AW114" s="10" t="s">
        <v>34</v>
      </c>
      <c r="AX114" s="10" t="s">
        <v>79</v>
      </c>
      <c r="AY114" s="151" t="s">
        <v>129</v>
      </c>
    </row>
    <row r="115" spans="2:65" s="1" customFormat="1" ht="16.5" customHeight="1">
      <c r="B115" s="30"/>
      <c r="C115" s="130" t="s">
        <v>312</v>
      </c>
      <c r="D115" s="130" t="s">
        <v>130</v>
      </c>
      <c r="E115" s="131" t="s">
        <v>2068</v>
      </c>
      <c r="F115" s="132" t="s">
        <v>2069</v>
      </c>
      <c r="G115" s="133" t="s">
        <v>506</v>
      </c>
      <c r="H115" s="134">
        <v>11</v>
      </c>
      <c r="I115" s="135"/>
      <c r="J115" s="136">
        <f>ROUND(I115*H115,2)</f>
        <v>0</v>
      </c>
      <c r="K115" s="132" t="s">
        <v>134</v>
      </c>
      <c r="L115" s="30"/>
      <c r="M115" s="137" t="s">
        <v>1</v>
      </c>
      <c r="N115" s="138" t="s">
        <v>42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6" t="s">
        <v>135</v>
      </c>
      <c r="AT115" s="16" t="s">
        <v>130</v>
      </c>
      <c r="AU115" s="16" t="s">
        <v>79</v>
      </c>
      <c r="AY115" s="16" t="s">
        <v>129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6" t="s">
        <v>79</v>
      </c>
      <c r="BK115" s="141">
        <f>ROUND(I115*H115,2)</f>
        <v>0</v>
      </c>
      <c r="BL115" s="16" t="s">
        <v>135</v>
      </c>
      <c r="BM115" s="16" t="s">
        <v>2070</v>
      </c>
    </row>
    <row r="116" spans="2:47" s="1" customFormat="1" ht="29.25">
      <c r="B116" s="30"/>
      <c r="D116" s="142" t="s">
        <v>137</v>
      </c>
      <c r="F116" s="143" t="s">
        <v>2071</v>
      </c>
      <c r="I116" s="83"/>
      <c r="L116" s="30"/>
      <c r="M116" s="144"/>
      <c r="T116" s="49"/>
      <c r="AT116" s="16" t="s">
        <v>137</v>
      </c>
      <c r="AU116" s="16" t="s">
        <v>79</v>
      </c>
    </row>
    <row r="117" spans="2:51" s="10" customFormat="1" ht="12">
      <c r="B117" s="150"/>
      <c r="D117" s="142" t="s">
        <v>250</v>
      </c>
      <c r="E117" s="151" t="s">
        <v>646</v>
      </c>
      <c r="F117" s="152" t="s">
        <v>184</v>
      </c>
      <c r="H117" s="153">
        <v>11</v>
      </c>
      <c r="I117" s="154"/>
      <c r="L117" s="150"/>
      <c r="M117" s="155"/>
      <c r="T117" s="156"/>
      <c r="AT117" s="151" t="s">
        <v>250</v>
      </c>
      <c r="AU117" s="151" t="s">
        <v>79</v>
      </c>
      <c r="AV117" s="10" t="s">
        <v>81</v>
      </c>
      <c r="AW117" s="10" t="s">
        <v>34</v>
      </c>
      <c r="AX117" s="10" t="s">
        <v>79</v>
      </c>
      <c r="AY117" s="151" t="s">
        <v>129</v>
      </c>
    </row>
    <row r="118" spans="2:65" s="1" customFormat="1" ht="16.5" customHeight="1">
      <c r="B118" s="30"/>
      <c r="C118" s="130" t="s">
        <v>317</v>
      </c>
      <c r="D118" s="130" t="s">
        <v>130</v>
      </c>
      <c r="E118" s="131" t="s">
        <v>2072</v>
      </c>
      <c r="F118" s="132" t="s">
        <v>2073</v>
      </c>
      <c r="G118" s="133" t="s">
        <v>170</v>
      </c>
      <c r="H118" s="134">
        <v>11</v>
      </c>
      <c r="I118" s="135"/>
      <c r="J118" s="136">
        <f>ROUND(I118*H118,2)</f>
        <v>0</v>
      </c>
      <c r="K118" s="132" t="s">
        <v>408</v>
      </c>
      <c r="L118" s="30"/>
      <c r="M118" s="137" t="s">
        <v>1</v>
      </c>
      <c r="N118" s="138" t="s">
        <v>42</v>
      </c>
      <c r="P118" s="139">
        <f>O118*H118</f>
        <v>0</v>
      </c>
      <c r="Q118" s="139">
        <v>0.001</v>
      </c>
      <c r="R118" s="139">
        <f>Q118*H118</f>
        <v>0.011</v>
      </c>
      <c r="S118" s="139">
        <v>0</v>
      </c>
      <c r="T118" s="140">
        <f>S118*H118</f>
        <v>0</v>
      </c>
      <c r="AR118" s="16" t="s">
        <v>135</v>
      </c>
      <c r="AT118" s="16" t="s">
        <v>130</v>
      </c>
      <c r="AU118" s="16" t="s">
        <v>79</v>
      </c>
      <c r="AY118" s="16" t="s">
        <v>129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6" t="s">
        <v>79</v>
      </c>
      <c r="BK118" s="141">
        <f>ROUND(I118*H118,2)</f>
        <v>0</v>
      </c>
      <c r="BL118" s="16" t="s">
        <v>135</v>
      </c>
      <c r="BM118" s="16" t="s">
        <v>2074</v>
      </c>
    </row>
    <row r="119" spans="2:51" s="10" customFormat="1" ht="12">
      <c r="B119" s="150"/>
      <c r="D119" s="142" t="s">
        <v>250</v>
      </c>
      <c r="E119" s="151" t="s">
        <v>651</v>
      </c>
      <c r="F119" s="152" t="s">
        <v>184</v>
      </c>
      <c r="H119" s="153">
        <v>11</v>
      </c>
      <c r="I119" s="154"/>
      <c r="L119" s="150"/>
      <c r="M119" s="155"/>
      <c r="T119" s="156"/>
      <c r="AT119" s="151" t="s">
        <v>250</v>
      </c>
      <c r="AU119" s="151" t="s">
        <v>79</v>
      </c>
      <c r="AV119" s="10" t="s">
        <v>81</v>
      </c>
      <c r="AW119" s="10" t="s">
        <v>34</v>
      </c>
      <c r="AX119" s="10" t="s">
        <v>79</v>
      </c>
      <c r="AY119" s="151" t="s">
        <v>129</v>
      </c>
    </row>
    <row r="120" spans="2:65" s="1" customFormat="1" ht="16.5" customHeight="1">
      <c r="B120" s="30"/>
      <c r="C120" s="130" t="s">
        <v>327</v>
      </c>
      <c r="D120" s="130" t="s">
        <v>130</v>
      </c>
      <c r="E120" s="131" t="s">
        <v>2075</v>
      </c>
      <c r="F120" s="132" t="s">
        <v>2076</v>
      </c>
      <c r="G120" s="133" t="s">
        <v>506</v>
      </c>
      <c r="H120" s="134">
        <v>11</v>
      </c>
      <c r="I120" s="135"/>
      <c r="J120" s="136">
        <f>ROUND(I120*H120,2)</f>
        <v>0</v>
      </c>
      <c r="K120" s="132" t="s">
        <v>134</v>
      </c>
      <c r="L120" s="30"/>
      <c r="M120" s="137" t="s">
        <v>1</v>
      </c>
      <c r="N120" s="138" t="s">
        <v>42</v>
      </c>
      <c r="P120" s="139">
        <f>O120*H120</f>
        <v>0</v>
      </c>
      <c r="Q120" s="139">
        <v>0.000306</v>
      </c>
      <c r="R120" s="139">
        <f>Q120*H120</f>
        <v>0.003366</v>
      </c>
      <c r="S120" s="139">
        <v>0</v>
      </c>
      <c r="T120" s="140">
        <f>S120*H120</f>
        <v>0</v>
      </c>
      <c r="AR120" s="16" t="s">
        <v>135</v>
      </c>
      <c r="AT120" s="16" t="s">
        <v>130</v>
      </c>
      <c r="AU120" s="16" t="s">
        <v>79</v>
      </c>
      <c r="AY120" s="16" t="s">
        <v>129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6" t="s">
        <v>79</v>
      </c>
      <c r="BK120" s="141">
        <f>ROUND(I120*H120,2)</f>
        <v>0</v>
      </c>
      <c r="BL120" s="16" t="s">
        <v>135</v>
      </c>
      <c r="BM120" s="16" t="s">
        <v>2077</v>
      </c>
    </row>
    <row r="121" spans="2:51" s="11" customFormat="1" ht="12">
      <c r="B121" s="157"/>
      <c r="D121" s="142" t="s">
        <v>250</v>
      </c>
      <c r="E121" s="158" t="s">
        <v>1</v>
      </c>
      <c r="F121" s="159" t="s">
        <v>2078</v>
      </c>
      <c r="H121" s="158" t="s">
        <v>1</v>
      </c>
      <c r="I121" s="160"/>
      <c r="L121" s="157"/>
      <c r="M121" s="161"/>
      <c r="T121" s="162"/>
      <c r="AT121" s="158" t="s">
        <v>250</v>
      </c>
      <c r="AU121" s="158" t="s">
        <v>79</v>
      </c>
      <c r="AV121" s="11" t="s">
        <v>79</v>
      </c>
      <c r="AW121" s="11" t="s">
        <v>34</v>
      </c>
      <c r="AX121" s="11" t="s">
        <v>71</v>
      </c>
      <c r="AY121" s="158" t="s">
        <v>129</v>
      </c>
    </row>
    <row r="122" spans="2:51" s="10" customFormat="1" ht="12">
      <c r="B122" s="150"/>
      <c r="D122" s="142" t="s">
        <v>250</v>
      </c>
      <c r="E122" s="151" t="s">
        <v>1331</v>
      </c>
      <c r="F122" s="152" t="s">
        <v>184</v>
      </c>
      <c r="H122" s="153">
        <v>11</v>
      </c>
      <c r="I122" s="154"/>
      <c r="L122" s="150"/>
      <c r="M122" s="155"/>
      <c r="T122" s="156"/>
      <c r="AT122" s="151" t="s">
        <v>250</v>
      </c>
      <c r="AU122" s="151" t="s">
        <v>79</v>
      </c>
      <c r="AV122" s="10" t="s">
        <v>81</v>
      </c>
      <c r="AW122" s="10" t="s">
        <v>34</v>
      </c>
      <c r="AX122" s="10" t="s">
        <v>79</v>
      </c>
      <c r="AY122" s="151" t="s">
        <v>129</v>
      </c>
    </row>
    <row r="123" spans="2:65" s="1" customFormat="1" ht="16.5" customHeight="1">
      <c r="B123" s="30"/>
      <c r="C123" s="170" t="s">
        <v>8</v>
      </c>
      <c r="D123" s="170" t="s">
        <v>488</v>
      </c>
      <c r="E123" s="171" t="s">
        <v>2079</v>
      </c>
      <c r="F123" s="172" t="s">
        <v>2080</v>
      </c>
      <c r="G123" s="173" t="s">
        <v>303</v>
      </c>
      <c r="H123" s="174">
        <v>1.65</v>
      </c>
      <c r="I123" s="175"/>
      <c r="J123" s="176">
        <f>ROUND(I123*H123,2)</f>
        <v>0</v>
      </c>
      <c r="K123" s="172" t="s">
        <v>248</v>
      </c>
      <c r="L123" s="177"/>
      <c r="M123" s="178" t="s">
        <v>1</v>
      </c>
      <c r="N123" s="179" t="s">
        <v>42</v>
      </c>
      <c r="P123" s="139">
        <f>O123*H123</f>
        <v>0</v>
      </c>
      <c r="Q123" s="139">
        <v>0.65</v>
      </c>
      <c r="R123" s="139">
        <f>Q123*H123</f>
        <v>1.0725</v>
      </c>
      <c r="S123" s="139">
        <v>0</v>
      </c>
      <c r="T123" s="140">
        <f>S123*H123</f>
        <v>0</v>
      </c>
      <c r="AR123" s="16" t="s">
        <v>167</v>
      </c>
      <c r="AT123" s="16" t="s">
        <v>488</v>
      </c>
      <c r="AU123" s="16" t="s">
        <v>79</v>
      </c>
      <c r="AY123" s="16" t="s">
        <v>129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6" t="s">
        <v>79</v>
      </c>
      <c r="BK123" s="141">
        <f>ROUND(I123*H123,2)</f>
        <v>0</v>
      </c>
      <c r="BL123" s="16" t="s">
        <v>135</v>
      </c>
      <c r="BM123" s="16" t="s">
        <v>2081</v>
      </c>
    </row>
    <row r="124" spans="2:51" s="10" customFormat="1" ht="12">
      <c r="B124" s="150"/>
      <c r="D124" s="142" t="s">
        <v>250</v>
      </c>
      <c r="E124" s="151" t="s">
        <v>1</v>
      </c>
      <c r="F124" s="152" t="s">
        <v>2082</v>
      </c>
      <c r="H124" s="153">
        <v>1.65</v>
      </c>
      <c r="I124" s="154"/>
      <c r="L124" s="150"/>
      <c r="M124" s="155"/>
      <c r="T124" s="156"/>
      <c r="AT124" s="151" t="s">
        <v>250</v>
      </c>
      <c r="AU124" s="151" t="s">
        <v>79</v>
      </c>
      <c r="AV124" s="10" t="s">
        <v>81</v>
      </c>
      <c r="AW124" s="10" t="s">
        <v>34</v>
      </c>
      <c r="AX124" s="10" t="s">
        <v>79</v>
      </c>
      <c r="AY124" s="151" t="s">
        <v>129</v>
      </c>
    </row>
    <row r="125" spans="2:65" s="1" customFormat="1" ht="16.5" customHeight="1">
      <c r="B125" s="30"/>
      <c r="C125" s="130" t="s">
        <v>338</v>
      </c>
      <c r="D125" s="130" t="s">
        <v>130</v>
      </c>
      <c r="E125" s="131" t="s">
        <v>2083</v>
      </c>
      <c r="F125" s="132" t="s">
        <v>2084</v>
      </c>
      <c r="G125" s="133" t="s">
        <v>254</v>
      </c>
      <c r="H125" s="134">
        <v>11</v>
      </c>
      <c r="I125" s="135"/>
      <c r="J125" s="136">
        <f>ROUND(I125*H125,2)</f>
        <v>0</v>
      </c>
      <c r="K125" s="132" t="s">
        <v>134</v>
      </c>
      <c r="L125" s="30"/>
      <c r="M125" s="137" t="s">
        <v>1</v>
      </c>
      <c r="N125" s="138" t="s">
        <v>42</v>
      </c>
      <c r="P125" s="139">
        <f>O125*H125</f>
        <v>0</v>
      </c>
      <c r="Q125" s="139">
        <v>1.5E-05</v>
      </c>
      <c r="R125" s="139">
        <f>Q125*H125</f>
        <v>0.000165</v>
      </c>
      <c r="S125" s="139">
        <v>0</v>
      </c>
      <c r="T125" s="140">
        <f>S125*H125</f>
        <v>0</v>
      </c>
      <c r="AR125" s="16" t="s">
        <v>135</v>
      </c>
      <c r="AT125" s="16" t="s">
        <v>130</v>
      </c>
      <c r="AU125" s="16" t="s">
        <v>79</v>
      </c>
      <c r="AY125" s="16" t="s">
        <v>129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6" t="s">
        <v>79</v>
      </c>
      <c r="BK125" s="141">
        <f>ROUND(I125*H125,2)</f>
        <v>0</v>
      </c>
      <c r="BL125" s="16" t="s">
        <v>135</v>
      </c>
      <c r="BM125" s="16" t="s">
        <v>2085</v>
      </c>
    </row>
    <row r="126" spans="2:51" s="10" customFormat="1" ht="12">
      <c r="B126" s="150"/>
      <c r="D126" s="142" t="s">
        <v>250</v>
      </c>
      <c r="E126" s="151" t="s">
        <v>663</v>
      </c>
      <c r="F126" s="152" t="s">
        <v>640</v>
      </c>
      <c r="H126" s="153">
        <v>11</v>
      </c>
      <c r="I126" s="154"/>
      <c r="L126" s="150"/>
      <c r="M126" s="155"/>
      <c r="T126" s="156"/>
      <c r="AT126" s="151" t="s">
        <v>250</v>
      </c>
      <c r="AU126" s="151" t="s">
        <v>79</v>
      </c>
      <c r="AV126" s="10" t="s">
        <v>81</v>
      </c>
      <c r="AW126" s="10" t="s">
        <v>34</v>
      </c>
      <c r="AX126" s="10" t="s">
        <v>79</v>
      </c>
      <c r="AY126" s="151" t="s">
        <v>129</v>
      </c>
    </row>
    <row r="127" spans="2:65" s="1" customFormat="1" ht="16.5" customHeight="1">
      <c r="B127" s="30"/>
      <c r="C127" s="130" t="s">
        <v>344</v>
      </c>
      <c r="D127" s="130" t="s">
        <v>130</v>
      </c>
      <c r="E127" s="131" t="s">
        <v>2086</v>
      </c>
      <c r="F127" s="132" t="s">
        <v>2087</v>
      </c>
      <c r="G127" s="133" t="s">
        <v>254</v>
      </c>
      <c r="H127" s="134">
        <v>35.5</v>
      </c>
      <c r="I127" s="135"/>
      <c r="J127" s="136">
        <f>ROUND(I127*H127,2)</f>
        <v>0</v>
      </c>
      <c r="K127" s="132" t="s">
        <v>134</v>
      </c>
      <c r="L127" s="30"/>
      <c r="M127" s="137" t="s">
        <v>1</v>
      </c>
      <c r="N127" s="138" t="s">
        <v>42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6" t="s">
        <v>135</v>
      </c>
      <c r="AT127" s="16" t="s">
        <v>130</v>
      </c>
      <c r="AU127" s="16" t="s">
        <v>79</v>
      </c>
      <c r="AY127" s="16" t="s">
        <v>129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6" t="s">
        <v>79</v>
      </c>
      <c r="BK127" s="141">
        <f>ROUND(I127*H127,2)</f>
        <v>0</v>
      </c>
      <c r="BL127" s="16" t="s">
        <v>135</v>
      </c>
      <c r="BM127" s="16" t="s">
        <v>2088</v>
      </c>
    </row>
    <row r="128" spans="2:51" s="11" customFormat="1" ht="12">
      <c r="B128" s="157"/>
      <c r="D128" s="142" t="s">
        <v>250</v>
      </c>
      <c r="E128" s="158" t="s">
        <v>1</v>
      </c>
      <c r="F128" s="159" t="s">
        <v>2089</v>
      </c>
      <c r="H128" s="158" t="s">
        <v>1</v>
      </c>
      <c r="I128" s="160"/>
      <c r="L128" s="157"/>
      <c r="M128" s="161"/>
      <c r="T128" s="162"/>
      <c r="AT128" s="158" t="s">
        <v>250</v>
      </c>
      <c r="AU128" s="158" t="s">
        <v>79</v>
      </c>
      <c r="AV128" s="11" t="s">
        <v>79</v>
      </c>
      <c r="AW128" s="11" t="s">
        <v>34</v>
      </c>
      <c r="AX128" s="11" t="s">
        <v>71</v>
      </c>
      <c r="AY128" s="158" t="s">
        <v>129</v>
      </c>
    </row>
    <row r="129" spans="2:51" s="10" customFormat="1" ht="12">
      <c r="B129" s="150"/>
      <c r="D129" s="142" t="s">
        <v>250</v>
      </c>
      <c r="E129" s="151" t="s">
        <v>1356</v>
      </c>
      <c r="F129" s="152" t="s">
        <v>2090</v>
      </c>
      <c r="H129" s="153">
        <v>16.5</v>
      </c>
      <c r="I129" s="154"/>
      <c r="L129" s="150"/>
      <c r="M129" s="155"/>
      <c r="T129" s="156"/>
      <c r="AT129" s="151" t="s">
        <v>250</v>
      </c>
      <c r="AU129" s="151" t="s">
        <v>79</v>
      </c>
      <c r="AV129" s="10" t="s">
        <v>81</v>
      </c>
      <c r="AW129" s="10" t="s">
        <v>34</v>
      </c>
      <c r="AX129" s="10" t="s">
        <v>71</v>
      </c>
      <c r="AY129" s="151" t="s">
        <v>129</v>
      </c>
    </row>
    <row r="130" spans="2:51" s="11" customFormat="1" ht="12">
      <c r="B130" s="157"/>
      <c r="D130" s="142" t="s">
        <v>250</v>
      </c>
      <c r="E130" s="158" t="s">
        <v>1</v>
      </c>
      <c r="F130" s="159" t="s">
        <v>2091</v>
      </c>
      <c r="H130" s="158" t="s">
        <v>1</v>
      </c>
      <c r="I130" s="160"/>
      <c r="L130" s="157"/>
      <c r="M130" s="161"/>
      <c r="T130" s="162"/>
      <c r="AT130" s="158" t="s">
        <v>250</v>
      </c>
      <c r="AU130" s="158" t="s">
        <v>79</v>
      </c>
      <c r="AV130" s="11" t="s">
        <v>79</v>
      </c>
      <c r="AW130" s="11" t="s">
        <v>34</v>
      </c>
      <c r="AX130" s="11" t="s">
        <v>71</v>
      </c>
      <c r="AY130" s="158" t="s">
        <v>129</v>
      </c>
    </row>
    <row r="131" spans="2:51" s="10" customFormat="1" ht="12">
      <c r="B131" s="150"/>
      <c r="D131" s="142" t="s">
        <v>250</v>
      </c>
      <c r="E131" s="151" t="s">
        <v>935</v>
      </c>
      <c r="F131" s="152" t="s">
        <v>2092</v>
      </c>
      <c r="H131" s="153">
        <v>19</v>
      </c>
      <c r="I131" s="154"/>
      <c r="L131" s="150"/>
      <c r="M131" s="155"/>
      <c r="T131" s="156"/>
      <c r="AT131" s="151" t="s">
        <v>250</v>
      </c>
      <c r="AU131" s="151" t="s">
        <v>79</v>
      </c>
      <c r="AV131" s="10" t="s">
        <v>81</v>
      </c>
      <c r="AW131" s="10" t="s">
        <v>34</v>
      </c>
      <c r="AX131" s="10" t="s">
        <v>71</v>
      </c>
      <c r="AY131" s="151" t="s">
        <v>129</v>
      </c>
    </row>
    <row r="132" spans="2:51" s="10" customFormat="1" ht="12">
      <c r="B132" s="150"/>
      <c r="D132" s="142" t="s">
        <v>250</v>
      </c>
      <c r="E132" s="151" t="s">
        <v>951</v>
      </c>
      <c r="F132" s="152" t="s">
        <v>2093</v>
      </c>
      <c r="H132" s="153">
        <v>35.5</v>
      </c>
      <c r="I132" s="154"/>
      <c r="L132" s="150"/>
      <c r="M132" s="155"/>
      <c r="T132" s="156"/>
      <c r="AT132" s="151" t="s">
        <v>250</v>
      </c>
      <c r="AU132" s="151" t="s">
        <v>79</v>
      </c>
      <c r="AV132" s="10" t="s">
        <v>81</v>
      </c>
      <c r="AW132" s="10" t="s">
        <v>34</v>
      </c>
      <c r="AX132" s="10" t="s">
        <v>79</v>
      </c>
      <c r="AY132" s="151" t="s">
        <v>129</v>
      </c>
    </row>
    <row r="133" spans="2:65" s="1" customFormat="1" ht="16.5" customHeight="1">
      <c r="B133" s="30"/>
      <c r="C133" s="170" t="s">
        <v>352</v>
      </c>
      <c r="D133" s="170" t="s">
        <v>488</v>
      </c>
      <c r="E133" s="171" t="s">
        <v>2094</v>
      </c>
      <c r="F133" s="172" t="s">
        <v>2095</v>
      </c>
      <c r="G133" s="173" t="s">
        <v>303</v>
      </c>
      <c r="H133" s="174">
        <v>3.55</v>
      </c>
      <c r="I133" s="175"/>
      <c r="J133" s="176">
        <f>ROUND(I133*H133,2)</f>
        <v>0</v>
      </c>
      <c r="K133" s="172" t="s">
        <v>248</v>
      </c>
      <c r="L133" s="177"/>
      <c r="M133" s="178" t="s">
        <v>1</v>
      </c>
      <c r="N133" s="179" t="s">
        <v>42</v>
      </c>
      <c r="P133" s="139">
        <f>O133*H133</f>
        <v>0</v>
      </c>
      <c r="Q133" s="139">
        <v>0.2</v>
      </c>
      <c r="R133" s="139">
        <f>Q133*H133</f>
        <v>0.71</v>
      </c>
      <c r="S133" s="139">
        <v>0</v>
      </c>
      <c r="T133" s="140">
        <f>S133*H133</f>
        <v>0</v>
      </c>
      <c r="AR133" s="16" t="s">
        <v>167</v>
      </c>
      <c r="AT133" s="16" t="s">
        <v>488</v>
      </c>
      <c r="AU133" s="16" t="s">
        <v>79</v>
      </c>
      <c r="AY133" s="16" t="s">
        <v>129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6" t="s">
        <v>79</v>
      </c>
      <c r="BK133" s="141">
        <f>ROUND(I133*H133,2)</f>
        <v>0</v>
      </c>
      <c r="BL133" s="16" t="s">
        <v>135</v>
      </c>
      <c r="BM133" s="16" t="s">
        <v>2096</v>
      </c>
    </row>
    <row r="134" spans="2:51" s="10" customFormat="1" ht="12">
      <c r="B134" s="150"/>
      <c r="D134" s="142" t="s">
        <v>250</v>
      </c>
      <c r="E134" s="151" t="s">
        <v>1</v>
      </c>
      <c r="F134" s="152" t="s">
        <v>2097</v>
      </c>
      <c r="H134" s="153">
        <v>3.55</v>
      </c>
      <c r="I134" s="154"/>
      <c r="L134" s="150"/>
      <c r="M134" s="155"/>
      <c r="T134" s="156"/>
      <c r="AT134" s="151" t="s">
        <v>250</v>
      </c>
      <c r="AU134" s="151" t="s">
        <v>79</v>
      </c>
      <c r="AV134" s="10" t="s">
        <v>81</v>
      </c>
      <c r="AW134" s="10" t="s">
        <v>34</v>
      </c>
      <c r="AX134" s="10" t="s">
        <v>79</v>
      </c>
      <c r="AY134" s="151" t="s">
        <v>129</v>
      </c>
    </row>
    <row r="135" spans="2:63" s="9" customFormat="1" ht="25.9" customHeight="1">
      <c r="B135" s="120"/>
      <c r="D135" s="121" t="s">
        <v>70</v>
      </c>
      <c r="E135" s="122" t="s">
        <v>173</v>
      </c>
      <c r="F135" s="122" t="s">
        <v>690</v>
      </c>
      <c r="I135" s="123"/>
      <c r="J135" s="124">
        <f>BK135</f>
        <v>0</v>
      </c>
      <c r="L135" s="120"/>
      <c r="M135" s="125"/>
      <c r="P135" s="126">
        <f>SUM(P136:P137)</f>
        <v>0</v>
      </c>
      <c r="R135" s="126">
        <f>SUM(R136:R137)</f>
        <v>0</v>
      </c>
      <c r="T135" s="127">
        <f>SUM(T136:T137)</f>
        <v>0</v>
      </c>
      <c r="AR135" s="121" t="s">
        <v>79</v>
      </c>
      <c r="AT135" s="128" t="s">
        <v>70</v>
      </c>
      <c r="AU135" s="128" t="s">
        <v>71</v>
      </c>
      <c r="AY135" s="121" t="s">
        <v>129</v>
      </c>
      <c r="BK135" s="129">
        <f>SUM(BK136:BK137)</f>
        <v>0</v>
      </c>
    </row>
    <row r="136" spans="2:65" s="1" customFormat="1" ht="16.5" customHeight="1">
      <c r="B136" s="30"/>
      <c r="C136" s="130" t="s">
        <v>359</v>
      </c>
      <c r="D136" s="130" t="s">
        <v>130</v>
      </c>
      <c r="E136" s="131" t="s">
        <v>928</v>
      </c>
      <c r="F136" s="132" t="s">
        <v>929</v>
      </c>
      <c r="G136" s="133" t="s">
        <v>407</v>
      </c>
      <c r="H136" s="134">
        <v>37.911</v>
      </c>
      <c r="I136" s="135"/>
      <c r="J136" s="136">
        <f>ROUND(I136*H136,2)</f>
        <v>0</v>
      </c>
      <c r="K136" s="132" t="s">
        <v>134</v>
      </c>
      <c r="L136" s="30"/>
      <c r="M136" s="137" t="s">
        <v>1</v>
      </c>
      <c r="N136" s="138" t="s">
        <v>42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6" t="s">
        <v>135</v>
      </c>
      <c r="AT136" s="16" t="s">
        <v>130</v>
      </c>
      <c r="AU136" s="16" t="s">
        <v>79</v>
      </c>
      <c r="AY136" s="16" t="s">
        <v>129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6" t="s">
        <v>79</v>
      </c>
      <c r="BK136" s="141">
        <f>ROUND(I136*H136,2)</f>
        <v>0</v>
      </c>
      <c r="BL136" s="16" t="s">
        <v>135</v>
      </c>
      <c r="BM136" s="16" t="s">
        <v>2098</v>
      </c>
    </row>
    <row r="137" spans="2:51" s="10" customFormat="1" ht="12">
      <c r="B137" s="150"/>
      <c r="D137" s="142" t="s">
        <v>250</v>
      </c>
      <c r="E137" s="151" t="s">
        <v>508</v>
      </c>
      <c r="F137" s="152" t="s">
        <v>2099</v>
      </c>
      <c r="H137" s="153">
        <v>37.911</v>
      </c>
      <c r="I137" s="154"/>
      <c r="L137" s="150"/>
      <c r="M137" s="198"/>
      <c r="N137" s="199"/>
      <c r="O137" s="199"/>
      <c r="P137" s="199"/>
      <c r="Q137" s="199"/>
      <c r="R137" s="199"/>
      <c r="S137" s="199"/>
      <c r="T137" s="200"/>
      <c r="AT137" s="151" t="s">
        <v>250</v>
      </c>
      <c r="AU137" s="151" t="s">
        <v>79</v>
      </c>
      <c r="AV137" s="10" t="s">
        <v>81</v>
      </c>
      <c r="AW137" s="10" t="s">
        <v>34</v>
      </c>
      <c r="AX137" s="10" t="s">
        <v>79</v>
      </c>
      <c r="AY137" s="151" t="s">
        <v>129</v>
      </c>
    </row>
    <row r="138" spans="2:12" s="1" customFormat="1" ht="6.95" customHeight="1">
      <c r="B138" s="39"/>
      <c r="C138" s="40"/>
      <c r="D138" s="40"/>
      <c r="E138" s="40"/>
      <c r="F138" s="40"/>
      <c r="G138" s="40"/>
      <c r="H138" s="40"/>
      <c r="I138" s="99"/>
      <c r="J138" s="40"/>
      <c r="K138" s="40"/>
      <c r="L138" s="30"/>
    </row>
  </sheetData>
  <sheetProtection algorithmName="SHA-512" hashValue="gPXt10C408M/JRHmE+4C0eZE/kwTs+Itq8d0tB6lpCGS+9wNL3T+QYTq+i5MckB2TDldhihEu+QzyQsXtFktyg==" saltValue="zfyqGwGdWyLVIOOG6439N+/qKqLxcknQWf8+cj3VGbz7jKEI6Vb63AKNyCjOnqYEORhKIjT3Gl/UjseYK7PbGA==" spinCount="100000" sheet="1" objects="1" scenarios="1" formatColumns="0" formatRows="0" autoFilter="0"/>
  <autoFilter ref="C80:K13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99</v>
      </c>
      <c r="AZ2" s="148" t="s">
        <v>2100</v>
      </c>
      <c r="BA2" s="148" t="s">
        <v>2100</v>
      </c>
      <c r="BB2" s="148" t="s">
        <v>1</v>
      </c>
      <c r="BC2" s="148" t="s">
        <v>79</v>
      </c>
      <c r="BD2" s="148" t="s">
        <v>81</v>
      </c>
    </row>
    <row r="3" spans="2:5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  <c r="AZ3" s="148" t="s">
        <v>501</v>
      </c>
      <c r="BA3" s="148" t="s">
        <v>501</v>
      </c>
      <c r="BB3" s="148" t="s">
        <v>1</v>
      </c>
      <c r="BC3" s="148" t="s">
        <v>79</v>
      </c>
      <c r="BD3" s="148" t="s">
        <v>81</v>
      </c>
    </row>
    <row r="4" spans="2:56" ht="24.95" customHeight="1">
      <c r="B4" s="19"/>
      <c r="D4" s="20" t="s">
        <v>106</v>
      </c>
      <c r="L4" s="19"/>
      <c r="M4" s="21" t="s">
        <v>10</v>
      </c>
      <c r="AT4" s="16" t="s">
        <v>4</v>
      </c>
      <c r="AZ4" s="148" t="s">
        <v>1967</v>
      </c>
      <c r="BA4" s="148" t="s">
        <v>1967</v>
      </c>
      <c r="BB4" s="148" t="s">
        <v>1</v>
      </c>
      <c r="BC4" s="148" t="s">
        <v>79</v>
      </c>
      <c r="BD4" s="148" t="s">
        <v>81</v>
      </c>
    </row>
    <row r="5" spans="2:56" ht="6.95" customHeight="1">
      <c r="B5" s="19"/>
      <c r="L5" s="19"/>
      <c r="AZ5" s="148" t="s">
        <v>2101</v>
      </c>
      <c r="BA5" s="148" t="s">
        <v>2101</v>
      </c>
      <c r="BB5" s="148" t="s">
        <v>1</v>
      </c>
      <c r="BC5" s="148" t="s">
        <v>79</v>
      </c>
      <c r="BD5" s="148" t="s">
        <v>81</v>
      </c>
    </row>
    <row r="6" spans="2:56" ht="12" customHeight="1">
      <c r="B6" s="19"/>
      <c r="D6" s="25" t="s">
        <v>16</v>
      </c>
      <c r="L6" s="19"/>
      <c r="AZ6" s="148" t="s">
        <v>1982</v>
      </c>
      <c r="BA6" s="148" t="s">
        <v>1982</v>
      </c>
      <c r="BB6" s="148" t="s">
        <v>1</v>
      </c>
      <c r="BC6" s="148" t="s">
        <v>79</v>
      </c>
      <c r="BD6" s="148" t="s">
        <v>81</v>
      </c>
    </row>
    <row r="7" spans="2:56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  <c r="AZ7" s="148" t="s">
        <v>1986</v>
      </c>
      <c r="BA7" s="148" t="s">
        <v>1986</v>
      </c>
      <c r="BB7" s="148" t="s">
        <v>1</v>
      </c>
      <c r="BC7" s="148" t="s">
        <v>79</v>
      </c>
      <c r="BD7" s="148" t="s">
        <v>81</v>
      </c>
    </row>
    <row r="8" spans="2:56" s="1" customFormat="1" ht="12" customHeight="1">
      <c r="B8" s="30"/>
      <c r="D8" s="25" t="s">
        <v>107</v>
      </c>
      <c r="I8" s="83"/>
      <c r="L8" s="30"/>
      <c r="AZ8" s="148" t="s">
        <v>2102</v>
      </c>
      <c r="BA8" s="148" t="s">
        <v>2102</v>
      </c>
      <c r="BB8" s="148" t="s">
        <v>1</v>
      </c>
      <c r="BC8" s="148" t="s">
        <v>79</v>
      </c>
      <c r="BD8" s="148" t="s">
        <v>81</v>
      </c>
    </row>
    <row r="9" spans="2:56" s="1" customFormat="1" ht="36.95" customHeight="1">
      <c r="B9" s="30"/>
      <c r="E9" s="224" t="s">
        <v>2103</v>
      </c>
      <c r="F9" s="223"/>
      <c r="G9" s="223"/>
      <c r="H9" s="223"/>
      <c r="I9" s="83"/>
      <c r="L9" s="30"/>
      <c r="AZ9" s="148" t="s">
        <v>2104</v>
      </c>
      <c r="BA9" s="148" t="s">
        <v>2104</v>
      </c>
      <c r="BB9" s="148" t="s">
        <v>1</v>
      </c>
      <c r="BC9" s="148" t="s">
        <v>81</v>
      </c>
      <c r="BD9" s="148" t="s">
        <v>81</v>
      </c>
    </row>
    <row r="10" spans="2:56" s="1" customFormat="1" ht="12">
      <c r="B10" s="30"/>
      <c r="I10" s="83"/>
      <c r="L10" s="30"/>
      <c r="AZ10" s="148" t="s">
        <v>2105</v>
      </c>
      <c r="BA10" s="148" t="s">
        <v>2105</v>
      </c>
      <c r="BB10" s="148" t="s">
        <v>1</v>
      </c>
      <c r="BC10" s="148" t="s">
        <v>81</v>
      </c>
      <c r="BD10" s="148" t="s">
        <v>81</v>
      </c>
    </row>
    <row r="11" spans="2:56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945</v>
      </c>
      <c r="L11" s="30"/>
      <c r="AZ11" s="148" t="s">
        <v>2106</v>
      </c>
      <c r="BA11" s="148" t="s">
        <v>2106</v>
      </c>
      <c r="BB11" s="148" t="s">
        <v>1</v>
      </c>
      <c r="BC11" s="148" t="s">
        <v>79</v>
      </c>
      <c r="BD11" s="148" t="s">
        <v>81</v>
      </c>
    </row>
    <row r="12" spans="2:56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  <c r="AZ12" s="148" t="s">
        <v>2107</v>
      </c>
      <c r="BA12" s="148" t="s">
        <v>2107</v>
      </c>
      <c r="BB12" s="148" t="s">
        <v>1</v>
      </c>
      <c r="BC12" s="148" t="s">
        <v>79</v>
      </c>
      <c r="BD12" s="148" t="s">
        <v>81</v>
      </c>
    </row>
    <row r="13" spans="2:56" s="1" customFormat="1" ht="10.9" customHeight="1">
      <c r="B13" s="30"/>
      <c r="I13" s="83"/>
      <c r="L13" s="30"/>
      <c r="AZ13" s="148" t="s">
        <v>2108</v>
      </c>
      <c r="BA13" s="148" t="s">
        <v>2108</v>
      </c>
      <c r="BB13" s="148" t="s">
        <v>1</v>
      </c>
      <c r="BC13" s="148" t="s">
        <v>79</v>
      </c>
      <c r="BD13" s="148" t="s">
        <v>81</v>
      </c>
    </row>
    <row r="14" spans="2:56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  <c r="AZ14" s="148" t="s">
        <v>2109</v>
      </c>
      <c r="BA14" s="148" t="s">
        <v>2109</v>
      </c>
      <c r="BB14" s="148" t="s">
        <v>1</v>
      </c>
      <c r="BC14" s="148" t="s">
        <v>79</v>
      </c>
      <c r="BD14" s="148" t="s">
        <v>81</v>
      </c>
    </row>
    <row r="15" spans="2:56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  <c r="AZ15" s="148" t="s">
        <v>2110</v>
      </c>
      <c r="BA15" s="148" t="s">
        <v>2110</v>
      </c>
      <c r="BB15" s="148" t="s">
        <v>1</v>
      </c>
      <c r="BC15" s="148" t="s">
        <v>79</v>
      </c>
      <c r="BD15" s="148" t="s">
        <v>81</v>
      </c>
    </row>
    <row r="16" spans="2:56" s="1" customFormat="1" ht="6.95" customHeight="1">
      <c r="B16" s="30"/>
      <c r="I16" s="83"/>
      <c r="L16" s="30"/>
      <c r="AZ16" s="148" t="s">
        <v>2111</v>
      </c>
      <c r="BA16" s="148" t="s">
        <v>2111</v>
      </c>
      <c r="BB16" s="148" t="s">
        <v>1</v>
      </c>
      <c r="BC16" s="148" t="s">
        <v>79</v>
      </c>
      <c r="BD16" s="148" t="s">
        <v>81</v>
      </c>
    </row>
    <row r="17" spans="2:56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  <c r="AZ17" s="148" t="s">
        <v>2112</v>
      </c>
      <c r="BA17" s="148" t="s">
        <v>2112</v>
      </c>
      <c r="BB17" s="148" t="s">
        <v>1</v>
      </c>
      <c r="BC17" s="148" t="s">
        <v>81</v>
      </c>
      <c r="BD17" s="148" t="s">
        <v>81</v>
      </c>
    </row>
    <row r="18" spans="2:56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  <c r="AZ18" s="148" t="s">
        <v>2113</v>
      </c>
      <c r="BA18" s="148" t="s">
        <v>2113</v>
      </c>
      <c r="BB18" s="148" t="s">
        <v>1</v>
      </c>
      <c r="BC18" s="148" t="s">
        <v>135</v>
      </c>
      <c r="BD18" s="148" t="s">
        <v>81</v>
      </c>
    </row>
    <row r="19" spans="2:56" s="1" customFormat="1" ht="6.95" customHeight="1">
      <c r="B19" s="30"/>
      <c r="I19" s="83"/>
      <c r="L19" s="30"/>
      <c r="AZ19" s="148" t="s">
        <v>2114</v>
      </c>
      <c r="BA19" s="148" t="s">
        <v>2114</v>
      </c>
      <c r="BB19" s="148" t="s">
        <v>1</v>
      </c>
      <c r="BC19" s="148" t="s">
        <v>135</v>
      </c>
      <c r="BD19" s="148" t="s">
        <v>81</v>
      </c>
    </row>
    <row r="20" spans="2:12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</row>
    <row r="21" spans="2:12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</row>
    <row r="22" spans="2:12" s="1" customFormat="1" ht="6.95" customHeight="1">
      <c r="B22" s="30"/>
      <c r="I22" s="83"/>
      <c r="L22" s="30"/>
    </row>
    <row r="23" spans="2:12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3"/>
      <c r="L25" s="30"/>
    </row>
    <row r="26" spans="2:12" s="1" customFormat="1" ht="12" customHeight="1">
      <c r="B26" s="30"/>
      <c r="D26" s="25" t="s">
        <v>36</v>
      </c>
      <c r="I26" s="83"/>
      <c r="L26" s="30"/>
    </row>
    <row r="27" spans="2:12" s="6" customFormat="1" ht="16.5" customHeight="1">
      <c r="B27" s="85"/>
      <c r="E27" s="231" t="s">
        <v>1</v>
      </c>
      <c r="F27" s="231"/>
      <c r="G27" s="231"/>
      <c r="H27" s="231"/>
      <c r="I27" s="86"/>
      <c r="L27" s="85"/>
    </row>
    <row r="28" spans="2:12" s="1" customFormat="1" ht="6.95" customHeight="1">
      <c r="B28" s="30"/>
      <c r="I28" s="83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</row>
    <row r="30" spans="2:12" s="1" customFormat="1" ht="25.35" customHeight="1">
      <c r="B30" s="30"/>
      <c r="D30" s="88" t="s">
        <v>37</v>
      </c>
      <c r="I30" s="83"/>
      <c r="J30" s="59">
        <f>ROUND(J80,2)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</row>
    <row r="33" spans="2:12" s="1" customFormat="1" ht="14.45" customHeight="1">
      <c r="B33" s="30"/>
      <c r="D33" s="25" t="s">
        <v>41</v>
      </c>
      <c r="E33" s="25" t="s">
        <v>42</v>
      </c>
      <c r="F33" s="90">
        <f>ROUND((SUM(BE80:BE138)),2)</f>
        <v>0</v>
      </c>
      <c r="I33" s="91">
        <v>0.21</v>
      </c>
      <c r="J33" s="90">
        <f>ROUND(((SUM(BE80:BE138))*I33),2)</f>
        <v>0</v>
      </c>
      <c r="L33" s="30"/>
    </row>
    <row r="34" spans="2:12" s="1" customFormat="1" ht="14.45" customHeight="1">
      <c r="B34" s="30"/>
      <c r="E34" s="25" t="s">
        <v>43</v>
      </c>
      <c r="F34" s="90">
        <f>ROUND((SUM(BF80:BF138)),2)</f>
        <v>0</v>
      </c>
      <c r="I34" s="91">
        <v>0.15</v>
      </c>
      <c r="J34" s="90">
        <f>ROUND(((SUM(BF80:BF138))*I34),2)</f>
        <v>0</v>
      </c>
      <c r="L34" s="30"/>
    </row>
    <row r="35" spans="2:12" s="1" customFormat="1" ht="14.45" customHeight="1" hidden="1">
      <c r="B35" s="30"/>
      <c r="E35" s="25" t="s">
        <v>44</v>
      </c>
      <c r="F35" s="90">
        <f>ROUND((SUM(BG80:BG138)),2)</f>
        <v>0</v>
      </c>
      <c r="I35" s="91">
        <v>0.21</v>
      </c>
      <c r="J35" s="90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0">
        <f>ROUND((SUM(BH80:BH138)),2)</f>
        <v>0</v>
      </c>
      <c r="I36" s="91">
        <v>0.15</v>
      </c>
      <c r="J36" s="90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0">
        <f>ROUND((SUM(BI80:BI138)),2)</f>
        <v>0</v>
      </c>
      <c r="I37" s="91">
        <v>0</v>
      </c>
      <c r="J37" s="90">
        <f>0</f>
        <v>0</v>
      </c>
      <c r="L37" s="30"/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110.d - Chodníky a přidružené plochy - způsobilé výdaje - dopravní značení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J80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243</v>
      </c>
      <c r="E60" s="107"/>
      <c r="F60" s="107"/>
      <c r="G60" s="107"/>
      <c r="H60" s="107"/>
      <c r="I60" s="108"/>
      <c r="J60" s="109">
        <f>J81</f>
        <v>0</v>
      </c>
      <c r="L60" s="105"/>
    </row>
    <row r="61" spans="2:12" s="1" customFormat="1" ht="21.75" customHeight="1">
      <c r="B61" s="30"/>
      <c r="I61" s="83"/>
      <c r="L61" s="30"/>
    </row>
    <row r="62" spans="2:12" s="1" customFormat="1" ht="6.95" customHeight="1">
      <c r="B62" s="39"/>
      <c r="C62" s="40"/>
      <c r="D62" s="40"/>
      <c r="E62" s="40"/>
      <c r="F62" s="40"/>
      <c r="G62" s="40"/>
      <c r="H62" s="40"/>
      <c r="I62" s="99"/>
      <c r="J62" s="40"/>
      <c r="K62" s="40"/>
      <c r="L62" s="30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100"/>
      <c r="J66" s="42"/>
      <c r="K66" s="42"/>
      <c r="L66" s="30"/>
    </row>
    <row r="67" spans="2:12" s="1" customFormat="1" ht="24.95" customHeight="1">
      <c r="B67" s="30"/>
      <c r="C67" s="20" t="s">
        <v>115</v>
      </c>
      <c r="I67" s="83"/>
      <c r="L67" s="30"/>
    </row>
    <row r="68" spans="2:12" s="1" customFormat="1" ht="6.95" customHeight="1">
      <c r="B68" s="30"/>
      <c r="I68" s="83"/>
      <c r="L68" s="30"/>
    </row>
    <row r="69" spans="2:12" s="1" customFormat="1" ht="12" customHeight="1">
      <c r="B69" s="30"/>
      <c r="C69" s="25" t="s">
        <v>16</v>
      </c>
      <c r="I69" s="83"/>
      <c r="L69" s="30"/>
    </row>
    <row r="70" spans="2:12" s="1" customFormat="1" ht="16.5" customHeight="1">
      <c r="B70" s="30"/>
      <c r="E70" s="238" t="str">
        <f>E7</f>
        <v>II/186 Průtah Plánice</v>
      </c>
      <c r="F70" s="221"/>
      <c r="G70" s="221"/>
      <c r="H70" s="221"/>
      <c r="I70" s="83"/>
      <c r="L70" s="30"/>
    </row>
    <row r="71" spans="2:12" s="1" customFormat="1" ht="12" customHeight="1">
      <c r="B71" s="30"/>
      <c r="C71" s="25" t="s">
        <v>107</v>
      </c>
      <c r="I71" s="83"/>
      <c r="L71" s="30"/>
    </row>
    <row r="72" spans="2:12" s="1" customFormat="1" ht="16.5" customHeight="1">
      <c r="B72" s="30"/>
      <c r="E72" s="224" t="str">
        <f>E9</f>
        <v>110.d - Chodníky a přidružené plochy - způsobilé výdaje - dopravní značení</v>
      </c>
      <c r="F72" s="223"/>
      <c r="G72" s="223"/>
      <c r="H72" s="223"/>
      <c r="I72" s="83"/>
      <c r="L72" s="30"/>
    </row>
    <row r="73" spans="2:12" s="1" customFormat="1" ht="6.95" customHeight="1">
      <c r="B73" s="30"/>
      <c r="I73" s="83"/>
      <c r="L73" s="30"/>
    </row>
    <row r="74" spans="2:12" s="1" customFormat="1" ht="12" customHeight="1">
      <c r="B74" s="30"/>
      <c r="C74" s="25" t="s">
        <v>20</v>
      </c>
      <c r="F74" s="16" t="str">
        <f>F12</f>
        <v xml:space="preserve"> </v>
      </c>
      <c r="I74" s="84" t="s">
        <v>22</v>
      </c>
      <c r="J74" s="46" t="str">
        <f>IF(J12="","",J12)</f>
        <v>11. 12. 2018</v>
      </c>
      <c r="L74" s="30"/>
    </row>
    <row r="75" spans="2:12" s="1" customFormat="1" ht="6.95" customHeight="1">
      <c r="B75" s="30"/>
      <c r="I75" s="83"/>
      <c r="L75" s="30"/>
    </row>
    <row r="76" spans="2:12" s="1" customFormat="1" ht="24.95" customHeight="1">
      <c r="B76" s="30"/>
      <c r="C76" s="25" t="s">
        <v>24</v>
      </c>
      <c r="F76" s="16" t="str">
        <f>E15</f>
        <v>Správa a údržba Plzeňského kraje p.o.</v>
      </c>
      <c r="I76" s="84" t="s">
        <v>30</v>
      </c>
      <c r="J76" s="28" t="str">
        <f>E21</f>
        <v>Valbek, spol. s r. o., stř.Plzeň</v>
      </c>
      <c r="L76" s="30"/>
    </row>
    <row r="77" spans="2:12" s="1" customFormat="1" ht="13.7" customHeight="1">
      <c r="B77" s="30"/>
      <c r="C77" s="25" t="s">
        <v>28</v>
      </c>
      <c r="F77" s="16" t="str">
        <f>IF(E18="","",E18)</f>
        <v>Vyplň údaj</v>
      </c>
      <c r="I77" s="84" t="s">
        <v>35</v>
      </c>
      <c r="J77" s="28" t="str">
        <f>E24</f>
        <v xml:space="preserve"> </v>
      </c>
      <c r="L77" s="30"/>
    </row>
    <row r="78" spans="2:12" s="1" customFormat="1" ht="10.35" customHeight="1">
      <c r="B78" s="30"/>
      <c r="I78" s="83"/>
      <c r="L78" s="30"/>
    </row>
    <row r="79" spans="2:20" s="8" customFormat="1" ht="29.25" customHeight="1">
      <c r="B79" s="110"/>
      <c r="C79" s="111" t="s">
        <v>116</v>
      </c>
      <c r="D79" s="112" t="s">
        <v>56</v>
      </c>
      <c r="E79" s="112" t="s">
        <v>52</v>
      </c>
      <c r="F79" s="112" t="s">
        <v>53</v>
      </c>
      <c r="G79" s="112" t="s">
        <v>117</v>
      </c>
      <c r="H79" s="112" t="s">
        <v>118</v>
      </c>
      <c r="I79" s="113" t="s">
        <v>119</v>
      </c>
      <c r="J79" s="114" t="s">
        <v>111</v>
      </c>
      <c r="K79" s="115" t="s">
        <v>120</v>
      </c>
      <c r="L79" s="110"/>
      <c r="M79" s="52" t="s">
        <v>1</v>
      </c>
      <c r="N79" s="53" t="s">
        <v>41</v>
      </c>
      <c r="O79" s="53" t="s">
        <v>121</v>
      </c>
      <c r="P79" s="53" t="s">
        <v>122</v>
      </c>
      <c r="Q79" s="53" t="s">
        <v>123</v>
      </c>
      <c r="R79" s="53" t="s">
        <v>124</v>
      </c>
      <c r="S79" s="53" t="s">
        <v>125</v>
      </c>
      <c r="T79" s="54" t="s">
        <v>126</v>
      </c>
    </row>
    <row r="80" spans="2:63" s="1" customFormat="1" ht="22.9" customHeight="1">
      <c r="B80" s="30"/>
      <c r="C80" s="57" t="s">
        <v>127</v>
      </c>
      <c r="I80" s="83"/>
      <c r="J80" s="116">
        <f>BK80</f>
        <v>0</v>
      </c>
      <c r="L80" s="30"/>
      <c r="M80" s="55"/>
      <c r="N80" s="47"/>
      <c r="O80" s="47"/>
      <c r="P80" s="117">
        <f>P81</f>
        <v>0</v>
      </c>
      <c r="Q80" s="47"/>
      <c r="R80" s="117">
        <f>R81</f>
        <v>1.16638</v>
      </c>
      <c r="S80" s="47"/>
      <c r="T80" s="118">
        <f>T81</f>
        <v>0</v>
      </c>
      <c r="AT80" s="16" t="s">
        <v>70</v>
      </c>
      <c r="AU80" s="16" t="s">
        <v>113</v>
      </c>
      <c r="BK80" s="119">
        <f>BK81</f>
        <v>0</v>
      </c>
    </row>
    <row r="81" spans="2:63" s="9" customFormat="1" ht="25.9" customHeight="1">
      <c r="B81" s="120"/>
      <c r="D81" s="121" t="s">
        <v>70</v>
      </c>
      <c r="E81" s="122" t="s">
        <v>173</v>
      </c>
      <c r="F81" s="122" t="s">
        <v>690</v>
      </c>
      <c r="I81" s="123"/>
      <c r="J81" s="124">
        <f>BK81</f>
        <v>0</v>
      </c>
      <c r="L81" s="120"/>
      <c r="M81" s="125"/>
      <c r="P81" s="126">
        <f>SUM(P82:P138)</f>
        <v>0</v>
      </c>
      <c r="R81" s="126">
        <f>SUM(R82:R138)</f>
        <v>1.16638</v>
      </c>
      <c r="T81" s="127">
        <f>SUM(T82:T138)</f>
        <v>0</v>
      </c>
      <c r="AR81" s="121" t="s">
        <v>79</v>
      </c>
      <c r="AT81" s="128" t="s">
        <v>70</v>
      </c>
      <c r="AU81" s="128" t="s">
        <v>71</v>
      </c>
      <c r="AY81" s="121" t="s">
        <v>129</v>
      </c>
      <c r="BK81" s="129">
        <f>SUM(BK82:BK138)</f>
        <v>0</v>
      </c>
    </row>
    <row r="82" spans="2:65" s="1" customFormat="1" ht="16.5" customHeight="1">
      <c r="B82" s="30"/>
      <c r="C82" s="130" t="s">
        <v>79</v>
      </c>
      <c r="D82" s="130" t="s">
        <v>130</v>
      </c>
      <c r="E82" s="131" t="s">
        <v>698</v>
      </c>
      <c r="F82" s="132" t="s">
        <v>699</v>
      </c>
      <c r="G82" s="133" t="s">
        <v>506</v>
      </c>
      <c r="H82" s="134">
        <v>11</v>
      </c>
      <c r="I82" s="135"/>
      <c r="J82" s="136">
        <f>ROUND(I82*H82,2)</f>
        <v>0</v>
      </c>
      <c r="K82" s="132" t="s">
        <v>134</v>
      </c>
      <c r="L82" s="30"/>
      <c r="M82" s="137" t="s">
        <v>1</v>
      </c>
      <c r="N82" s="138" t="s">
        <v>42</v>
      </c>
      <c r="P82" s="139">
        <f>O82*H82</f>
        <v>0</v>
      </c>
      <c r="Q82" s="139">
        <v>0.0007</v>
      </c>
      <c r="R82" s="139">
        <f>Q82*H82</f>
        <v>0.0077</v>
      </c>
      <c r="S82" s="139">
        <v>0</v>
      </c>
      <c r="T82" s="140">
        <f>S82*H82</f>
        <v>0</v>
      </c>
      <c r="AR82" s="16" t="s">
        <v>135</v>
      </c>
      <c r="AT82" s="16" t="s">
        <v>130</v>
      </c>
      <c r="AU82" s="16" t="s">
        <v>79</v>
      </c>
      <c r="AY82" s="16" t="s">
        <v>129</v>
      </c>
      <c r="BE82" s="141">
        <f>IF(N82="základní",J82,0)</f>
        <v>0</v>
      </c>
      <c r="BF82" s="141">
        <f>IF(N82="snížená",J82,0)</f>
        <v>0</v>
      </c>
      <c r="BG82" s="141">
        <f>IF(N82="zákl. přenesená",J82,0)</f>
        <v>0</v>
      </c>
      <c r="BH82" s="141">
        <f>IF(N82="sníž. přenesená",J82,0)</f>
        <v>0</v>
      </c>
      <c r="BI82" s="141">
        <f>IF(N82="nulová",J82,0)</f>
        <v>0</v>
      </c>
      <c r="BJ82" s="16" t="s">
        <v>79</v>
      </c>
      <c r="BK82" s="141">
        <f>ROUND(I82*H82,2)</f>
        <v>0</v>
      </c>
      <c r="BL82" s="16" t="s">
        <v>135</v>
      </c>
      <c r="BM82" s="16" t="s">
        <v>2115</v>
      </c>
    </row>
    <row r="83" spans="2:51" s="11" customFormat="1" ht="12">
      <c r="B83" s="157"/>
      <c r="D83" s="142" t="s">
        <v>250</v>
      </c>
      <c r="E83" s="158" t="s">
        <v>1</v>
      </c>
      <c r="F83" s="159" t="s">
        <v>701</v>
      </c>
      <c r="H83" s="158" t="s">
        <v>1</v>
      </c>
      <c r="I83" s="160"/>
      <c r="L83" s="157"/>
      <c r="M83" s="161"/>
      <c r="T83" s="162"/>
      <c r="AT83" s="158" t="s">
        <v>250</v>
      </c>
      <c r="AU83" s="158" t="s">
        <v>79</v>
      </c>
      <c r="AV83" s="11" t="s">
        <v>79</v>
      </c>
      <c r="AW83" s="11" t="s">
        <v>34</v>
      </c>
      <c r="AX83" s="11" t="s">
        <v>71</v>
      </c>
      <c r="AY83" s="158" t="s">
        <v>129</v>
      </c>
    </row>
    <row r="84" spans="2:51" s="10" customFormat="1" ht="12">
      <c r="B84" s="150"/>
      <c r="D84" s="142" t="s">
        <v>250</v>
      </c>
      <c r="E84" s="151" t="s">
        <v>498</v>
      </c>
      <c r="F84" s="152" t="s">
        <v>2116</v>
      </c>
      <c r="H84" s="153">
        <v>1</v>
      </c>
      <c r="I84" s="154"/>
      <c r="L84" s="150"/>
      <c r="M84" s="155"/>
      <c r="T84" s="156"/>
      <c r="AT84" s="151" t="s">
        <v>250</v>
      </c>
      <c r="AU84" s="151" t="s">
        <v>79</v>
      </c>
      <c r="AV84" s="10" t="s">
        <v>81</v>
      </c>
      <c r="AW84" s="10" t="s">
        <v>34</v>
      </c>
      <c r="AX84" s="10" t="s">
        <v>71</v>
      </c>
      <c r="AY84" s="151" t="s">
        <v>129</v>
      </c>
    </row>
    <row r="85" spans="2:51" s="10" customFormat="1" ht="12">
      <c r="B85" s="150"/>
      <c r="D85" s="142" t="s">
        <v>250</v>
      </c>
      <c r="E85" s="151" t="s">
        <v>501</v>
      </c>
      <c r="F85" s="152" t="s">
        <v>2117</v>
      </c>
      <c r="H85" s="153">
        <v>1</v>
      </c>
      <c r="I85" s="154"/>
      <c r="L85" s="150"/>
      <c r="M85" s="155"/>
      <c r="T85" s="156"/>
      <c r="AT85" s="151" t="s">
        <v>250</v>
      </c>
      <c r="AU85" s="151" t="s">
        <v>79</v>
      </c>
      <c r="AV85" s="10" t="s">
        <v>81</v>
      </c>
      <c r="AW85" s="10" t="s">
        <v>34</v>
      </c>
      <c r="AX85" s="10" t="s">
        <v>71</v>
      </c>
      <c r="AY85" s="151" t="s">
        <v>129</v>
      </c>
    </row>
    <row r="86" spans="2:51" s="10" customFormat="1" ht="12">
      <c r="B86" s="150"/>
      <c r="D86" s="142" t="s">
        <v>250</v>
      </c>
      <c r="E86" s="151" t="s">
        <v>1982</v>
      </c>
      <c r="F86" s="152" t="s">
        <v>2118</v>
      </c>
      <c r="H86" s="153">
        <v>1</v>
      </c>
      <c r="I86" s="154"/>
      <c r="L86" s="150"/>
      <c r="M86" s="155"/>
      <c r="T86" s="156"/>
      <c r="AT86" s="151" t="s">
        <v>250</v>
      </c>
      <c r="AU86" s="151" t="s">
        <v>79</v>
      </c>
      <c r="AV86" s="10" t="s">
        <v>81</v>
      </c>
      <c r="AW86" s="10" t="s">
        <v>34</v>
      </c>
      <c r="AX86" s="10" t="s">
        <v>71</v>
      </c>
      <c r="AY86" s="151" t="s">
        <v>129</v>
      </c>
    </row>
    <row r="87" spans="2:51" s="10" customFormat="1" ht="12">
      <c r="B87" s="150"/>
      <c r="D87" s="142" t="s">
        <v>250</v>
      </c>
      <c r="E87" s="151" t="s">
        <v>2104</v>
      </c>
      <c r="F87" s="152" t="s">
        <v>2119</v>
      </c>
      <c r="H87" s="153">
        <v>2</v>
      </c>
      <c r="I87" s="154"/>
      <c r="L87" s="150"/>
      <c r="M87" s="155"/>
      <c r="T87" s="156"/>
      <c r="AT87" s="151" t="s">
        <v>250</v>
      </c>
      <c r="AU87" s="151" t="s">
        <v>79</v>
      </c>
      <c r="AV87" s="10" t="s">
        <v>81</v>
      </c>
      <c r="AW87" s="10" t="s">
        <v>34</v>
      </c>
      <c r="AX87" s="10" t="s">
        <v>71</v>
      </c>
      <c r="AY87" s="151" t="s">
        <v>129</v>
      </c>
    </row>
    <row r="88" spans="2:51" s="10" customFormat="1" ht="12">
      <c r="B88" s="150"/>
      <c r="D88" s="142" t="s">
        <v>250</v>
      </c>
      <c r="E88" s="151" t="s">
        <v>2107</v>
      </c>
      <c r="F88" s="152" t="s">
        <v>2120</v>
      </c>
      <c r="H88" s="153">
        <v>1</v>
      </c>
      <c r="I88" s="154"/>
      <c r="L88" s="150"/>
      <c r="M88" s="155"/>
      <c r="T88" s="156"/>
      <c r="AT88" s="151" t="s">
        <v>250</v>
      </c>
      <c r="AU88" s="151" t="s">
        <v>79</v>
      </c>
      <c r="AV88" s="10" t="s">
        <v>81</v>
      </c>
      <c r="AW88" s="10" t="s">
        <v>34</v>
      </c>
      <c r="AX88" s="10" t="s">
        <v>71</v>
      </c>
      <c r="AY88" s="151" t="s">
        <v>129</v>
      </c>
    </row>
    <row r="89" spans="2:51" s="10" customFormat="1" ht="12">
      <c r="B89" s="150"/>
      <c r="D89" s="142" t="s">
        <v>250</v>
      </c>
      <c r="E89" s="151" t="s">
        <v>2110</v>
      </c>
      <c r="F89" s="152" t="s">
        <v>2121</v>
      </c>
      <c r="H89" s="153">
        <v>1</v>
      </c>
      <c r="I89" s="154"/>
      <c r="L89" s="150"/>
      <c r="M89" s="155"/>
      <c r="T89" s="156"/>
      <c r="AT89" s="151" t="s">
        <v>250</v>
      </c>
      <c r="AU89" s="151" t="s">
        <v>79</v>
      </c>
      <c r="AV89" s="10" t="s">
        <v>81</v>
      </c>
      <c r="AW89" s="10" t="s">
        <v>34</v>
      </c>
      <c r="AX89" s="10" t="s">
        <v>71</v>
      </c>
      <c r="AY89" s="151" t="s">
        <v>129</v>
      </c>
    </row>
    <row r="90" spans="2:51" s="10" customFormat="1" ht="12">
      <c r="B90" s="150"/>
      <c r="D90" s="142" t="s">
        <v>250</v>
      </c>
      <c r="E90" s="151" t="s">
        <v>2113</v>
      </c>
      <c r="F90" s="152" t="s">
        <v>2122</v>
      </c>
      <c r="H90" s="153">
        <v>4</v>
      </c>
      <c r="I90" s="154"/>
      <c r="L90" s="150"/>
      <c r="M90" s="155"/>
      <c r="T90" s="156"/>
      <c r="AT90" s="151" t="s">
        <v>250</v>
      </c>
      <c r="AU90" s="151" t="s">
        <v>79</v>
      </c>
      <c r="AV90" s="10" t="s">
        <v>81</v>
      </c>
      <c r="AW90" s="10" t="s">
        <v>34</v>
      </c>
      <c r="AX90" s="10" t="s">
        <v>71</v>
      </c>
      <c r="AY90" s="151" t="s">
        <v>129</v>
      </c>
    </row>
    <row r="91" spans="2:51" s="10" customFormat="1" ht="12">
      <c r="B91" s="150"/>
      <c r="D91" s="142" t="s">
        <v>250</v>
      </c>
      <c r="E91" s="151" t="s">
        <v>2123</v>
      </c>
      <c r="F91" s="152" t="s">
        <v>2124</v>
      </c>
      <c r="H91" s="153">
        <v>11</v>
      </c>
      <c r="I91" s="154"/>
      <c r="L91" s="150"/>
      <c r="M91" s="155"/>
      <c r="T91" s="156"/>
      <c r="AT91" s="151" t="s">
        <v>250</v>
      </c>
      <c r="AU91" s="151" t="s">
        <v>79</v>
      </c>
      <c r="AV91" s="10" t="s">
        <v>81</v>
      </c>
      <c r="AW91" s="10" t="s">
        <v>34</v>
      </c>
      <c r="AX91" s="10" t="s">
        <v>79</v>
      </c>
      <c r="AY91" s="151" t="s">
        <v>129</v>
      </c>
    </row>
    <row r="92" spans="2:65" s="1" customFormat="1" ht="16.5" customHeight="1">
      <c r="B92" s="30"/>
      <c r="C92" s="130" t="s">
        <v>81</v>
      </c>
      <c r="D92" s="130" t="s">
        <v>130</v>
      </c>
      <c r="E92" s="131" t="s">
        <v>719</v>
      </c>
      <c r="F92" s="132" t="s">
        <v>699</v>
      </c>
      <c r="G92" s="133" t="s">
        <v>506</v>
      </c>
      <c r="H92" s="134">
        <v>2</v>
      </c>
      <c r="I92" s="135"/>
      <c r="J92" s="136">
        <f>ROUND(I92*H92,2)</f>
        <v>0</v>
      </c>
      <c r="K92" s="132" t="s">
        <v>134</v>
      </c>
      <c r="L92" s="30"/>
      <c r="M92" s="137" t="s">
        <v>1</v>
      </c>
      <c r="N92" s="138" t="s">
        <v>42</v>
      </c>
      <c r="P92" s="139">
        <f>O92*H92</f>
        <v>0</v>
      </c>
      <c r="Q92" s="139">
        <v>0.0007</v>
      </c>
      <c r="R92" s="139">
        <f>Q92*H92</f>
        <v>0.0014</v>
      </c>
      <c r="S92" s="139">
        <v>0</v>
      </c>
      <c r="T92" s="140">
        <f>S92*H92</f>
        <v>0</v>
      </c>
      <c r="AR92" s="16" t="s">
        <v>135</v>
      </c>
      <c r="AT92" s="16" t="s">
        <v>130</v>
      </c>
      <c r="AU92" s="16" t="s">
        <v>79</v>
      </c>
      <c r="AY92" s="16" t="s">
        <v>129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6" t="s">
        <v>79</v>
      </c>
      <c r="BK92" s="141">
        <f>ROUND(I92*H92,2)</f>
        <v>0</v>
      </c>
      <c r="BL92" s="16" t="s">
        <v>135</v>
      </c>
      <c r="BM92" s="16" t="s">
        <v>2125</v>
      </c>
    </row>
    <row r="93" spans="2:47" s="1" customFormat="1" ht="19.5">
      <c r="B93" s="30"/>
      <c r="D93" s="142" t="s">
        <v>137</v>
      </c>
      <c r="F93" s="143" t="s">
        <v>721</v>
      </c>
      <c r="I93" s="83"/>
      <c r="L93" s="30"/>
      <c r="M93" s="144"/>
      <c r="T93" s="49"/>
      <c r="AT93" s="16" t="s">
        <v>137</v>
      </c>
      <c r="AU93" s="16" t="s">
        <v>79</v>
      </c>
    </row>
    <row r="94" spans="2:51" s="10" customFormat="1" ht="12">
      <c r="B94" s="150"/>
      <c r="D94" s="142" t="s">
        <v>250</v>
      </c>
      <c r="E94" s="151" t="s">
        <v>483</v>
      </c>
      <c r="F94" s="152" t="s">
        <v>81</v>
      </c>
      <c r="H94" s="153">
        <v>2</v>
      </c>
      <c r="I94" s="154"/>
      <c r="L94" s="150"/>
      <c r="M94" s="155"/>
      <c r="T94" s="156"/>
      <c r="AT94" s="151" t="s">
        <v>250</v>
      </c>
      <c r="AU94" s="151" t="s">
        <v>79</v>
      </c>
      <c r="AV94" s="10" t="s">
        <v>81</v>
      </c>
      <c r="AW94" s="10" t="s">
        <v>34</v>
      </c>
      <c r="AX94" s="10" t="s">
        <v>79</v>
      </c>
      <c r="AY94" s="151" t="s">
        <v>129</v>
      </c>
    </row>
    <row r="95" spans="2:65" s="1" customFormat="1" ht="16.5" customHeight="1">
      <c r="B95" s="30"/>
      <c r="C95" s="130" t="s">
        <v>143</v>
      </c>
      <c r="D95" s="130" t="s">
        <v>130</v>
      </c>
      <c r="E95" s="131" t="s">
        <v>712</v>
      </c>
      <c r="F95" s="132" t="s">
        <v>2126</v>
      </c>
      <c r="G95" s="133" t="s">
        <v>506</v>
      </c>
      <c r="H95" s="134">
        <v>11</v>
      </c>
      <c r="I95" s="135"/>
      <c r="J95" s="136">
        <f>ROUND(I95*H95,2)</f>
        <v>0</v>
      </c>
      <c r="K95" s="132" t="s">
        <v>408</v>
      </c>
      <c r="L95" s="30"/>
      <c r="M95" s="137" t="s">
        <v>1</v>
      </c>
      <c r="N95" s="138" t="s">
        <v>42</v>
      </c>
      <c r="P95" s="139">
        <f>O95*H95</f>
        <v>0</v>
      </c>
      <c r="Q95" s="139">
        <v>0.004</v>
      </c>
      <c r="R95" s="139">
        <f>Q95*H95</f>
        <v>0.044</v>
      </c>
      <c r="S95" s="139">
        <v>0</v>
      </c>
      <c r="T95" s="140">
        <f>S95*H95</f>
        <v>0</v>
      </c>
      <c r="AR95" s="16" t="s">
        <v>135</v>
      </c>
      <c r="AT95" s="16" t="s">
        <v>130</v>
      </c>
      <c r="AU95" s="16" t="s">
        <v>79</v>
      </c>
      <c r="AY95" s="16" t="s">
        <v>129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6" t="s">
        <v>79</v>
      </c>
      <c r="BK95" s="141">
        <f>ROUND(I95*H95,2)</f>
        <v>0</v>
      </c>
      <c r="BL95" s="16" t="s">
        <v>135</v>
      </c>
      <c r="BM95" s="16" t="s">
        <v>2127</v>
      </c>
    </row>
    <row r="96" spans="2:51" s="11" customFormat="1" ht="12">
      <c r="B96" s="157"/>
      <c r="D96" s="142" t="s">
        <v>250</v>
      </c>
      <c r="E96" s="158" t="s">
        <v>1</v>
      </c>
      <c r="F96" s="159" t="s">
        <v>701</v>
      </c>
      <c r="H96" s="158" t="s">
        <v>1</v>
      </c>
      <c r="I96" s="160"/>
      <c r="L96" s="157"/>
      <c r="M96" s="161"/>
      <c r="T96" s="162"/>
      <c r="AT96" s="158" t="s">
        <v>250</v>
      </c>
      <c r="AU96" s="158" t="s">
        <v>79</v>
      </c>
      <c r="AV96" s="11" t="s">
        <v>79</v>
      </c>
      <c r="AW96" s="11" t="s">
        <v>34</v>
      </c>
      <c r="AX96" s="11" t="s">
        <v>71</v>
      </c>
      <c r="AY96" s="158" t="s">
        <v>129</v>
      </c>
    </row>
    <row r="97" spans="2:51" s="10" customFormat="1" ht="12">
      <c r="B97" s="150"/>
      <c r="D97" s="142" t="s">
        <v>250</v>
      </c>
      <c r="E97" s="151" t="s">
        <v>471</v>
      </c>
      <c r="F97" s="152" t="s">
        <v>2116</v>
      </c>
      <c r="H97" s="153">
        <v>1</v>
      </c>
      <c r="I97" s="154"/>
      <c r="L97" s="150"/>
      <c r="M97" s="155"/>
      <c r="T97" s="156"/>
      <c r="AT97" s="151" t="s">
        <v>250</v>
      </c>
      <c r="AU97" s="151" t="s">
        <v>79</v>
      </c>
      <c r="AV97" s="10" t="s">
        <v>81</v>
      </c>
      <c r="AW97" s="10" t="s">
        <v>34</v>
      </c>
      <c r="AX97" s="10" t="s">
        <v>71</v>
      </c>
      <c r="AY97" s="151" t="s">
        <v>129</v>
      </c>
    </row>
    <row r="98" spans="2:51" s="10" customFormat="1" ht="12">
      <c r="B98" s="150"/>
      <c r="D98" s="142" t="s">
        <v>250</v>
      </c>
      <c r="E98" s="151" t="s">
        <v>1967</v>
      </c>
      <c r="F98" s="152" t="s">
        <v>2117</v>
      </c>
      <c r="H98" s="153">
        <v>1</v>
      </c>
      <c r="I98" s="154"/>
      <c r="L98" s="150"/>
      <c r="M98" s="155"/>
      <c r="T98" s="156"/>
      <c r="AT98" s="151" t="s">
        <v>250</v>
      </c>
      <c r="AU98" s="151" t="s">
        <v>79</v>
      </c>
      <c r="AV98" s="10" t="s">
        <v>81</v>
      </c>
      <c r="AW98" s="10" t="s">
        <v>34</v>
      </c>
      <c r="AX98" s="10" t="s">
        <v>71</v>
      </c>
      <c r="AY98" s="151" t="s">
        <v>129</v>
      </c>
    </row>
    <row r="99" spans="2:51" s="10" customFormat="1" ht="12">
      <c r="B99" s="150"/>
      <c r="D99" s="142" t="s">
        <v>250</v>
      </c>
      <c r="E99" s="151" t="s">
        <v>1986</v>
      </c>
      <c r="F99" s="152" t="s">
        <v>2118</v>
      </c>
      <c r="H99" s="153">
        <v>1</v>
      </c>
      <c r="I99" s="154"/>
      <c r="L99" s="150"/>
      <c r="M99" s="155"/>
      <c r="T99" s="156"/>
      <c r="AT99" s="151" t="s">
        <v>250</v>
      </c>
      <c r="AU99" s="151" t="s">
        <v>79</v>
      </c>
      <c r="AV99" s="10" t="s">
        <v>81</v>
      </c>
      <c r="AW99" s="10" t="s">
        <v>34</v>
      </c>
      <c r="AX99" s="10" t="s">
        <v>71</v>
      </c>
      <c r="AY99" s="151" t="s">
        <v>129</v>
      </c>
    </row>
    <row r="100" spans="2:51" s="10" customFormat="1" ht="12">
      <c r="B100" s="150"/>
      <c r="D100" s="142" t="s">
        <v>250</v>
      </c>
      <c r="E100" s="151" t="s">
        <v>2105</v>
      </c>
      <c r="F100" s="152" t="s">
        <v>2119</v>
      </c>
      <c r="H100" s="153">
        <v>2</v>
      </c>
      <c r="I100" s="154"/>
      <c r="L100" s="150"/>
      <c r="M100" s="155"/>
      <c r="T100" s="156"/>
      <c r="AT100" s="151" t="s">
        <v>250</v>
      </c>
      <c r="AU100" s="151" t="s">
        <v>79</v>
      </c>
      <c r="AV100" s="10" t="s">
        <v>81</v>
      </c>
      <c r="AW100" s="10" t="s">
        <v>34</v>
      </c>
      <c r="AX100" s="10" t="s">
        <v>71</v>
      </c>
      <c r="AY100" s="151" t="s">
        <v>129</v>
      </c>
    </row>
    <row r="101" spans="2:51" s="10" customFormat="1" ht="12">
      <c r="B101" s="150"/>
      <c r="D101" s="142" t="s">
        <v>250</v>
      </c>
      <c r="E101" s="151" t="s">
        <v>2108</v>
      </c>
      <c r="F101" s="152" t="s">
        <v>2120</v>
      </c>
      <c r="H101" s="153">
        <v>1</v>
      </c>
      <c r="I101" s="154"/>
      <c r="L101" s="150"/>
      <c r="M101" s="155"/>
      <c r="T101" s="156"/>
      <c r="AT101" s="151" t="s">
        <v>250</v>
      </c>
      <c r="AU101" s="151" t="s">
        <v>79</v>
      </c>
      <c r="AV101" s="10" t="s">
        <v>81</v>
      </c>
      <c r="AW101" s="10" t="s">
        <v>34</v>
      </c>
      <c r="AX101" s="10" t="s">
        <v>71</v>
      </c>
      <c r="AY101" s="151" t="s">
        <v>129</v>
      </c>
    </row>
    <row r="102" spans="2:51" s="10" customFormat="1" ht="12">
      <c r="B102" s="150"/>
      <c r="D102" s="142" t="s">
        <v>250</v>
      </c>
      <c r="E102" s="151" t="s">
        <v>2111</v>
      </c>
      <c r="F102" s="152" t="s">
        <v>2121</v>
      </c>
      <c r="H102" s="153">
        <v>1</v>
      </c>
      <c r="I102" s="154"/>
      <c r="L102" s="150"/>
      <c r="M102" s="155"/>
      <c r="T102" s="156"/>
      <c r="AT102" s="151" t="s">
        <v>250</v>
      </c>
      <c r="AU102" s="151" t="s">
        <v>79</v>
      </c>
      <c r="AV102" s="10" t="s">
        <v>81</v>
      </c>
      <c r="AW102" s="10" t="s">
        <v>34</v>
      </c>
      <c r="AX102" s="10" t="s">
        <v>71</v>
      </c>
      <c r="AY102" s="151" t="s">
        <v>129</v>
      </c>
    </row>
    <row r="103" spans="2:51" s="10" customFormat="1" ht="12">
      <c r="B103" s="150"/>
      <c r="D103" s="142" t="s">
        <v>250</v>
      </c>
      <c r="E103" s="151" t="s">
        <v>2114</v>
      </c>
      <c r="F103" s="152" t="s">
        <v>2122</v>
      </c>
      <c r="H103" s="153">
        <v>4</v>
      </c>
      <c r="I103" s="154"/>
      <c r="L103" s="150"/>
      <c r="M103" s="155"/>
      <c r="T103" s="156"/>
      <c r="AT103" s="151" t="s">
        <v>250</v>
      </c>
      <c r="AU103" s="151" t="s">
        <v>79</v>
      </c>
      <c r="AV103" s="10" t="s">
        <v>81</v>
      </c>
      <c r="AW103" s="10" t="s">
        <v>34</v>
      </c>
      <c r="AX103" s="10" t="s">
        <v>71</v>
      </c>
      <c r="AY103" s="151" t="s">
        <v>129</v>
      </c>
    </row>
    <row r="104" spans="2:51" s="10" customFormat="1" ht="12">
      <c r="B104" s="150"/>
      <c r="D104" s="142" t="s">
        <v>250</v>
      </c>
      <c r="E104" s="151" t="s">
        <v>2128</v>
      </c>
      <c r="F104" s="152" t="s">
        <v>2129</v>
      </c>
      <c r="H104" s="153">
        <v>11</v>
      </c>
      <c r="I104" s="154"/>
      <c r="L104" s="150"/>
      <c r="M104" s="155"/>
      <c r="T104" s="156"/>
      <c r="AT104" s="151" t="s">
        <v>250</v>
      </c>
      <c r="AU104" s="151" t="s">
        <v>79</v>
      </c>
      <c r="AV104" s="10" t="s">
        <v>81</v>
      </c>
      <c r="AW104" s="10" t="s">
        <v>34</v>
      </c>
      <c r="AX104" s="10" t="s">
        <v>79</v>
      </c>
      <c r="AY104" s="151" t="s">
        <v>129</v>
      </c>
    </row>
    <row r="105" spans="2:65" s="1" customFormat="1" ht="16.5" customHeight="1">
      <c r="B105" s="30"/>
      <c r="C105" s="130" t="s">
        <v>135</v>
      </c>
      <c r="D105" s="130" t="s">
        <v>130</v>
      </c>
      <c r="E105" s="131" t="s">
        <v>2130</v>
      </c>
      <c r="F105" s="132" t="s">
        <v>2131</v>
      </c>
      <c r="G105" s="133" t="s">
        <v>506</v>
      </c>
      <c r="H105" s="134">
        <v>1</v>
      </c>
      <c r="I105" s="135"/>
      <c r="J105" s="136">
        <f>ROUND(I105*H105,2)</f>
        <v>0</v>
      </c>
      <c r="K105" s="132" t="s">
        <v>134</v>
      </c>
      <c r="L105" s="30"/>
      <c r="M105" s="137" t="s">
        <v>1</v>
      </c>
      <c r="N105" s="138" t="s">
        <v>42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6" t="s">
        <v>135</v>
      </c>
      <c r="AT105" s="16" t="s">
        <v>130</v>
      </c>
      <c r="AU105" s="16" t="s">
        <v>79</v>
      </c>
      <c r="AY105" s="16" t="s">
        <v>129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6" t="s">
        <v>79</v>
      </c>
      <c r="BK105" s="141">
        <f>ROUND(I105*H105,2)</f>
        <v>0</v>
      </c>
      <c r="BL105" s="16" t="s">
        <v>135</v>
      </c>
      <c r="BM105" s="16" t="s">
        <v>2132</v>
      </c>
    </row>
    <row r="106" spans="2:47" s="1" customFormat="1" ht="19.5">
      <c r="B106" s="30"/>
      <c r="D106" s="142" t="s">
        <v>137</v>
      </c>
      <c r="F106" s="143" t="s">
        <v>2133</v>
      </c>
      <c r="I106" s="83"/>
      <c r="L106" s="30"/>
      <c r="M106" s="144"/>
      <c r="T106" s="49"/>
      <c r="AT106" s="16" t="s">
        <v>137</v>
      </c>
      <c r="AU106" s="16" t="s">
        <v>79</v>
      </c>
    </row>
    <row r="107" spans="2:51" s="10" customFormat="1" ht="12">
      <c r="B107" s="150"/>
      <c r="D107" s="142" t="s">
        <v>250</v>
      </c>
      <c r="E107" s="151" t="s">
        <v>672</v>
      </c>
      <c r="F107" s="152" t="s">
        <v>79</v>
      </c>
      <c r="H107" s="153">
        <v>1</v>
      </c>
      <c r="I107" s="154"/>
      <c r="L107" s="150"/>
      <c r="M107" s="155"/>
      <c r="T107" s="156"/>
      <c r="AT107" s="151" t="s">
        <v>250</v>
      </c>
      <c r="AU107" s="151" t="s">
        <v>79</v>
      </c>
      <c r="AV107" s="10" t="s">
        <v>81</v>
      </c>
      <c r="AW107" s="10" t="s">
        <v>34</v>
      </c>
      <c r="AX107" s="10" t="s">
        <v>79</v>
      </c>
      <c r="AY107" s="151" t="s">
        <v>129</v>
      </c>
    </row>
    <row r="108" spans="2:65" s="1" customFormat="1" ht="16.5" customHeight="1">
      <c r="B108" s="30"/>
      <c r="C108" s="130" t="s">
        <v>152</v>
      </c>
      <c r="D108" s="130" t="s">
        <v>130</v>
      </c>
      <c r="E108" s="131" t="s">
        <v>724</v>
      </c>
      <c r="F108" s="132" t="s">
        <v>725</v>
      </c>
      <c r="G108" s="133" t="s">
        <v>506</v>
      </c>
      <c r="H108" s="134">
        <v>8</v>
      </c>
      <c r="I108" s="135"/>
      <c r="J108" s="136">
        <f>ROUND(I108*H108,2)</f>
        <v>0</v>
      </c>
      <c r="K108" s="132" t="s">
        <v>134</v>
      </c>
      <c r="L108" s="30"/>
      <c r="M108" s="137" t="s">
        <v>1</v>
      </c>
      <c r="N108" s="138" t="s">
        <v>42</v>
      </c>
      <c r="P108" s="139">
        <f>O108*H108</f>
        <v>0</v>
      </c>
      <c r="Q108" s="139">
        <v>0.112405</v>
      </c>
      <c r="R108" s="139">
        <f>Q108*H108</f>
        <v>0.89924</v>
      </c>
      <c r="S108" s="139">
        <v>0</v>
      </c>
      <c r="T108" s="140">
        <f>S108*H108</f>
        <v>0</v>
      </c>
      <c r="AR108" s="16" t="s">
        <v>135</v>
      </c>
      <c r="AT108" s="16" t="s">
        <v>130</v>
      </c>
      <c r="AU108" s="16" t="s">
        <v>79</v>
      </c>
      <c r="AY108" s="16" t="s">
        <v>129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6" t="s">
        <v>79</v>
      </c>
      <c r="BK108" s="141">
        <f>ROUND(I108*H108,2)</f>
        <v>0</v>
      </c>
      <c r="BL108" s="16" t="s">
        <v>135</v>
      </c>
      <c r="BM108" s="16" t="s">
        <v>2134</v>
      </c>
    </row>
    <row r="109" spans="2:51" s="11" customFormat="1" ht="12">
      <c r="B109" s="157"/>
      <c r="D109" s="142" t="s">
        <v>250</v>
      </c>
      <c r="E109" s="158" t="s">
        <v>1</v>
      </c>
      <c r="F109" s="159" t="s">
        <v>701</v>
      </c>
      <c r="H109" s="158" t="s">
        <v>1</v>
      </c>
      <c r="I109" s="160"/>
      <c r="L109" s="157"/>
      <c r="M109" s="161"/>
      <c r="T109" s="162"/>
      <c r="AT109" s="158" t="s">
        <v>250</v>
      </c>
      <c r="AU109" s="158" t="s">
        <v>79</v>
      </c>
      <c r="AV109" s="11" t="s">
        <v>79</v>
      </c>
      <c r="AW109" s="11" t="s">
        <v>34</v>
      </c>
      <c r="AX109" s="11" t="s">
        <v>71</v>
      </c>
      <c r="AY109" s="158" t="s">
        <v>129</v>
      </c>
    </row>
    <row r="110" spans="2:51" s="10" customFormat="1" ht="12">
      <c r="B110" s="150"/>
      <c r="D110" s="142" t="s">
        <v>250</v>
      </c>
      <c r="E110" s="151" t="s">
        <v>622</v>
      </c>
      <c r="F110" s="152" t="s">
        <v>2116</v>
      </c>
      <c r="H110" s="153">
        <v>1</v>
      </c>
      <c r="I110" s="154"/>
      <c r="L110" s="150"/>
      <c r="M110" s="155"/>
      <c r="T110" s="156"/>
      <c r="AT110" s="151" t="s">
        <v>250</v>
      </c>
      <c r="AU110" s="151" t="s">
        <v>79</v>
      </c>
      <c r="AV110" s="10" t="s">
        <v>81</v>
      </c>
      <c r="AW110" s="10" t="s">
        <v>34</v>
      </c>
      <c r="AX110" s="10" t="s">
        <v>71</v>
      </c>
      <c r="AY110" s="151" t="s">
        <v>129</v>
      </c>
    </row>
    <row r="111" spans="2:51" s="10" customFormat="1" ht="12">
      <c r="B111" s="150"/>
      <c r="D111" s="142" t="s">
        <v>250</v>
      </c>
      <c r="E111" s="151" t="s">
        <v>2100</v>
      </c>
      <c r="F111" s="152" t="s">
        <v>2117</v>
      </c>
      <c r="H111" s="153">
        <v>1</v>
      </c>
      <c r="I111" s="154"/>
      <c r="L111" s="150"/>
      <c r="M111" s="155"/>
      <c r="T111" s="156"/>
      <c r="AT111" s="151" t="s">
        <v>250</v>
      </c>
      <c r="AU111" s="151" t="s">
        <v>79</v>
      </c>
      <c r="AV111" s="10" t="s">
        <v>81</v>
      </c>
      <c r="AW111" s="10" t="s">
        <v>34</v>
      </c>
      <c r="AX111" s="10" t="s">
        <v>71</v>
      </c>
      <c r="AY111" s="151" t="s">
        <v>129</v>
      </c>
    </row>
    <row r="112" spans="2:51" s="10" customFormat="1" ht="12">
      <c r="B112" s="150"/>
      <c r="D112" s="142" t="s">
        <v>250</v>
      </c>
      <c r="E112" s="151" t="s">
        <v>2101</v>
      </c>
      <c r="F112" s="152" t="s">
        <v>2118</v>
      </c>
      <c r="H112" s="153">
        <v>1</v>
      </c>
      <c r="I112" s="154"/>
      <c r="L112" s="150"/>
      <c r="M112" s="155"/>
      <c r="T112" s="156"/>
      <c r="AT112" s="151" t="s">
        <v>250</v>
      </c>
      <c r="AU112" s="151" t="s">
        <v>79</v>
      </c>
      <c r="AV112" s="10" t="s">
        <v>81</v>
      </c>
      <c r="AW112" s="10" t="s">
        <v>34</v>
      </c>
      <c r="AX112" s="10" t="s">
        <v>71</v>
      </c>
      <c r="AY112" s="151" t="s">
        <v>129</v>
      </c>
    </row>
    <row r="113" spans="2:51" s="10" customFormat="1" ht="12">
      <c r="B113" s="150"/>
      <c r="D113" s="142" t="s">
        <v>250</v>
      </c>
      <c r="E113" s="151" t="s">
        <v>2102</v>
      </c>
      <c r="F113" s="152" t="s">
        <v>2135</v>
      </c>
      <c r="H113" s="153">
        <v>1</v>
      </c>
      <c r="I113" s="154"/>
      <c r="L113" s="150"/>
      <c r="M113" s="155"/>
      <c r="T113" s="156"/>
      <c r="AT113" s="151" t="s">
        <v>250</v>
      </c>
      <c r="AU113" s="151" t="s">
        <v>79</v>
      </c>
      <c r="AV113" s="10" t="s">
        <v>81</v>
      </c>
      <c r="AW113" s="10" t="s">
        <v>34</v>
      </c>
      <c r="AX113" s="10" t="s">
        <v>71</v>
      </c>
      <c r="AY113" s="151" t="s">
        <v>129</v>
      </c>
    </row>
    <row r="114" spans="2:51" s="10" customFormat="1" ht="12">
      <c r="B114" s="150"/>
      <c r="D114" s="142" t="s">
        <v>250</v>
      </c>
      <c r="E114" s="151" t="s">
        <v>2106</v>
      </c>
      <c r="F114" s="152" t="s">
        <v>2120</v>
      </c>
      <c r="H114" s="153">
        <v>1</v>
      </c>
      <c r="I114" s="154"/>
      <c r="L114" s="150"/>
      <c r="M114" s="155"/>
      <c r="T114" s="156"/>
      <c r="AT114" s="151" t="s">
        <v>250</v>
      </c>
      <c r="AU114" s="151" t="s">
        <v>79</v>
      </c>
      <c r="AV114" s="10" t="s">
        <v>81</v>
      </c>
      <c r="AW114" s="10" t="s">
        <v>34</v>
      </c>
      <c r="AX114" s="10" t="s">
        <v>71</v>
      </c>
      <c r="AY114" s="151" t="s">
        <v>129</v>
      </c>
    </row>
    <row r="115" spans="2:51" s="10" customFormat="1" ht="12">
      <c r="B115" s="150"/>
      <c r="D115" s="142" t="s">
        <v>250</v>
      </c>
      <c r="E115" s="151" t="s">
        <v>2109</v>
      </c>
      <c r="F115" s="152" t="s">
        <v>2121</v>
      </c>
      <c r="H115" s="153">
        <v>1</v>
      </c>
      <c r="I115" s="154"/>
      <c r="L115" s="150"/>
      <c r="M115" s="155"/>
      <c r="T115" s="156"/>
      <c r="AT115" s="151" t="s">
        <v>250</v>
      </c>
      <c r="AU115" s="151" t="s">
        <v>79</v>
      </c>
      <c r="AV115" s="10" t="s">
        <v>81</v>
      </c>
      <c r="AW115" s="10" t="s">
        <v>34</v>
      </c>
      <c r="AX115" s="10" t="s">
        <v>71</v>
      </c>
      <c r="AY115" s="151" t="s">
        <v>129</v>
      </c>
    </row>
    <row r="116" spans="2:51" s="10" customFormat="1" ht="12">
      <c r="B116" s="150"/>
      <c r="D116" s="142" t="s">
        <v>250</v>
      </c>
      <c r="E116" s="151" t="s">
        <v>2112</v>
      </c>
      <c r="F116" s="152" t="s">
        <v>2136</v>
      </c>
      <c r="H116" s="153">
        <v>2</v>
      </c>
      <c r="I116" s="154"/>
      <c r="L116" s="150"/>
      <c r="M116" s="155"/>
      <c r="T116" s="156"/>
      <c r="AT116" s="151" t="s">
        <v>250</v>
      </c>
      <c r="AU116" s="151" t="s">
        <v>79</v>
      </c>
      <c r="AV116" s="10" t="s">
        <v>81</v>
      </c>
      <c r="AW116" s="10" t="s">
        <v>34</v>
      </c>
      <c r="AX116" s="10" t="s">
        <v>71</v>
      </c>
      <c r="AY116" s="151" t="s">
        <v>129</v>
      </c>
    </row>
    <row r="117" spans="2:51" s="10" customFormat="1" ht="12">
      <c r="B117" s="150"/>
      <c r="D117" s="142" t="s">
        <v>250</v>
      </c>
      <c r="E117" s="151" t="s">
        <v>2137</v>
      </c>
      <c r="F117" s="152" t="s">
        <v>2138</v>
      </c>
      <c r="H117" s="153">
        <v>8</v>
      </c>
      <c r="I117" s="154"/>
      <c r="L117" s="150"/>
      <c r="M117" s="155"/>
      <c r="T117" s="156"/>
      <c r="AT117" s="151" t="s">
        <v>250</v>
      </c>
      <c r="AU117" s="151" t="s">
        <v>79</v>
      </c>
      <c r="AV117" s="10" t="s">
        <v>81</v>
      </c>
      <c r="AW117" s="10" t="s">
        <v>34</v>
      </c>
      <c r="AX117" s="10" t="s">
        <v>79</v>
      </c>
      <c r="AY117" s="151" t="s">
        <v>129</v>
      </c>
    </row>
    <row r="118" spans="2:65" s="1" customFormat="1" ht="16.5" customHeight="1">
      <c r="B118" s="30"/>
      <c r="C118" s="130" t="s">
        <v>157</v>
      </c>
      <c r="D118" s="130" t="s">
        <v>130</v>
      </c>
      <c r="E118" s="131" t="s">
        <v>732</v>
      </c>
      <c r="F118" s="132" t="s">
        <v>725</v>
      </c>
      <c r="G118" s="133" t="s">
        <v>506</v>
      </c>
      <c r="H118" s="134">
        <v>1</v>
      </c>
      <c r="I118" s="135"/>
      <c r="J118" s="136">
        <f>ROUND(I118*H118,2)</f>
        <v>0</v>
      </c>
      <c r="K118" s="132" t="s">
        <v>134</v>
      </c>
      <c r="L118" s="30"/>
      <c r="M118" s="137" t="s">
        <v>1</v>
      </c>
      <c r="N118" s="138" t="s">
        <v>42</v>
      </c>
      <c r="P118" s="139">
        <f>O118*H118</f>
        <v>0</v>
      </c>
      <c r="Q118" s="139">
        <v>0.11241</v>
      </c>
      <c r="R118" s="139">
        <f>Q118*H118</f>
        <v>0.11241</v>
      </c>
      <c r="S118" s="139">
        <v>0</v>
      </c>
      <c r="T118" s="140">
        <f>S118*H118</f>
        <v>0</v>
      </c>
      <c r="AR118" s="16" t="s">
        <v>135</v>
      </c>
      <c r="AT118" s="16" t="s">
        <v>130</v>
      </c>
      <c r="AU118" s="16" t="s">
        <v>79</v>
      </c>
      <c r="AY118" s="16" t="s">
        <v>129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6" t="s">
        <v>79</v>
      </c>
      <c r="BK118" s="141">
        <f>ROUND(I118*H118,2)</f>
        <v>0</v>
      </c>
      <c r="BL118" s="16" t="s">
        <v>135</v>
      </c>
      <c r="BM118" s="16" t="s">
        <v>2139</v>
      </c>
    </row>
    <row r="119" spans="2:47" s="1" customFormat="1" ht="19.5">
      <c r="B119" s="30"/>
      <c r="D119" s="142" t="s">
        <v>137</v>
      </c>
      <c r="F119" s="143" t="s">
        <v>734</v>
      </c>
      <c r="I119" s="83"/>
      <c r="L119" s="30"/>
      <c r="M119" s="144"/>
      <c r="T119" s="49"/>
      <c r="AT119" s="16" t="s">
        <v>137</v>
      </c>
      <c r="AU119" s="16" t="s">
        <v>79</v>
      </c>
    </row>
    <row r="120" spans="2:51" s="10" customFormat="1" ht="12">
      <c r="B120" s="150"/>
      <c r="D120" s="142" t="s">
        <v>250</v>
      </c>
      <c r="E120" s="151" t="s">
        <v>477</v>
      </c>
      <c r="F120" s="152" t="s">
        <v>79</v>
      </c>
      <c r="H120" s="153">
        <v>1</v>
      </c>
      <c r="I120" s="154"/>
      <c r="L120" s="150"/>
      <c r="M120" s="155"/>
      <c r="T120" s="156"/>
      <c r="AT120" s="151" t="s">
        <v>250</v>
      </c>
      <c r="AU120" s="151" t="s">
        <v>79</v>
      </c>
      <c r="AV120" s="10" t="s">
        <v>81</v>
      </c>
      <c r="AW120" s="10" t="s">
        <v>34</v>
      </c>
      <c r="AX120" s="10" t="s">
        <v>79</v>
      </c>
      <c r="AY120" s="151" t="s">
        <v>129</v>
      </c>
    </row>
    <row r="121" spans="2:65" s="1" customFormat="1" ht="16.5" customHeight="1">
      <c r="B121" s="30"/>
      <c r="C121" s="130" t="s">
        <v>162</v>
      </c>
      <c r="D121" s="130" t="s">
        <v>130</v>
      </c>
      <c r="E121" s="131" t="s">
        <v>737</v>
      </c>
      <c r="F121" s="132" t="s">
        <v>738</v>
      </c>
      <c r="G121" s="133" t="s">
        <v>506</v>
      </c>
      <c r="H121" s="134">
        <v>8</v>
      </c>
      <c r="I121" s="135"/>
      <c r="J121" s="136">
        <f>ROUND(I121*H121,2)</f>
        <v>0</v>
      </c>
      <c r="K121" s="132" t="s">
        <v>408</v>
      </c>
      <c r="L121" s="30"/>
      <c r="M121" s="137" t="s">
        <v>1</v>
      </c>
      <c r="N121" s="138" t="s">
        <v>42</v>
      </c>
      <c r="P121" s="139">
        <f>O121*H121</f>
        <v>0</v>
      </c>
      <c r="Q121" s="139">
        <v>0.0061</v>
      </c>
      <c r="R121" s="139">
        <f>Q121*H121</f>
        <v>0.0488</v>
      </c>
      <c r="S121" s="139">
        <v>0</v>
      </c>
      <c r="T121" s="140">
        <f>S121*H121</f>
        <v>0</v>
      </c>
      <c r="AR121" s="16" t="s">
        <v>135</v>
      </c>
      <c r="AT121" s="16" t="s">
        <v>130</v>
      </c>
      <c r="AU121" s="16" t="s">
        <v>79</v>
      </c>
      <c r="AY121" s="16" t="s">
        <v>129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6" t="s">
        <v>79</v>
      </c>
      <c r="BK121" s="141">
        <f>ROUND(I121*H121,2)</f>
        <v>0</v>
      </c>
      <c r="BL121" s="16" t="s">
        <v>135</v>
      </c>
      <c r="BM121" s="16" t="s">
        <v>2140</v>
      </c>
    </row>
    <row r="122" spans="2:51" s="10" customFormat="1" ht="12">
      <c r="B122" s="150"/>
      <c r="D122" s="142" t="s">
        <v>250</v>
      </c>
      <c r="E122" s="151" t="s">
        <v>632</v>
      </c>
      <c r="F122" s="152" t="s">
        <v>167</v>
      </c>
      <c r="H122" s="153">
        <v>8</v>
      </c>
      <c r="I122" s="154"/>
      <c r="L122" s="150"/>
      <c r="M122" s="155"/>
      <c r="T122" s="156"/>
      <c r="AT122" s="151" t="s">
        <v>250</v>
      </c>
      <c r="AU122" s="151" t="s">
        <v>79</v>
      </c>
      <c r="AV122" s="10" t="s">
        <v>81</v>
      </c>
      <c r="AW122" s="10" t="s">
        <v>34</v>
      </c>
      <c r="AX122" s="10" t="s">
        <v>79</v>
      </c>
      <c r="AY122" s="151" t="s">
        <v>129</v>
      </c>
    </row>
    <row r="123" spans="2:65" s="1" customFormat="1" ht="16.5" customHeight="1">
      <c r="B123" s="30"/>
      <c r="C123" s="130" t="s">
        <v>167</v>
      </c>
      <c r="D123" s="130" t="s">
        <v>130</v>
      </c>
      <c r="E123" s="131" t="s">
        <v>742</v>
      </c>
      <c r="F123" s="132" t="s">
        <v>743</v>
      </c>
      <c r="G123" s="133" t="s">
        <v>506</v>
      </c>
      <c r="H123" s="134">
        <v>8</v>
      </c>
      <c r="I123" s="135"/>
      <c r="J123" s="136">
        <f>ROUND(I123*H123,2)</f>
        <v>0</v>
      </c>
      <c r="K123" s="132" t="s">
        <v>408</v>
      </c>
      <c r="L123" s="30"/>
      <c r="M123" s="137" t="s">
        <v>1</v>
      </c>
      <c r="N123" s="138" t="s">
        <v>42</v>
      </c>
      <c r="P123" s="139">
        <f>O123*H123</f>
        <v>0</v>
      </c>
      <c r="Q123" s="139">
        <v>0.003</v>
      </c>
      <c r="R123" s="139">
        <f>Q123*H123</f>
        <v>0.024</v>
      </c>
      <c r="S123" s="139">
        <v>0</v>
      </c>
      <c r="T123" s="140">
        <f>S123*H123</f>
        <v>0</v>
      </c>
      <c r="AR123" s="16" t="s">
        <v>135</v>
      </c>
      <c r="AT123" s="16" t="s">
        <v>130</v>
      </c>
      <c r="AU123" s="16" t="s">
        <v>79</v>
      </c>
      <c r="AY123" s="16" t="s">
        <v>129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6" t="s">
        <v>79</v>
      </c>
      <c r="BK123" s="141">
        <f>ROUND(I123*H123,2)</f>
        <v>0</v>
      </c>
      <c r="BL123" s="16" t="s">
        <v>135</v>
      </c>
      <c r="BM123" s="16" t="s">
        <v>2141</v>
      </c>
    </row>
    <row r="124" spans="2:51" s="10" customFormat="1" ht="12">
      <c r="B124" s="150"/>
      <c r="D124" s="142" t="s">
        <v>250</v>
      </c>
      <c r="E124" s="151" t="s">
        <v>637</v>
      </c>
      <c r="F124" s="152" t="s">
        <v>167</v>
      </c>
      <c r="H124" s="153">
        <v>8</v>
      </c>
      <c r="I124" s="154"/>
      <c r="L124" s="150"/>
      <c r="M124" s="155"/>
      <c r="T124" s="156"/>
      <c r="AT124" s="151" t="s">
        <v>250</v>
      </c>
      <c r="AU124" s="151" t="s">
        <v>79</v>
      </c>
      <c r="AV124" s="10" t="s">
        <v>81</v>
      </c>
      <c r="AW124" s="10" t="s">
        <v>34</v>
      </c>
      <c r="AX124" s="10" t="s">
        <v>79</v>
      </c>
      <c r="AY124" s="151" t="s">
        <v>129</v>
      </c>
    </row>
    <row r="125" spans="2:65" s="1" customFormat="1" ht="16.5" customHeight="1">
      <c r="B125" s="30"/>
      <c r="C125" s="130" t="s">
        <v>173</v>
      </c>
      <c r="D125" s="130" t="s">
        <v>130</v>
      </c>
      <c r="E125" s="131" t="s">
        <v>747</v>
      </c>
      <c r="F125" s="132" t="s">
        <v>748</v>
      </c>
      <c r="G125" s="133" t="s">
        <v>506</v>
      </c>
      <c r="H125" s="134">
        <v>8</v>
      </c>
      <c r="I125" s="135"/>
      <c r="J125" s="136">
        <f>ROUND(I125*H125,2)</f>
        <v>0</v>
      </c>
      <c r="K125" s="132" t="s">
        <v>408</v>
      </c>
      <c r="L125" s="30"/>
      <c r="M125" s="137" t="s">
        <v>1</v>
      </c>
      <c r="N125" s="138" t="s">
        <v>42</v>
      </c>
      <c r="P125" s="139">
        <f>O125*H125</f>
        <v>0</v>
      </c>
      <c r="Q125" s="139">
        <v>0.0001</v>
      </c>
      <c r="R125" s="139">
        <f>Q125*H125</f>
        <v>0.0008</v>
      </c>
      <c r="S125" s="139">
        <v>0</v>
      </c>
      <c r="T125" s="140">
        <f>S125*H125</f>
        <v>0</v>
      </c>
      <c r="AR125" s="16" t="s">
        <v>135</v>
      </c>
      <c r="AT125" s="16" t="s">
        <v>130</v>
      </c>
      <c r="AU125" s="16" t="s">
        <v>79</v>
      </c>
      <c r="AY125" s="16" t="s">
        <v>129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6" t="s">
        <v>79</v>
      </c>
      <c r="BK125" s="141">
        <f>ROUND(I125*H125,2)</f>
        <v>0</v>
      </c>
      <c r="BL125" s="16" t="s">
        <v>135</v>
      </c>
      <c r="BM125" s="16" t="s">
        <v>2142</v>
      </c>
    </row>
    <row r="126" spans="2:51" s="10" customFormat="1" ht="12">
      <c r="B126" s="150"/>
      <c r="D126" s="142" t="s">
        <v>250</v>
      </c>
      <c r="E126" s="151" t="s">
        <v>627</v>
      </c>
      <c r="F126" s="152" t="s">
        <v>167</v>
      </c>
      <c r="H126" s="153">
        <v>8</v>
      </c>
      <c r="I126" s="154"/>
      <c r="L126" s="150"/>
      <c r="M126" s="155"/>
      <c r="T126" s="156"/>
      <c r="AT126" s="151" t="s">
        <v>250</v>
      </c>
      <c r="AU126" s="151" t="s">
        <v>79</v>
      </c>
      <c r="AV126" s="10" t="s">
        <v>81</v>
      </c>
      <c r="AW126" s="10" t="s">
        <v>34</v>
      </c>
      <c r="AX126" s="10" t="s">
        <v>79</v>
      </c>
      <c r="AY126" s="151" t="s">
        <v>129</v>
      </c>
    </row>
    <row r="127" spans="2:65" s="1" customFormat="1" ht="16.5" customHeight="1">
      <c r="B127" s="30"/>
      <c r="C127" s="130" t="s">
        <v>178</v>
      </c>
      <c r="D127" s="130" t="s">
        <v>130</v>
      </c>
      <c r="E127" s="131" t="s">
        <v>752</v>
      </c>
      <c r="F127" s="132" t="s">
        <v>753</v>
      </c>
      <c r="G127" s="133" t="s">
        <v>506</v>
      </c>
      <c r="H127" s="134">
        <v>22</v>
      </c>
      <c r="I127" s="135"/>
      <c r="J127" s="136">
        <f>ROUND(I127*H127,2)</f>
        <v>0</v>
      </c>
      <c r="K127" s="132" t="s">
        <v>408</v>
      </c>
      <c r="L127" s="30"/>
      <c r="M127" s="137" t="s">
        <v>1</v>
      </c>
      <c r="N127" s="138" t="s">
        <v>42</v>
      </c>
      <c r="P127" s="139">
        <f>O127*H127</f>
        <v>0</v>
      </c>
      <c r="Q127" s="139">
        <v>0.00035</v>
      </c>
      <c r="R127" s="139">
        <f>Q127*H127</f>
        <v>0.0077</v>
      </c>
      <c r="S127" s="139">
        <v>0</v>
      </c>
      <c r="T127" s="140">
        <f>S127*H127</f>
        <v>0</v>
      </c>
      <c r="AR127" s="16" t="s">
        <v>135</v>
      </c>
      <c r="AT127" s="16" t="s">
        <v>130</v>
      </c>
      <c r="AU127" s="16" t="s">
        <v>79</v>
      </c>
      <c r="AY127" s="16" t="s">
        <v>129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6" t="s">
        <v>79</v>
      </c>
      <c r="BK127" s="141">
        <f>ROUND(I127*H127,2)</f>
        <v>0</v>
      </c>
      <c r="BL127" s="16" t="s">
        <v>135</v>
      </c>
      <c r="BM127" s="16" t="s">
        <v>2143</v>
      </c>
    </row>
    <row r="128" spans="2:51" s="10" customFormat="1" ht="12">
      <c r="B128" s="150"/>
      <c r="D128" s="142" t="s">
        <v>250</v>
      </c>
      <c r="E128" s="151" t="s">
        <v>646</v>
      </c>
      <c r="F128" s="152" t="s">
        <v>2144</v>
      </c>
      <c r="H128" s="153">
        <v>22</v>
      </c>
      <c r="I128" s="154"/>
      <c r="L128" s="150"/>
      <c r="M128" s="155"/>
      <c r="T128" s="156"/>
      <c r="AT128" s="151" t="s">
        <v>250</v>
      </c>
      <c r="AU128" s="151" t="s">
        <v>79</v>
      </c>
      <c r="AV128" s="10" t="s">
        <v>81</v>
      </c>
      <c r="AW128" s="10" t="s">
        <v>34</v>
      </c>
      <c r="AX128" s="10" t="s">
        <v>79</v>
      </c>
      <c r="AY128" s="151" t="s">
        <v>129</v>
      </c>
    </row>
    <row r="129" spans="2:65" s="1" customFormat="1" ht="16.5" customHeight="1">
      <c r="B129" s="30"/>
      <c r="C129" s="130" t="s">
        <v>184</v>
      </c>
      <c r="D129" s="130" t="s">
        <v>130</v>
      </c>
      <c r="E129" s="131" t="s">
        <v>787</v>
      </c>
      <c r="F129" s="132" t="s">
        <v>788</v>
      </c>
      <c r="G129" s="133" t="s">
        <v>254</v>
      </c>
      <c r="H129" s="134">
        <v>9</v>
      </c>
      <c r="I129" s="135"/>
      <c r="J129" s="136">
        <f>ROUND(I129*H129,2)</f>
        <v>0</v>
      </c>
      <c r="K129" s="132" t="s">
        <v>134</v>
      </c>
      <c r="L129" s="30"/>
      <c r="M129" s="137" t="s">
        <v>1</v>
      </c>
      <c r="N129" s="138" t="s">
        <v>42</v>
      </c>
      <c r="P129" s="139">
        <f>O129*H129</f>
        <v>0</v>
      </c>
      <c r="Q129" s="139">
        <v>0.0006</v>
      </c>
      <c r="R129" s="139">
        <f>Q129*H129</f>
        <v>0.005399999999999999</v>
      </c>
      <c r="S129" s="139">
        <v>0</v>
      </c>
      <c r="T129" s="140">
        <f>S129*H129</f>
        <v>0</v>
      </c>
      <c r="AR129" s="16" t="s">
        <v>135</v>
      </c>
      <c r="AT129" s="16" t="s">
        <v>130</v>
      </c>
      <c r="AU129" s="16" t="s">
        <v>79</v>
      </c>
      <c r="AY129" s="16" t="s">
        <v>129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6" t="s">
        <v>79</v>
      </c>
      <c r="BK129" s="141">
        <f>ROUND(I129*H129,2)</f>
        <v>0</v>
      </c>
      <c r="BL129" s="16" t="s">
        <v>135</v>
      </c>
      <c r="BM129" s="16" t="s">
        <v>2145</v>
      </c>
    </row>
    <row r="130" spans="2:47" s="1" customFormat="1" ht="19.5">
      <c r="B130" s="30"/>
      <c r="D130" s="142" t="s">
        <v>137</v>
      </c>
      <c r="F130" s="143" t="s">
        <v>790</v>
      </c>
      <c r="I130" s="83"/>
      <c r="L130" s="30"/>
      <c r="M130" s="144"/>
      <c r="T130" s="49"/>
      <c r="AT130" s="16" t="s">
        <v>137</v>
      </c>
      <c r="AU130" s="16" t="s">
        <v>79</v>
      </c>
    </row>
    <row r="131" spans="2:51" s="10" customFormat="1" ht="12">
      <c r="B131" s="150"/>
      <c r="D131" s="142" t="s">
        <v>250</v>
      </c>
      <c r="E131" s="151" t="s">
        <v>678</v>
      </c>
      <c r="F131" s="152" t="s">
        <v>2146</v>
      </c>
      <c r="H131" s="153">
        <v>9</v>
      </c>
      <c r="I131" s="154"/>
      <c r="L131" s="150"/>
      <c r="M131" s="155"/>
      <c r="T131" s="156"/>
      <c r="AT131" s="151" t="s">
        <v>250</v>
      </c>
      <c r="AU131" s="151" t="s">
        <v>79</v>
      </c>
      <c r="AV131" s="10" t="s">
        <v>81</v>
      </c>
      <c r="AW131" s="10" t="s">
        <v>34</v>
      </c>
      <c r="AX131" s="10" t="s">
        <v>79</v>
      </c>
      <c r="AY131" s="151" t="s">
        <v>129</v>
      </c>
    </row>
    <row r="132" spans="2:65" s="1" customFormat="1" ht="16.5" customHeight="1">
      <c r="B132" s="30"/>
      <c r="C132" s="130" t="s">
        <v>312</v>
      </c>
      <c r="D132" s="130" t="s">
        <v>130</v>
      </c>
      <c r="E132" s="131" t="s">
        <v>815</v>
      </c>
      <c r="F132" s="132" t="s">
        <v>816</v>
      </c>
      <c r="G132" s="133" t="s">
        <v>254</v>
      </c>
      <c r="H132" s="134">
        <v>9</v>
      </c>
      <c r="I132" s="135"/>
      <c r="J132" s="136">
        <f>ROUND(I132*H132,2)</f>
        <v>0</v>
      </c>
      <c r="K132" s="132" t="s">
        <v>134</v>
      </c>
      <c r="L132" s="30"/>
      <c r="M132" s="137" t="s">
        <v>1</v>
      </c>
      <c r="N132" s="138" t="s">
        <v>42</v>
      </c>
      <c r="P132" s="139">
        <f>O132*H132</f>
        <v>0</v>
      </c>
      <c r="Q132" s="139">
        <v>0.0016</v>
      </c>
      <c r="R132" s="139">
        <f>Q132*H132</f>
        <v>0.014400000000000001</v>
      </c>
      <c r="S132" s="139">
        <v>0</v>
      </c>
      <c r="T132" s="140">
        <f>S132*H132</f>
        <v>0</v>
      </c>
      <c r="AR132" s="16" t="s">
        <v>135</v>
      </c>
      <c r="AT132" s="16" t="s">
        <v>130</v>
      </c>
      <c r="AU132" s="16" t="s">
        <v>79</v>
      </c>
      <c r="AY132" s="16" t="s">
        <v>129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6" t="s">
        <v>79</v>
      </c>
      <c r="BK132" s="141">
        <f>ROUND(I132*H132,2)</f>
        <v>0</v>
      </c>
      <c r="BL132" s="16" t="s">
        <v>135</v>
      </c>
      <c r="BM132" s="16" t="s">
        <v>2147</v>
      </c>
    </row>
    <row r="133" spans="2:47" s="1" customFormat="1" ht="19.5">
      <c r="B133" s="30"/>
      <c r="D133" s="142" t="s">
        <v>137</v>
      </c>
      <c r="F133" s="143" t="s">
        <v>790</v>
      </c>
      <c r="I133" s="83"/>
      <c r="L133" s="30"/>
      <c r="M133" s="144"/>
      <c r="T133" s="49"/>
      <c r="AT133" s="16" t="s">
        <v>137</v>
      </c>
      <c r="AU133" s="16" t="s">
        <v>79</v>
      </c>
    </row>
    <row r="134" spans="2:51" s="10" customFormat="1" ht="12">
      <c r="B134" s="150"/>
      <c r="D134" s="142" t="s">
        <v>250</v>
      </c>
      <c r="E134" s="151" t="s">
        <v>490</v>
      </c>
      <c r="F134" s="152" t="s">
        <v>2146</v>
      </c>
      <c r="H134" s="153">
        <v>9</v>
      </c>
      <c r="I134" s="154"/>
      <c r="L134" s="150"/>
      <c r="M134" s="155"/>
      <c r="T134" s="156"/>
      <c r="AT134" s="151" t="s">
        <v>250</v>
      </c>
      <c r="AU134" s="151" t="s">
        <v>79</v>
      </c>
      <c r="AV134" s="10" t="s">
        <v>81</v>
      </c>
      <c r="AW134" s="10" t="s">
        <v>34</v>
      </c>
      <c r="AX134" s="10" t="s">
        <v>79</v>
      </c>
      <c r="AY134" s="151" t="s">
        <v>129</v>
      </c>
    </row>
    <row r="135" spans="2:65" s="1" customFormat="1" ht="16.5" customHeight="1">
      <c r="B135" s="30"/>
      <c r="C135" s="130" t="s">
        <v>317</v>
      </c>
      <c r="D135" s="130" t="s">
        <v>130</v>
      </c>
      <c r="E135" s="131" t="s">
        <v>820</v>
      </c>
      <c r="F135" s="132" t="s">
        <v>821</v>
      </c>
      <c r="G135" s="133" t="s">
        <v>506</v>
      </c>
      <c r="H135" s="134">
        <v>1</v>
      </c>
      <c r="I135" s="135"/>
      <c r="J135" s="136">
        <f>ROUND(I135*H135,2)</f>
        <v>0</v>
      </c>
      <c r="K135" s="132" t="s">
        <v>134</v>
      </c>
      <c r="L135" s="30"/>
      <c r="M135" s="137" t="s">
        <v>1</v>
      </c>
      <c r="N135" s="138" t="s">
        <v>42</v>
      </c>
      <c r="P135" s="139">
        <f>O135*H135</f>
        <v>0</v>
      </c>
      <c r="Q135" s="139">
        <v>0.00053</v>
      </c>
      <c r="R135" s="139">
        <f>Q135*H135</f>
        <v>0.00053</v>
      </c>
      <c r="S135" s="139">
        <v>0</v>
      </c>
      <c r="T135" s="140">
        <f>S135*H135</f>
        <v>0</v>
      </c>
      <c r="AR135" s="16" t="s">
        <v>135</v>
      </c>
      <c r="AT135" s="16" t="s">
        <v>130</v>
      </c>
      <c r="AU135" s="16" t="s">
        <v>79</v>
      </c>
      <c r="AY135" s="16" t="s">
        <v>129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6" t="s">
        <v>79</v>
      </c>
      <c r="BK135" s="141">
        <f>ROUND(I135*H135,2)</f>
        <v>0</v>
      </c>
      <c r="BL135" s="16" t="s">
        <v>135</v>
      </c>
      <c r="BM135" s="16" t="s">
        <v>2148</v>
      </c>
    </row>
    <row r="136" spans="2:51" s="10" customFormat="1" ht="12">
      <c r="B136" s="150"/>
      <c r="D136" s="142" t="s">
        <v>250</v>
      </c>
      <c r="E136" s="151" t="s">
        <v>2149</v>
      </c>
      <c r="F136" s="152" t="s">
        <v>2150</v>
      </c>
      <c r="H136" s="153">
        <v>1</v>
      </c>
      <c r="I136" s="154"/>
      <c r="L136" s="150"/>
      <c r="M136" s="155"/>
      <c r="T136" s="156"/>
      <c r="AT136" s="151" t="s">
        <v>250</v>
      </c>
      <c r="AU136" s="151" t="s">
        <v>79</v>
      </c>
      <c r="AV136" s="10" t="s">
        <v>81</v>
      </c>
      <c r="AW136" s="10" t="s">
        <v>34</v>
      </c>
      <c r="AX136" s="10" t="s">
        <v>79</v>
      </c>
      <c r="AY136" s="151" t="s">
        <v>129</v>
      </c>
    </row>
    <row r="137" spans="2:65" s="1" customFormat="1" ht="16.5" customHeight="1">
      <c r="B137" s="30"/>
      <c r="C137" s="130" t="s">
        <v>327</v>
      </c>
      <c r="D137" s="130" t="s">
        <v>130</v>
      </c>
      <c r="E137" s="131" t="s">
        <v>928</v>
      </c>
      <c r="F137" s="132" t="s">
        <v>929</v>
      </c>
      <c r="G137" s="133" t="s">
        <v>407</v>
      </c>
      <c r="H137" s="134">
        <v>1.463</v>
      </c>
      <c r="I137" s="135"/>
      <c r="J137" s="136">
        <f>ROUND(I137*H137,2)</f>
        <v>0</v>
      </c>
      <c r="K137" s="132" t="s">
        <v>134</v>
      </c>
      <c r="L137" s="30"/>
      <c r="M137" s="137" t="s">
        <v>1</v>
      </c>
      <c r="N137" s="138" t="s">
        <v>42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6" t="s">
        <v>135</v>
      </c>
      <c r="AT137" s="16" t="s">
        <v>130</v>
      </c>
      <c r="AU137" s="16" t="s">
        <v>79</v>
      </c>
      <c r="AY137" s="16" t="s">
        <v>129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79</v>
      </c>
      <c r="BK137" s="141">
        <f>ROUND(I137*H137,2)</f>
        <v>0</v>
      </c>
      <c r="BL137" s="16" t="s">
        <v>135</v>
      </c>
      <c r="BM137" s="16" t="s">
        <v>2151</v>
      </c>
    </row>
    <row r="138" spans="2:51" s="10" customFormat="1" ht="12">
      <c r="B138" s="150"/>
      <c r="D138" s="142" t="s">
        <v>250</v>
      </c>
      <c r="E138" s="151" t="s">
        <v>508</v>
      </c>
      <c r="F138" s="152" t="s">
        <v>2152</v>
      </c>
      <c r="H138" s="153">
        <v>1.463</v>
      </c>
      <c r="I138" s="154"/>
      <c r="L138" s="150"/>
      <c r="M138" s="198"/>
      <c r="N138" s="199"/>
      <c r="O138" s="199"/>
      <c r="P138" s="199"/>
      <c r="Q138" s="199"/>
      <c r="R138" s="199"/>
      <c r="S138" s="199"/>
      <c r="T138" s="200"/>
      <c r="AT138" s="151" t="s">
        <v>250</v>
      </c>
      <c r="AU138" s="151" t="s">
        <v>79</v>
      </c>
      <c r="AV138" s="10" t="s">
        <v>81</v>
      </c>
      <c r="AW138" s="10" t="s">
        <v>34</v>
      </c>
      <c r="AX138" s="10" t="s">
        <v>79</v>
      </c>
      <c r="AY138" s="151" t="s">
        <v>129</v>
      </c>
    </row>
    <row r="139" spans="2:12" s="1" customFormat="1" ht="6.95" customHeight="1">
      <c r="B139" s="39"/>
      <c r="C139" s="40"/>
      <c r="D139" s="40"/>
      <c r="E139" s="40"/>
      <c r="F139" s="40"/>
      <c r="G139" s="40"/>
      <c r="H139" s="40"/>
      <c r="I139" s="99"/>
      <c r="J139" s="40"/>
      <c r="K139" s="40"/>
      <c r="L139" s="30"/>
    </row>
  </sheetData>
  <sheetProtection algorithmName="SHA-512" hashValue="dU/O6EkM0HpNG529zMzos61gzhc4PF9ACQK/EWr0p2++2zLzEEdVHp+Vm5XGQEAS+C5OQwqFHXpiSsjMDhzfGQ==" saltValue="XBE8XoC4LxrGEbRk7kI1bun+W7aK8wE9FnJRGCZURF/AMLGN8eLZypwBv5HH5h6vPReEXuN5tZm9PcFOi38KKw==" spinCount="100000" sheet="1" objects="1" scenarios="1" formatColumns="0" formatRows="0" autoFilter="0"/>
  <autoFilter ref="C79:K138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82"/>
      <c r="J3" s="18"/>
      <c r="K3" s="18"/>
      <c r="L3" s="19"/>
      <c r="AT3" s="16" t="s">
        <v>81</v>
      </c>
    </row>
    <row r="4" spans="2:46" ht="24.95" customHeight="1">
      <c r="B4" s="19"/>
      <c r="D4" s="20" t="s">
        <v>106</v>
      </c>
      <c r="L4" s="19"/>
      <c r="M4" s="2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38" t="str">
        <f>'Rekapitulace stavby'!K6</f>
        <v>II/186 Průtah Plánice</v>
      </c>
      <c r="F7" s="221"/>
      <c r="G7" s="221"/>
      <c r="H7" s="221"/>
      <c r="L7" s="19"/>
    </row>
    <row r="8" spans="2:12" s="1" customFormat="1" ht="12" customHeight="1">
      <c r="B8" s="30"/>
      <c r="D8" s="25" t="s">
        <v>107</v>
      </c>
      <c r="I8" s="83"/>
      <c r="L8" s="30"/>
    </row>
    <row r="9" spans="2:12" s="1" customFormat="1" ht="36.95" customHeight="1">
      <c r="B9" s="30"/>
      <c r="E9" s="224" t="s">
        <v>2153</v>
      </c>
      <c r="F9" s="223"/>
      <c r="G9" s="223"/>
      <c r="H9" s="223"/>
      <c r="I9" s="83"/>
      <c r="L9" s="30"/>
    </row>
    <row r="10" spans="2:12" s="1" customFormat="1" ht="12">
      <c r="B10" s="30"/>
      <c r="I10" s="83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4" t="s">
        <v>19</v>
      </c>
      <c r="J11" s="16" t="s">
        <v>945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4" t="s">
        <v>22</v>
      </c>
      <c r="J12" s="46" t="str">
        <f>'Rekapitulace stavby'!AN8</f>
        <v>11. 12. 2018</v>
      </c>
      <c r="L12" s="30"/>
    </row>
    <row r="13" spans="2:12" s="1" customFormat="1" ht="10.9" customHeight="1">
      <c r="B13" s="30"/>
      <c r="I13" s="83"/>
      <c r="L13" s="30"/>
    </row>
    <row r="14" spans="2:12" s="1" customFormat="1" ht="12" customHeight="1">
      <c r="B14" s="30"/>
      <c r="D14" s="25" t="s">
        <v>24</v>
      </c>
      <c r="I14" s="84" t="s">
        <v>25</v>
      </c>
      <c r="J14" s="16" t="s">
        <v>1</v>
      </c>
      <c r="L14" s="30"/>
    </row>
    <row r="15" spans="2:12" s="1" customFormat="1" ht="18" customHeight="1">
      <c r="B15" s="30"/>
      <c r="E15" s="16" t="s">
        <v>26</v>
      </c>
      <c r="I15" s="84" t="s">
        <v>27</v>
      </c>
      <c r="J15" s="16" t="s">
        <v>1</v>
      </c>
      <c r="L15" s="30"/>
    </row>
    <row r="16" spans="2:12" s="1" customFormat="1" ht="6.95" customHeight="1">
      <c r="B16" s="30"/>
      <c r="I16" s="83"/>
      <c r="L16" s="30"/>
    </row>
    <row r="17" spans="2:12" s="1" customFormat="1" ht="12" customHeight="1">
      <c r="B17" s="30"/>
      <c r="D17" s="25" t="s">
        <v>28</v>
      </c>
      <c r="I17" s="84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7"/>
      <c r="G18" s="227"/>
      <c r="H18" s="227"/>
      <c r="I18" s="84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3"/>
      <c r="L19" s="30"/>
    </row>
    <row r="20" spans="2:12" s="1" customFormat="1" ht="12" customHeight="1">
      <c r="B20" s="30"/>
      <c r="D20" s="25" t="s">
        <v>30</v>
      </c>
      <c r="I20" s="84" t="s">
        <v>25</v>
      </c>
      <c r="J20" s="16" t="s">
        <v>31</v>
      </c>
      <c r="L20" s="30"/>
    </row>
    <row r="21" spans="2:12" s="1" customFormat="1" ht="18" customHeight="1">
      <c r="B21" s="30"/>
      <c r="E21" s="16" t="s">
        <v>32</v>
      </c>
      <c r="I21" s="84" t="s">
        <v>27</v>
      </c>
      <c r="J21" s="16" t="s">
        <v>33</v>
      </c>
      <c r="L21" s="30"/>
    </row>
    <row r="22" spans="2:12" s="1" customFormat="1" ht="6.95" customHeight="1">
      <c r="B22" s="30"/>
      <c r="I22" s="83"/>
      <c r="L22" s="30"/>
    </row>
    <row r="23" spans="2:12" s="1" customFormat="1" ht="12" customHeight="1">
      <c r="B23" s="30"/>
      <c r="D23" s="25" t="s">
        <v>35</v>
      </c>
      <c r="I23" s="84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4" t="s">
        <v>27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3"/>
      <c r="L25" s="30"/>
    </row>
    <row r="26" spans="2:12" s="1" customFormat="1" ht="12" customHeight="1">
      <c r="B26" s="30"/>
      <c r="D26" s="25" t="s">
        <v>36</v>
      </c>
      <c r="I26" s="83"/>
      <c r="L26" s="30"/>
    </row>
    <row r="27" spans="2:12" s="6" customFormat="1" ht="16.5" customHeight="1">
      <c r="B27" s="85"/>
      <c r="E27" s="231" t="s">
        <v>1</v>
      </c>
      <c r="F27" s="231"/>
      <c r="G27" s="231"/>
      <c r="H27" s="231"/>
      <c r="I27" s="86"/>
      <c r="L27" s="85"/>
    </row>
    <row r="28" spans="2:12" s="1" customFormat="1" ht="6.95" customHeight="1">
      <c r="B28" s="30"/>
      <c r="I28" s="83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7"/>
      <c r="J29" s="47"/>
      <c r="K29" s="47"/>
      <c r="L29" s="30"/>
    </row>
    <row r="30" spans="2:12" s="1" customFormat="1" ht="25.35" customHeight="1">
      <c r="B30" s="30"/>
      <c r="D30" s="88" t="s">
        <v>37</v>
      </c>
      <c r="I30" s="83"/>
      <c r="J30" s="59">
        <f>ROUND(J82,2)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7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89" t="s">
        <v>38</v>
      </c>
      <c r="J32" s="33" t="s">
        <v>40</v>
      </c>
      <c r="L32" s="30"/>
    </row>
    <row r="33" spans="2:12" s="1" customFormat="1" ht="14.45" customHeight="1">
      <c r="B33" s="30"/>
      <c r="D33" s="25" t="s">
        <v>41</v>
      </c>
      <c r="E33" s="25" t="s">
        <v>42</v>
      </c>
      <c r="F33" s="90">
        <f>ROUND((SUM(BE82:BE105)),2)</f>
        <v>0</v>
      </c>
      <c r="I33" s="91">
        <v>0.21</v>
      </c>
      <c r="J33" s="90">
        <f>ROUND(((SUM(BE82:BE105))*I33),2)</f>
        <v>0</v>
      </c>
      <c r="L33" s="30"/>
    </row>
    <row r="34" spans="2:12" s="1" customFormat="1" ht="14.45" customHeight="1">
      <c r="B34" s="30"/>
      <c r="E34" s="25" t="s">
        <v>43</v>
      </c>
      <c r="F34" s="90">
        <f>ROUND((SUM(BF82:BF105)),2)</f>
        <v>0</v>
      </c>
      <c r="I34" s="91">
        <v>0.15</v>
      </c>
      <c r="J34" s="90">
        <f>ROUND(((SUM(BF82:BF105))*I34),2)</f>
        <v>0</v>
      </c>
      <c r="L34" s="30"/>
    </row>
    <row r="35" spans="2:12" s="1" customFormat="1" ht="14.45" customHeight="1" hidden="1">
      <c r="B35" s="30"/>
      <c r="E35" s="25" t="s">
        <v>44</v>
      </c>
      <c r="F35" s="90">
        <f>ROUND((SUM(BG82:BG105)),2)</f>
        <v>0</v>
      </c>
      <c r="I35" s="91">
        <v>0.21</v>
      </c>
      <c r="J35" s="90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0">
        <f>ROUND((SUM(BH82:BH105)),2)</f>
        <v>0</v>
      </c>
      <c r="I36" s="91">
        <v>0.15</v>
      </c>
      <c r="J36" s="90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0">
        <f>ROUND((SUM(BI82:BI105)),2)</f>
        <v>0</v>
      </c>
      <c r="I37" s="91">
        <v>0</v>
      </c>
      <c r="J37" s="90">
        <f>0</f>
        <v>0</v>
      </c>
      <c r="L37" s="30"/>
    </row>
    <row r="38" spans="2:12" s="1" customFormat="1" ht="6.95" customHeight="1">
      <c r="B38" s="30"/>
      <c r="I38" s="83"/>
      <c r="L38" s="30"/>
    </row>
    <row r="39" spans="2:12" s="1" customFormat="1" ht="25.35" customHeight="1">
      <c r="B39" s="30"/>
      <c r="C39" s="92"/>
      <c r="D39" s="93" t="s">
        <v>47</v>
      </c>
      <c r="E39" s="50"/>
      <c r="F39" s="50"/>
      <c r="G39" s="94" t="s">
        <v>48</v>
      </c>
      <c r="H39" s="95" t="s">
        <v>49</v>
      </c>
      <c r="I39" s="96"/>
      <c r="J39" s="97">
        <f>SUM(J30:J37)</f>
        <v>0</v>
      </c>
      <c r="K39" s="98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9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0"/>
      <c r="J44" s="42"/>
      <c r="K44" s="42"/>
      <c r="L44" s="30"/>
    </row>
    <row r="45" spans="2:12" s="1" customFormat="1" ht="24.95" customHeight="1">
      <c r="B45" s="30"/>
      <c r="C45" s="20" t="s">
        <v>109</v>
      </c>
      <c r="I45" s="83"/>
      <c r="L45" s="30"/>
    </row>
    <row r="46" spans="2:12" s="1" customFormat="1" ht="6.95" customHeight="1">
      <c r="B46" s="30"/>
      <c r="I46" s="83"/>
      <c r="L46" s="30"/>
    </row>
    <row r="47" spans="2:12" s="1" customFormat="1" ht="12" customHeight="1">
      <c r="B47" s="30"/>
      <c r="C47" s="25" t="s">
        <v>16</v>
      </c>
      <c r="I47" s="83"/>
      <c r="L47" s="30"/>
    </row>
    <row r="48" spans="2:12" s="1" customFormat="1" ht="16.5" customHeight="1">
      <c r="B48" s="30"/>
      <c r="E48" s="238" t="str">
        <f>E7</f>
        <v>II/186 Průtah Plánice</v>
      </c>
      <c r="F48" s="221"/>
      <c r="G48" s="221"/>
      <c r="H48" s="221"/>
      <c r="I48" s="83"/>
      <c r="L48" s="30"/>
    </row>
    <row r="49" spans="2:12" s="1" customFormat="1" ht="12" customHeight="1">
      <c r="B49" s="30"/>
      <c r="C49" s="25" t="s">
        <v>107</v>
      </c>
      <c r="I49" s="83"/>
      <c r="L49" s="30"/>
    </row>
    <row r="50" spans="2:12" s="1" customFormat="1" ht="16.5" customHeight="1">
      <c r="B50" s="30"/>
      <c r="E50" s="224" t="str">
        <f>E9</f>
        <v>110.e - Chodníky a přidružené plochy - nezpůsobilé výdaje</v>
      </c>
      <c r="F50" s="223"/>
      <c r="G50" s="223"/>
      <c r="H50" s="223"/>
      <c r="I50" s="83"/>
      <c r="L50" s="30"/>
    </row>
    <row r="51" spans="2:12" s="1" customFormat="1" ht="6.95" customHeight="1">
      <c r="B51" s="30"/>
      <c r="I51" s="83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4" t="s">
        <v>22</v>
      </c>
      <c r="J52" s="46" t="str">
        <f>IF(J12="","",J12)</f>
        <v>11. 12. 2018</v>
      </c>
      <c r="L52" s="30"/>
    </row>
    <row r="53" spans="2:12" s="1" customFormat="1" ht="6.95" customHeight="1">
      <c r="B53" s="30"/>
      <c r="I53" s="83"/>
      <c r="L53" s="30"/>
    </row>
    <row r="54" spans="2:12" s="1" customFormat="1" ht="24.95" customHeight="1">
      <c r="B54" s="30"/>
      <c r="C54" s="25" t="s">
        <v>24</v>
      </c>
      <c r="F54" s="16" t="str">
        <f>E15</f>
        <v>Správa a údržba Plzeňského kraje p.o.</v>
      </c>
      <c r="I54" s="84" t="s">
        <v>30</v>
      </c>
      <c r="J54" s="28" t="str">
        <f>E21</f>
        <v>Valbek, spol. s r. o., stř.Plzeň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4" t="s">
        <v>35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3"/>
      <c r="L56" s="30"/>
    </row>
    <row r="57" spans="2:12" s="1" customFormat="1" ht="29.25" customHeight="1">
      <c r="B57" s="30"/>
      <c r="C57" s="101" t="s">
        <v>110</v>
      </c>
      <c r="D57" s="92"/>
      <c r="E57" s="92"/>
      <c r="F57" s="92"/>
      <c r="G57" s="92"/>
      <c r="H57" s="92"/>
      <c r="I57" s="102"/>
      <c r="J57" s="103" t="s">
        <v>111</v>
      </c>
      <c r="K57" s="92"/>
      <c r="L57" s="30"/>
    </row>
    <row r="58" spans="2:12" s="1" customFormat="1" ht="10.35" customHeight="1">
      <c r="B58" s="30"/>
      <c r="I58" s="83"/>
      <c r="L58" s="30"/>
    </row>
    <row r="59" spans="2:47" s="1" customFormat="1" ht="22.9" customHeight="1">
      <c r="B59" s="30"/>
      <c r="C59" s="104" t="s">
        <v>112</v>
      </c>
      <c r="I59" s="83"/>
      <c r="J59" s="59">
        <f>J82</f>
        <v>0</v>
      </c>
      <c r="L59" s="30"/>
      <c r="AU59" s="16" t="s">
        <v>113</v>
      </c>
    </row>
    <row r="60" spans="2:12" s="7" customFormat="1" ht="24.95" customHeight="1">
      <c r="B60" s="105"/>
      <c r="D60" s="106" t="s">
        <v>238</v>
      </c>
      <c r="E60" s="107"/>
      <c r="F60" s="107"/>
      <c r="G60" s="107"/>
      <c r="H60" s="107"/>
      <c r="I60" s="108"/>
      <c r="J60" s="109">
        <f>J83</f>
        <v>0</v>
      </c>
      <c r="L60" s="105"/>
    </row>
    <row r="61" spans="2:12" s="7" customFormat="1" ht="24.95" customHeight="1">
      <c r="B61" s="105"/>
      <c r="D61" s="106" t="s">
        <v>241</v>
      </c>
      <c r="E61" s="107"/>
      <c r="F61" s="107"/>
      <c r="G61" s="107"/>
      <c r="H61" s="107"/>
      <c r="I61" s="108"/>
      <c r="J61" s="109">
        <f>J87</f>
        <v>0</v>
      </c>
      <c r="L61" s="105"/>
    </row>
    <row r="62" spans="2:12" s="7" customFormat="1" ht="24.95" customHeight="1">
      <c r="B62" s="105"/>
      <c r="D62" s="106" t="s">
        <v>243</v>
      </c>
      <c r="E62" s="107"/>
      <c r="F62" s="107"/>
      <c r="G62" s="107"/>
      <c r="H62" s="107"/>
      <c r="I62" s="108"/>
      <c r="J62" s="109">
        <f>J96</f>
        <v>0</v>
      </c>
      <c r="L62" s="105"/>
    </row>
    <row r="63" spans="2:12" s="1" customFormat="1" ht="21.75" customHeight="1">
      <c r="B63" s="30"/>
      <c r="I63" s="83"/>
      <c r="L63" s="30"/>
    </row>
    <row r="64" spans="2:12" s="1" customFormat="1" ht="6.95" customHeight="1">
      <c r="B64" s="39"/>
      <c r="C64" s="40"/>
      <c r="D64" s="40"/>
      <c r="E64" s="40"/>
      <c r="F64" s="40"/>
      <c r="G64" s="40"/>
      <c r="H64" s="40"/>
      <c r="I64" s="99"/>
      <c r="J64" s="40"/>
      <c r="K64" s="40"/>
      <c r="L64" s="30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100"/>
      <c r="J68" s="42"/>
      <c r="K68" s="42"/>
      <c r="L68" s="30"/>
    </row>
    <row r="69" spans="2:12" s="1" customFormat="1" ht="24.95" customHeight="1">
      <c r="B69" s="30"/>
      <c r="C69" s="20" t="s">
        <v>115</v>
      </c>
      <c r="I69" s="83"/>
      <c r="L69" s="30"/>
    </row>
    <row r="70" spans="2:12" s="1" customFormat="1" ht="6.95" customHeight="1">
      <c r="B70" s="30"/>
      <c r="I70" s="83"/>
      <c r="L70" s="30"/>
    </row>
    <row r="71" spans="2:12" s="1" customFormat="1" ht="12" customHeight="1">
      <c r="B71" s="30"/>
      <c r="C71" s="25" t="s">
        <v>16</v>
      </c>
      <c r="I71" s="83"/>
      <c r="L71" s="30"/>
    </row>
    <row r="72" spans="2:12" s="1" customFormat="1" ht="16.5" customHeight="1">
      <c r="B72" s="30"/>
      <c r="E72" s="238" t="str">
        <f>E7</f>
        <v>II/186 Průtah Plánice</v>
      </c>
      <c r="F72" s="221"/>
      <c r="G72" s="221"/>
      <c r="H72" s="221"/>
      <c r="I72" s="83"/>
      <c r="L72" s="30"/>
    </row>
    <row r="73" spans="2:12" s="1" customFormat="1" ht="12" customHeight="1">
      <c r="B73" s="30"/>
      <c r="C73" s="25" t="s">
        <v>107</v>
      </c>
      <c r="I73" s="83"/>
      <c r="L73" s="30"/>
    </row>
    <row r="74" spans="2:12" s="1" customFormat="1" ht="16.5" customHeight="1">
      <c r="B74" s="30"/>
      <c r="E74" s="224" t="str">
        <f>E9</f>
        <v>110.e - Chodníky a přidružené plochy - nezpůsobilé výdaje</v>
      </c>
      <c r="F74" s="223"/>
      <c r="G74" s="223"/>
      <c r="H74" s="223"/>
      <c r="I74" s="83"/>
      <c r="L74" s="30"/>
    </row>
    <row r="75" spans="2:12" s="1" customFormat="1" ht="6.95" customHeight="1">
      <c r="B75" s="30"/>
      <c r="I75" s="83"/>
      <c r="L75" s="30"/>
    </row>
    <row r="76" spans="2:12" s="1" customFormat="1" ht="12" customHeight="1">
      <c r="B76" s="30"/>
      <c r="C76" s="25" t="s">
        <v>20</v>
      </c>
      <c r="F76" s="16" t="str">
        <f>F12</f>
        <v xml:space="preserve"> </v>
      </c>
      <c r="I76" s="84" t="s">
        <v>22</v>
      </c>
      <c r="J76" s="46" t="str">
        <f>IF(J12="","",J12)</f>
        <v>11. 12. 2018</v>
      </c>
      <c r="L76" s="30"/>
    </row>
    <row r="77" spans="2:12" s="1" customFormat="1" ht="6.95" customHeight="1">
      <c r="B77" s="30"/>
      <c r="I77" s="83"/>
      <c r="L77" s="30"/>
    </row>
    <row r="78" spans="2:12" s="1" customFormat="1" ht="24.95" customHeight="1">
      <c r="B78" s="30"/>
      <c r="C78" s="25" t="s">
        <v>24</v>
      </c>
      <c r="F78" s="16" t="str">
        <f>E15</f>
        <v>Správa a údržba Plzeňského kraje p.o.</v>
      </c>
      <c r="I78" s="84" t="s">
        <v>30</v>
      </c>
      <c r="J78" s="28" t="str">
        <f>E21</f>
        <v>Valbek, spol. s r. o., stř.Plzeň</v>
      </c>
      <c r="L78" s="30"/>
    </row>
    <row r="79" spans="2:12" s="1" customFormat="1" ht="13.7" customHeight="1">
      <c r="B79" s="30"/>
      <c r="C79" s="25" t="s">
        <v>28</v>
      </c>
      <c r="F79" s="16" t="str">
        <f>IF(E18="","",E18)</f>
        <v>Vyplň údaj</v>
      </c>
      <c r="I79" s="84" t="s">
        <v>35</v>
      </c>
      <c r="J79" s="28" t="str">
        <f>E24</f>
        <v xml:space="preserve"> </v>
      </c>
      <c r="L79" s="30"/>
    </row>
    <row r="80" spans="2:12" s="1" customFormat="1" ht="10.35" customHeight="1">
      <c r="B80" s="30"/>
      <c r="I80" s="83"/>
      <c r="L80" s="30"/>
    </row>
    <row r="81" spans="2:20" s="8" customFormat="1" ht="29.25" customHeight="1">
      <c r="B81" s="110"/>
      <c r="C81" s="111" t="s">
        <v>116</v>
      </c>
      <c r="D81" s="112" t="s">
        <v>56</v>
      </c>
      <c r="E81" s="112" t="s">
        <v>52</v>
      </c>
      <c r="F81" s="112" t="s">
        <v>53</v>
      </c>
      <c r="G81" s="112" t="s">
        <v>117</v>
      </c>
      <c r="H81" s="112" t="s">
        <v>118</v>
      </c>
      <c r="I81" s="113" t="s">
        <v>119</v>
      </c>
      <c r="J81" s="114" t="s">
        <v>111</v>
      </c>
      <c r="K81" s="115" t="s">
        <v>120</v>
      </c>
      <c r="L81" s="110"/>
      <c r="M81" s="52" t="s">
        <v>1</v>
      </c>
      <c r="N81" s="53" t="s">
        <v>41</v>
      </c>
      <c r="O81" s="53" t="s">
        <v>121</v>
      </c>
      <c r="P81" s="53" t="s">
        <v>122</v>
      </c>
      <c r="Q81" s="53" t="s">
        <v>123</v>
      </c>
      <c r="R81" s="53" t="s">
        <v>124</v>
      </c>
      <c r="S81" s="53" t="s">
        <v>125</v>
      </c>
      <c r="T81" s="54" t="s">
        <v>126</v>
      </c>
    </row>
    <row r="82" spans="2:63" s="1" customFormat="1" ht="22.9" customHeight="1">
      <c r="B82" s="30"/>
      <c r="C82" s="57" t="s">
        <v>127</v>
      </c>
      <c r="I82" s="83"/>
      <c r="J82" s="116">
        <f>BK82</f>
        <v>0</v>
      </c>
      <c r="L82" s="30"/>
      <c r="M82" s="55"/>
      <c r="N82" s="47"/>
      <c r="O82" s="47"/>
      <c r="P82" s="117">
        <f>P83+P87+P96</f>
        <v>0</v>
      </c>
      <c r="Q82" s="47"/>
      <c r="R82" s="117">
        <f>R83+R87+R96</f>
        <v>115.29726000000002</v>
      </c>
      <c r="S82" s="47"/>
      <c r="T82" s="118">
        <f>T83+T87+T96</f>
        <v>0</v>
      </c>
      <c r="AT82" s="16" t="s">
        <v>70</v>
      </c>
      <c r="AU82" s="16" t="s">
        <v>113</v>
      </c>
      <c r="BK82" s="119">
        <f>BK83+BK87+BK96</f>
        <v>0</v>
      </c>
    </row>
    <row r="83" spans="2:63" s="9" customFormat="1" ht="25.9" customHeight="1">
      <c r="B83" s="120"/>
      <c r="D83" s="121" t="s">
        <v>70</v>
      </c>
      <c r="E83" s="122" t="s">
        <v>79</v>
      </c>
      <c r="F83" s="122" t="s">
        <v>244</v>
      </c>
      <c r="I83" s="123"/>
      <c r="J83" s="124">
        <f>BK83</f>
        <v>0</v>
      </c>
      <c r="L83" s="120"/>
      <c r="M83" s="125"/>
      <c r="P83" s="126">
        <f>SUM(P84:P86)</f>
        <v>0</v>
      </c>
      <c r="R83" s="126">
        <f>SUM(R84:R86)</f>
        <v>0</v>
      </c>
      <c r="T83" s="127">
        <f>SUM(T84:T86)</f>
        <v>0</v>
      </c>
      <c r="AR83" s="121" t="s">
        <v>79</v>
      </c>
      <c r="AT83" s="128" t="s">
        <v>70</v>
      </c>
      <c r="AU83" s="128" t="s">
        <v>71</v>
      </c>
      <c r="AY83" s="121" t="s">
        <v>129</v>
      </c>
      <c r="BK83" s="129">
        <f>SUM(BK84:BK86)</f>
        <v>0</v>
      </c>
    </row>
    <row r="84" spans="2:65" s="1" customFormat="1" ht="16.5" customHeight="1">
      <c r="B84" s="30"/>
      <c r="C84" s="130" t="s">
        <v>79</v>
      </c>
      <c r="D84" s="130" t="s">
        <v>130</v>
      </c>
      <c r="E84" s="131" t="s">
        <v>1041</v>
      </c>
      <c r="F84" s="132" t="s">
        <v>1042</v>
      </c>
      <c r="G84" s="133" t="s">
        <v>254</v>
      </c>
      <c r="H84" s="134">
        <v>137.8</v>
      </c>
      <c r="I84" s="135"/>
      <c r="J84" s="136">
        <f>ROUND(I84*H84,2)</f>
        <v>0</v>
      </c>
      <c r="K84" s="132" t="s">
        <v>134</v>
      </c>
      <c r="L84" s="30"/>
      <c r="M84" s="137" t="s">
        <v>1</v>
      </c>
      <c r="N84" s="138" t="s">
        <v>42</v>
      </c>
      <c r="P84" s="139">
        <f>O84*H84</f>
        <v>0</v>
      </c>
      <c r="Q84" s="139">
        <v>0</v>
      </c>
      <c r="R84" s="139">
        <f>Q84*H84</f>
        <v>0</v>
      </c>
      <c r="S84" s="139">
        <v>0</v>
      </c>
      <c r="T84" s="140">
        <f>S84*H84</f>
        <v>0</v>
      </c>
      <c r="AR84" s="16" t="s">
        <v>135</v>
      </c>
      <c r="AT84" s="16" t="s">
        <v>130</v>
      </c>
      <c r="AU84" s="16" t="s">
        <v>79</v>
      </c>
      <c r="AY84" s="16" t="s">
        <v>129</v>
      </c>
      <c r="BE84" s="141">
        <f>IF(N84="základní",J84,0)</f>
        <v>0</v>
      </c>
      <c r="BF84" s="141">
        <f>IF(N84="snížená",J84,0)</f>
        <v>0</v>
      </c>
      <c r="BG84" s="141">
        <f>IF(N84="zákl. přenesená",J84,0)</f>
        <v>0</v>
      </c>
      <c r="BH84" s="141">
        <f>IF(N84="sníž. přenesená",J84,0)</f>
        <v>0</v>
      </c>
      <c r="BI84" s="141">
        <f>IF(N84="nulová",J84,0)</f>
        <v>0</v>
      </c>
      <c r="BJ84" s="16" t="s">
        <v>79</v>
      </c>
      <c r="BK84" s="141">
        <f>ROUND(I84*H84,2)</f>
        <v>0</v>
      </c>
      <c r="BL84" s="16" t="s">
        <v>135</v>
      </c>
      <c r="BM84" s="16" t="s">
        <v>2154</v>
      </c>
    </row>
    <row r="85" spans="2:51" s="11" customFormat="1" ht="12">
      <c r="B85" s="157"/>
      <c r="D85" s="142" t="s">
        <v>250</v>
      </c>
      <c r="E85" s="158" t="s">
        <v>1</v>
      </c>
      <c r="F85" s="159" t="s">
        <v>1044</v>
      </c>
      <c r="H85" s="158" t="s">
        <v>1</v>
      </c>
      <c r="I85" s="160"/>
      <c r="L85" s="157"/>
      <c r="M85" s="161"/>
      <c r="T85" s="162"/>
      <c r="AT85" s="158" t="s">
        <v>250</v>
      </c>
      <c r="AU85" s="158" t="s">
        <v>79</v>
      </c>
      <c r="AV85" s="11" t="s">
        <v>79</v>
      </c>
      <c r="AW85" s="11" t="s">
        <v>34</v>
      </c>
      <c r="AX85" s="11" t="s">
        <v>71</v>
      </c>
      <c r="AY85" s="158" t="s">
        <v>129</v>
      </c>
    </row>
    <row r="86" spans="2:51" s="10" customFormat="1" ht="12">
      <c r="B86" s="150"/>
      <c r="D86" s="142" t="s">
        <v>250</v>
      </c>
      <c r="E86" s="151" t="s">
        <v>672</v>
      </c>
      <c r="F86" s="152" t="s">
        <v>2155</v>
      </c>
      <c r="H86" s="153">
        <v>137.8</v>
      </c>
      <c r="I86" s="154"/>
      <c r="L86" s="150"/>
      <c r="M86" s="155"/>
      <c r="T86" s="156"/>
      <c r="AT86" s="151" t="s">
        <v>250</v>
      </c>
      <c r="AU86" s="151" t="s">
        <v>79</v>
      </c>
      <c r="AV86" s="10" t="s">
        <v>81</v>
      </c>
      <c r="AW86" s="10" t="s">
        <v>34</v>
      </c>
      <c r="AX86" s="10" t="s">
        <v>79</v>
      </c>
      <c r="AY86" s="151" t="s">
        <v>129</v>
      </c>
    </row>
    <row r="87" spans="2:63" s="9" customFormat="1" ht="25.9" customHeight="1">
      <c r="B87" s="120"/>
      <c r="D87" s="121" t="s">
        <v>70</v>
      </c>
      <c r="E87" s="122" t="s">
        <v>152</v>
      </c>
      <c r="F87" s="122" t="s">
        <v>510</v>
      </c>
      <c r="I87" s="123"/>
      <c r="J87" s="124">
        <f>BK87</f>
        <v>0</v>
      </c>
      <c r="L87" s="120"/>
      <c r="M87" s="125"/>
      <c r="P87" s="126">
        <f>SUM(P88:P95)</f>
        <v>0</v>
      </c>
      <c r="R87" s="126">
        <f>SUM(R88:R95)</f>
        <v>115.29726000000002</v>
      </c>
      <c r="T87" s="127">
        <f>SUM(T88:T95)</f>
        <v>0</v>
      </c>
      <c r="AR87" s="121" t="s">
        <v>79</v>
      </c>
      <c r="AT87" s="128" t="s">
        <v>70</v>
      </c>
      <c r="AU87" s="128" t="s">
        <v>71</v>
      </c>
      <c r="AY87" s="121" t="s">
        <v>129</v>
      </c>
      <c r="BK87" s="129">
        <f>SUM(BK88:BK95)</f>
        <v>0</v>
      </c>
    </row>
    <row r="88" spans="2:65" s="1" customFormat="1" ht="16.5" customHeight="1">
      <c r="B88" s="30"/>
      <c r="C88" s="130" t="s">
        <v>81</v>
      </c>
      <c r="D88" s="130" t="s">
        <v>130</v>
      </c>
      <c r="E88" s="131" t="s">
        <v>1378</v>
      </c>
      <c r="F88" s="132" t="s">
        <v>1379</v>
      </c>
      <c r="G88" s="133" t="s">
        <v>254</v>
      </c>
      <c r="H88" s="134">
        <v>137.8</v>
      </c>
      <c r="I88" s="135"/>
      <c r="J88" s="136">
        <f>ROUND(I88*H88,2)</f>
        <v>0</v>
      </c>
      <c r="K88" s="132" t="s">
        <v>134</v>
      </c>
      <c r="L88" s="30"/>
      <c r="M88" s="137" t="s">
        <v>1</v>
      </c>
      <c r="N88" s="138" t="s">
        <v>42</v>
      </c>
      <c r="P88" s="139">
        <f>O88*H88</f>
        <v>0</v>
      </c>
      <c r="Q88" s="139">
        <v>0.378</v>
      </c>
      <c r="R88" s="139">
        <f>Q88*H88</f>
        <v>52.08840000000001</v>
      </c>
      <c r="S88" s="139">
        <v>0</v>
      </c>
      <c r="T88" s="140">
        <f>S88*H88</f>
        <v>0</v>
      </c>
      <c r="AR88" s="16" t="s">
        <v>135</v>
      </c>
      <c r="AT88" s="16" t="s">
        <v>130</v>
      </c>
      <c r="AU88" s="16" t="s">
        <v>79</v>
      </c>
      <c r="AY88" s="16" t="s">
        <v>129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6" t="s">
        <v>79</v>
      </c>
      <c r="BK88" s="141">
        <f>ROUND(I88*H88,2)</f>
        <v>0</v>
      </c>
      <c r="BL88" s="16" t="s">
        <v>135</v>
      </c>
      <c r="BM88" s="16" t="s">
        <v>2156</v>
      </c>
    </row>
    <row r="89" spans="2:51" s="10" customFormat="1" ht="12">
      <c r="B89" s="150"/>
      <c r="D89" s="142" t="s">
        <v>250</v>
      </c>
      <c r="E89" s="151" t="s">
        <v>508</v>
      </c>
      <c r="F89" s="152" t="s">
        <v>2157</v>
      </c>
      <c r="H89" s="153">
        <v>137.8</v>
      </c>
      <c r="I89" s="154"/>
      <c r="L89" s="150"/>
      <c r="M89" s="155"/>
      <c r="T89" s="156"/>
      <c r="AT89" s="151" t="s">
        <v>250</v>
      </c>
      <c r="AU89" s="151" t="s">
        <v>79</v>
      </c>
      <c r="AV89" s="10" t="s">
        <v>81</v>
      </c>
      <c r="AW89" s="10" t="s">
        <v>34</v>
      </c>
      <c r="AX89" s="10" t="s">
        <v>79</v>
      </c>
      <c r="AY89" s="151" t="s">
        <v>129</v>
      </c>
    </row>
    <row r="90" spans="2:65" s="1" customFormat="1" ht="16.5" customHeight="1">
      <c r="B90" s="30"/>
      <c r="C90" s="130" t="s">
        <v>143</v>
      </c>
      <c r="D90" s="130" t="s">
        <v>130</v>
      </c>
      <c r="E90" s="131" t="s">
        <v>1392</v>
      </c>
      <c r="F90" s="132" t="s">
        <v>1393</v>
      </c>
      <c r="G90" s="133" t="s">
        <v>254</v>
      </c>
      <c r="H90" s="134">
        <v>137.8</v>
      </c>
      <c r="I90" s="135"/>
      <c r="J90" s="136">
        <f>ROUND(I90*H90,2)</f>
        <v>0</v>
      </c>
      <c r="K90" s="132" t="s">
        <v>134</v>
      </c>
      <c r="L90" s="30"/>
      <c r="M90" s="137" t="s">
        <v>1</v>
      </c>
      <c r="N90" s="138" t="s">
        <v>42</v>
      </c>
      <c r="P90" s="139">
        <f>O90*H90</f>
        <v>0</v>
      </c>
      <c r="Q90" s="139">
        <v>0.1837</v>
      </c>
      <c r="R90" s="139">
        <f>Q90*H90</f>
        <v>25.313860000000002</v>
      </c>
      <c r="S90" s="139">
        <v>0</v>
      </c>
      <c r="T90" s="140">
        <f>S90*H90</f>
        <v>0</v>
      </c>
      <c r="AR90" s="16" t="s">
        <v>135</v>
      </c>
      <c r="AT90" s="16" t="s">
        <v>130</v>
      </c>
      <c r="AU90" s="16" t="s">
        <v>79</v>
      </c>
      <c r="AY90" s="16" t="s">
        <v>129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6" t="s">
        <v>79</v>
      </c>
      <c r="BK90" s="141">
        <f>ROUND(I90*H90,2)</f>
        <v>0</v>
      </c>
      <c r="BL90" s="16" t="s">
        <v>135</v>
      </c>
      <c r="BM90" s="16" t="s">
        <v>2158</v>
      </c>
    </row>
    <row r="91" spans="2:51" s="10" customFormat="1" ht="12">
      <c r="B91" s="150"/>
      <c r="D91" s="142" t="s">
        <v>250</v>
      </c>
      <c r="E91" s="151" t="s">
        <v>498</v>
      </c>
      <c r="F91" s="152" t="s">
        <v>2157</v>
      </c>
      <c r="H91" s="153">
        <v>137.8</v>
      </c>
      <c r="I91" s="154"/>
      <c r="L91" s="150"/>
      <c r="M91" s="155"/>
      <c r="T91" s="156"/>
      <c r="AT91" s="151" t="s">
        <v>250</v>
      </c>
      <c r="AU91" s="151" t="s">
        <v>79</v>
      </c>
      <c r="AV91" s="10" t="s">
        <v>81</v>
      </c>
      <c r="AW91" s="10" t="s">
        <v>34</v>
      </c>
      <c r="AX91" s="10" t="s">
        <v>79</v>
      </c>
      <c r="AY91" s="151" t="s">
        <v>129</v>
      </c>
    </row>
    <row r="92" spans="2:65" s="1" customFormat="1" ht="16.5" customHeight="1">
      <c r="B92" s="30"/>
      <c r="C92" s="170" t="s">
        <v>135</v>
      </c>
      <c r="D92" s="170" t="s">
        <v>488</v>
      </c>
      <c r="E92" s="171" t="s">
        <v>561</v>
      </c>
      <c r="F92" s="172" t="s">
        <v>562</v>
      </c>
      <c r="G92" s="173" t="s">
        <v>563</v>
      </c>
      <c r="H92" s="174">
        <v>37.895</v>
      </c>
      <c r="I92" s="175"/>
      <c r="J92" s="176">
        <f>ROUND(I92*H92,2)</f>
        <v>0</v>
      </c>
      <c r="K92" s="172" t="s">
        <v>248</v>
      </c>
      <c r="L92" s="177"/>
      <c r="M92" s="178" t="s">
        <v>1</v>
      </c>
      <c r="N92" s="179" t="s">
        <v>42</v>
      </c>
      <c r="P92" s="139">
        <f>O92*H92</f>
        <v>0</v>
      </c>
      <c r="Q92" s="139">
        <v>1</v>
      </c>
      <c r="R92" s="139">
        <f>Q92*H92</f>
        <v>37.895</v>
      </c>
      <c r="S92" s="139">
        <v>0</v>
      </c>
      <c r="T92" s="140">
        <f>S92*H92</f>
        <v>0</v>
      </c>
      <c r="AR92" s="16" t="s">
        <v>167</v>
      </c>
      <c r="AT92" s="16" t="s">
        <v>488</v>
      </c>
      <c r="AU92" s="16" t="s">
        <v>79</v>
      </c>
      <c r="AY92" s="16" t="s">
        <v>129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6" t="s">
        <v>79</v>
      </c>
      <c r="BK92" s="141">
        <f>ROUND(I92*H92,2)</f>
        <v>0</v>
      </c>
      <c r="BL92" s="16" t="s">
        <v>135</v>
      </c>
      <c r="BM92" s="16" t="s">
        <v>2159</v>
      </c>
    </row>
    <row r="93" spans="2:47" s="1" customFormat="1" ht="19.5">
      <c r="B93" s="30"/>
      <c r="D93" s="142" t="s">
        <v>137</v>
      </c>
      <c r="F93" s="143" t="s">
        <v>565</v>
      </c>
      <c r="I93" s="83"/>
      <c r="L93" s="30"/>
      <c r="M93" s="144"/>
      <c r="T93" s="49"/>
      <c r="AT93" s="16" t="s">
        <v>137</v>
      </c>
      <c r="AU93" s="16" t="s">
        <v>79</v>
      </c>
    </row>
    <row r="94" spans="2:51" s="11" customFormat="1" ht="12">
      <c r="B94" s="157"/>
      <c r="D94" s="142" t="s">
        <v>250</v>
      </c>
      <c r="E94" s="158" t="s">
        <v>1</v>
      </c>
      <c r="F94" s="159" t="s">
        <v>1395</v>
      </c>
      <c r="H94" s="158" t="s">
        <v>1</v>
      </c>
      <c r="I94" s="160"/>
      <c r="L94" s="157"/>
      <c r="M94" s="161"/>
      <c r="T94" s="162"/>
      <c r="AT94" s="158" t="s">
        <v>250</v>
      </c>
      <c r="AU94" s="158" t="s">
        <v>79</v>
      </c>
      <c r="AV94" s="11" t="s">
        <v>79</v>
      </c>
      <c r="AW94" s="11" t="s">
        <v>34</v>
      </c>
      <c r="AX94" s="11" t="s">
        <v>71</v>
      </c>
      <c r="AY94" s="158" t="s">
        <v>129</v>
      </c>
    </row>
    <row r="95" spans="2:51" s="10" customFormat="1" ht="12">
      <c r="B95" s="150"/>
      <c r="D95" s="142" t="s">
        <v>250</v>
      </c>
      <c r="E95" s="151" t="s">
        <v>1</v>
      </c>
      <c r="F95" s="152" t="s">
        <v>2160</v>
      </c>
      <c r="H95" s="153">
        <v>37.895</v>
      </c>
      <c r="I95" s="154"/>
      <c r="L95" s="150"/>
      <c r="M95" s="155"/>
      <c r="T95" s="156"/>
      <c r="AT95" s="151" t="s">
        <v>250</v>
      </c>
      <c r="AU95" s="151" t="s">
        <v>79</v>
      </c>
      <c r="AV95" s="10" t="s">
        <v>81</v>
      </c>
      <c r="AW95" s="10" t="s">
        <v>34</v>
      </c>
      <c r="AX95" s="10" t="s">
        <v>79</v>
      </c>
      <c r="AY95" s="151" t="s">
        <v>129</v>
      </c>
    </row>
    <row r="96" spans="2:63" s="9" customFormat="1" ht="25.9" customHeight="1">
      <c r="B96" s="120"/>
      <c r="D96" s="121" t="s">
        <v>70</v>
      </c>
      <c r="E96" s="122" t="s">
        <v>173</v>
      </c>
      <c r="F96" s="122" t="s">
        <v>690</v>
      </c>
      <c r="I96" s="123"/>
      <c r="J96" s="124">
        <f>BK96</f>
        <v>0</v>
      </c>
      <c r="L96" s="120"/>
      <c r="M96" s="125"/>
      <c r="P96" s="126">
        <f>SUM(P97:P105)</f>
        <v>0</v>
      </c>
      <c r="R96" s="126">
        <f>SUM(R97:R105)</f>
        <v>0</v>
      </c>
      <c r="T96" s="127">
        <f>SUM(T97:T105)</f>
        <v>0</v>
      </c>
      <c r="AR96" s="121" t="s">
        <v>79</v>
      </c>
      <c r="AT96" s="128" t="s">
        <v>70</v>
      </c>
      <c r="AU96" s="128" t="s">
        <v>71</v>
      </c>
      <c r="AY96" s="121" t="s">
        <v>129</v>
      </c>
      <c r="BK96" s="129">
        <f>SUM(BK97:BK105)</f>
        <v>0</v>
      </c>
    </row>
    <row r="97" spans="2:65" s="1" customFormat="1" ht="16.5" customHeight="1">
      <c r="B97" s="30"/>
      <c r="C97" s="130" t="s">
        <v>152</v>
      </c>
      <c r="D97" s="130" t="s">
        <v>130</v>
      </c>
      <c r="E97" s="131" t="s">
        <v>875</v>
      </c>
      <c r="F97" s="132" t="s">
        <v>876</v>
      </c>
      <c r="G97" s="133" t="s">
        <v>407</v>
      </c>
      <c r="H97" s="134">
        <v>90.948</v>
      </c>
      <c r="I97" s="135"/>
      <c r="J97" s="136">
        <f>ROUND(I97*H97,2)</f>
        <v>0</v>
      </c>
      <c r="K97" s="132" t="s">
        <v>134</v>
      </c>
      <c r="L97" s="30"/>
      <c r="M97" s="137" t="s">
        <v>1</v>
      </c>
      <c r="N97" s="138" t="s">
        <v>42</v>
      </c>
      <c r="P97" s="139">
        <f>O97*H97</f>
        <v>0</v>
      </c>
      <c r="Q97" s="139">
        <v>0</v>
      </c>
      <c r="R97" s="139">
        <f>Q97*H97</f>
        <v>0</v>
      </c>
      <c r="S97" s="139">
        <v>0</v>
      </c>
      <c r="T97" s="140">
        <f>S97*H97</f>
        <v>0</v>
      </c>
      <c r="AR97" s="16" t="s">
        <v>135</v>
      </c>
      <c r="AT97" s="16" t="s">
        <v>130</v>
      </c>
      <c r="AU97" s="16" t="s">
        <v>79</v>
      </c>
      <c r="AY97" s="16" t="s">
        <v>129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6" t="s">
        <v>79</v>
      </c>
      <c r="BK97" s="141">
        <f>ROUND(I97*H97,2)</f>
        <v>0</v>
      </c>
      <c r="BL97" s="16" t="s">
        <v>135</v>
      </c>
      <c r="BM97" s="16" t="s">
        <v>2161</v>
      </c>
    </row>
    <row r="98" spans="2:51" s="10" customFormat="1" ht="12">
      <c r="B98" s="150"/>
      <c r="D98" s="142" t="s">
        <v>250</v>
      </c>
      <c r="E98" s="151" t="s">
        <v>2162</v>
      </c>
      <c r="F98" s="152" t="s">
        <v>2163</v>
      </c>
      <c r="H98" s="153">
        <v>90.948</v>
      </c>
      <c r="I98" s="154"/>
      <c r="L98" s="150"/>
      <c r="M98" s="155"/>
      <c r="T98" s="156"/>
      <c r="AT98" s="151" t="s">
        <v>250</v>
      </c>
      <c r="AU98" s="151" t="s">
        <v>79</v>
      </c>
      <c r="AV98" s="10" t="s">
        <v>81</v>
      </c>
      <c r="AW98" s="10" t="s">
        <v>34</v>
      </c>
      <c r="AX98" s="10" t="s">
        <v>79</v>
      </c>
      <c r="AY98" s="151" t="s">
        <v>129</v>
      </c>
    </row>
    <row r="99" spans="2:65" s="1" customFormat="1" ht="16.5" customHeight="1">
      <c r="B99" s="30"/>
      <c r="C99" s="130" t="s">
        <v>157</v>
      </c>
      <c r="D99" s="130" t="s">
        <v>130</v>
      </c>
      <c r="E99" s="131" t="s">
        <v>881</v>
      </c>
      <c r="F99" s="132" t="s">
        <v>882</v>
      </c>
      <c r="G99" s="133" t="s">
        <v>407</v>
      </c>
      <c r="H99" s="134">
        <v>90.948</v>
      </c>
      <c r="I99" s="135"/>
      <c r="J99" s="136">
        <f>ROUND(I99*H99,2)</f>
        <v>0</v>
      </c>
      <c r="K99" s="132" t="s">
        <v>134</v>
      </c>
      <c r="L99" s="30"/>
      <c r="M99" s="137" t="s">
        <v>1</v>
      </c>
      <c r="N99" s="138" t="s">
        <v>42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6" t="s">
        <v>135</v>
      </c>
      <c r="AT99" s="16" t="s">
        <v>130</v>
      </c>
      <c r="AU99" s="16" t="s">
        <v>79</v>
      </c>
      <c r="AY99" s="16" t="s">
        <v>129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6" t="s">
        <v>79</v>
      </c>
      <c r="BK99" s="141">
        <f>ROUND(I99*H99,2)</f>
        <v>0</v>
      </c>
      <c r="BL99" s="16" t="s">
        <v>135</v>
      </c>
      <c r="BM99" s="16" t="s">
        <v>2164</v>
      </c>
    </row>
    <row r="100" spans="2:51" s="11" customFormat="1" ht="12">
      <c r="B100" s="157"/>
      <c r="D100" s="142" t="s">
        <v>250</v>
      </c>
      <c r="E100" s="158" t="s">
        <v>1</v>
      </c>
      <c r="F100" s="159" t="s">
        <v>1837</v>
      </c>
      <c r="H100" s="158" t="s">
        <v>1</v>
      </c>
      <c r="I100" s="160"/>
      <c r="L100" s="157"/>
      <c r="M100" s="161"/>
      <c r="T100" s="162"/>
      <c r="AT100" s="158" t="s">
        <v>250</v>
      </c>
      <c r="AU100" s="158" t="s">
        <v>79</v>
      </c>
      <c r="AV100" s="11" t="s">
        <v>79</v>
      </c>
      <c r="AW100" s="11" t="s">
        <v>34</v>
      </c>
      <c r="AX100" s="11" t="s">
        <v>71</v>
      </c>
      <c r="AY100" s="158" t="s">
        <v>129</v>
      </c>
    </row>
    <row r="101" spans="2:51" s="10" customFormat="1" ht="12">
      <c r="B101" s="150"/>
      <c r="D101" s="142" t="s">
        <v>250</v>
      </c>
      <c r="E101" s="151" t="s">
        <v>2165</v>
      </c>
      <c r="F101" s="152" t="s">
        <v>2163</v>
      </c>
      <c r="H101" s="153">
        <v>90.948</v>
      </c>
      <c r="I101" s="154"/>
      <c r="L101" s="150"/>
      <c r="M101" s="155"/>
      <c r="T101" s="156"/>
      <c r="AT101" s="151" t="s">
        <v>250</v>
      </c>
      <c r="AU101" s="151" t="s">
        <v>79</v>
      </c>
      <c r="AV101" s="10" t="s">
        <v>81</v>
      </c>
      <c r="AW101" s="10" t="s">
        <v>34</v>
      </c>
      <c r="AX101" s="10" t="s">
        <v>79</v>
      </c>
      <c r="AY101" s="151" t="s">
        <v>129</v>
      </c>
    </row>
    <row r="102" spans="2:65" s="1" customFormat="1" ht="16.5" customHeight="1">
      <c r="B102" s="30"/>
      <c r="C102" s="130" t="s">
        <v>162</v>
      </c>
      <c r="D102" s="130" t="s">
        <v>130</v>
      </c>
      <c r="E102" s="131" t="s">
        <v>887</v>
      </c>
      <c r="F102" s="132" t="s">
        <v>888</v>
      </c>
      <c r="G102" s="133" t="s">
        <v>407</v>
      </c>
      <c r="H102" s="134">
        <v>90.948</v>
      </c>
      <c r="I102" s="135"/>
      <c r="J102" s="136">
        <f>ROUND(I102*H102,2)</f>
        <v>0</v>
      </c>
      <c r="K102" s="132" t="s">
        <v>134</v>
      </c>
      <c r="L102" s="30"/>
      <c r="M102" s="137" t="s">
        <v>1</v>
      </c>
      <c r="N102" s="138" t="s">
        <v>42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6" t="s">
        <v>135</v>
      </c>
      <c r="AT102" s="16" t="s">
        <v>130</v>
      </c>
      <c r="AU102" s="16" t="s">
        <v>79</v>
      </c>
      <c r="AY102" s="16" t="s">
        <v>129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6" t="s">
        <v>79</v>
      </c>
      <c r="BK102" s="141">
        <f>ROUND(I102*H102,2)</f>
        <v>0</v>
      </c>
      <c r="BL102" s="16" t="s">
        <v>135</v>
      </c>
      <c r="BM102" s="16" t="s">
        <v>2166</v>
      </c>
    </row>
    <row r="103" spans="2:51" s="10" customFormat="1" ht="12">
      <c r="B103" s="150"/>
      <c r="D103" s="142" t="s">
        <v>250</v>
      </c>
      <c r="E103" s="151" t="s">
        <v>2167</v>
      </c>
      <c r="F103" s="152" t="s">
        <v>2163</v>
      </c>
      <c r="H103" s="153">
        <v>90.948</v>
      </c>
      <c r="I103" s="154"/>
      <c r="L103" s="150"/>
      <c r="M103" s="155"/>
      <c r="T103" s="156"/>
      <c r="AT103" s="151" t="s">
        <v>250</v>
      </c>
      <c r="AU103" s="151" t="s">
        <v>79</v>
      </c>
      <c r="AV103" s="10" t="s">
        <v>81</v>
      </c>
      <c r="AW103" s="10" t="s">
        <v>34</v>
      </c>
      <c r="AX103" s="10" t="s">
        <v>79</v>
      </c>
      <c r="AY103" s="151" t="s">
        <v>129</v>
      </c>
    </row>
    <row r="104" spans="2:65" s="1" customFormat="1" ht="16.5" customHeight="1">
      <c r="B104" s="30"/>
      <c r="C104" s="130" t="s">
        <v>167</v>
      </c>
      <c r="D104" s="130" t="s">
        <v>130</v>
      </c>
      <c r="E104" s="131" t="s">
        <v>928</v>
      </c>
      <c r="F104" s="132" t="s">
        <v>929</v>
      </c>
      <c r="G104" s="133" t="s">
        <v>407</v>
      </c>
      <c r="H104" s="134">
        <v>153.981</v>
      </c>
      <c r="I104" s="135"/>
      <c r="J104" s="136">
        <f>ROUND(I104*H104,2)</f>
        <v>0</v>
      </c>
      <c r="K104" s="132" t="s">
        <v>134</v>
      </c>
      <c r="L104" s="30"/>
      <c r="M104" s="137" t="s">
        <v>1</v>
      </c>
      <c r="N104" s="138" t="s">
        <v>42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6" t="s">
        <v>135</v>
      </c>
      <c r="AT104" s="16" t="s">
        <v>130</v>
      </c>
      <c r="AU104" s="16" t="s">
        <v>79</v>
      </c>
      <c r="AY104" s="16" t="s">
        <v>129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6" t="s">
        <v>79</v>
      </c>
      <c r="BK104" s="141">
        <f>ROUND(I104*H104,2)</f>
        <v>0</v>
      </c>
      <c r="BL104" s="16" t="s">
        <v>135</v>
      </c>
      <c r="BM104" s="16" t="s">
        <v>2168</v>
      </c>
    </row>
    <row r="105" spans="2:51" s="10" customFormat="1" ht="12">
      <c r="B105" s="150"/>
      <c r="D105" s="142" t="s">
        <v>250</v>
      </c>
      <c r="E105" s="151" t="s">
        <v>477</v>
      </c>
      <c r="F105" s="152" t="s">
        <v>2169</v>
      </c>
      <c r="H105" s="153">
        <v>153.981</v>
      </c>
      <c r="I105" s="154"/>
      <c r="L105" s="150"/>
      <c r="M105" s="198"/>
      <c r="N105" s="199"/>
      <c r="O105" s="199"/>
      <c r="P105" s="199"/>
      <c r="Q105" s="199"/>
      <c r="R105" s="199"/>
      <c r="S105" s="199"/>
      <c r="T105" s="200"/>
      <c r="AT105" s="151" t="s">
        <v>250</v>
      </c>
      <c r="AU105" s="151" t="s">
        <v>79</v>
      </c>
      <c r="AV105" s="10" t="s">
        <v>81</v>
      </c>
      <c r="AW105" s="10" t="s">
        <v>34</v>
      </c>
      <c r="AX105" s="10" t="s">
        <v>79</v>
      </c>
      <c r="AY105" s="151" t="s">
        <v>129</v>
      </c>
    </row>
    <row r="106" spans="2:12" s="1" customFormat="1" ht="6.95" customHeight="1">
      <c r="B106" s="39"/>
      <c r="C106" s="40"/>
      <c r="D106" s="40"/>
      <c r="E106" s="40"/>
      <c r="F106" s="40"/>
      <c r="G106" s="40"/>
      <c r="H106" s="40"/>
      <c r="I106" s="99"/>
      <c r="J106" s="40"/>
      <c r="K106" s="40"/>
      <c r="L106" s="30"/>
    </row>
  </sheetData>
  <sheetProtection algorithmName="SHA-512" hashValue="q3M/QjySThxeDe4DIUJhLUwe60fKVcwhllHvkxcM15OdcNEtrLbWC80tppNlsxlnaS/Lr9NYMTWrBUYpGFemHA==" saltValue="JtXjMG4Q26dATmUbF1IJXXkQo6beudGoHv+rC3WaqVsccVwOzcR/CdOMldeVU+i1C5wx99k8xndMIhk7KGGTVw==" spinCount="100000" sheet="1" objects="1" scenarios="1" formatColumns="0" formatRows="0" autoFilter="0"/>
  <autoFilter ref="C81:K10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Harmáčková Petra</dc:creator>
  <cp:keywords/>
  <dc:description/>
  <cp:lastModifiedBy>Ludmila Kvardová</cp:lastModifiedBy>
  <dcterms:created xsi:type="dcterms:W3CDTF">2019-02-26T07:05:46Z</dcterms:created>
  <dcterms:modified xsi:type="dcterms:W3CDTF">2019-02-26T11:51:29Z</dcterms:modified>
  <cp:category/>
  <cp:version/>
  <cp:contentType/>
  <cp:contentStatus/>
</cp:coreProperties>
</file>