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92391-1 - Stavební část" sheetId="2" r:id="rId2"/>
    <sheet name="192391-2 - Technologie vy..." sheetId="3" r:id="rId3"/>
    <sheet name="192391-3 - Plynoinstalace" sheetId="4" r:id="rId4"/>
    <sheet name="192391-4 - Elektroinstalace" sheetId="5" r:id="rId5"/>
    <sheet name="192391-5 - Měření a regulace" sheetId="6" r:id="rId6"/>
    <sheet name="Pokyny pro vyplnění" sheetId="7" r:id="rId7"/>
  </sheets>
  <definedNames>
    <definedName name="_xlnm.Print_Area" localSheetId="0">'Rekapitulace stavby'!$D$4:$AO$33,'Rekapitulace stavby'!$C$39:$AQ$57</definedName>
    <definedName name="_xlnm._FilterDatabase" localSheetId="1" hidden="1">'192391-1 - Stavební část'!$C$90:$K$254</definedName>
    <definedName name="_xlnm.Print_Area" localSheetId="1">'192391-1 - Stavební část'!$C$4:$J$36,'192391-1 - Stavební část'!$C$42:$J$72,'192391-1 - Stavební část'!$C$78:$K$254</definedName>
    <definedName name="_xlnm._FilterDatabase" localSheetId="2" hidden="1">'192391-2 - Technologie vy...'!$C$91:$K$221</definedName>
    <definedName name="_xlnm.Print_Area" localSheetId="2">'192391-2 - Technologie vy...'!$C$4:$J$36,'192391-2 - Technologie vy...'!$C$42:$J$73,'192391-2 - Technologie vy...'!$C$79:$K$221</definedName>
    <definedName name="_xlnm._FilterDatabase" localSheetId="3" hidden="1">'192391-3 - Plynoinstalace'!$C$87:$K$176</definedName>
    <definedName name="_xlnm.Print_Area" localSheetId="3">'192391-3 - Plynoinstalace'!$C$4:$J$36,'192391-3 - Plynoinstalace'!$C$42:$J$69,'192391-3 - Plynoinstalace'!$C$75:$K$176</definedName>
    <definedName name="_xlnm._FilterDatabase" localSheetId="4" hidden="1">'192391-4 - Elektroinstalace'!$C$82:$K$112</definedName>
    <definedName name="_xlnm.Print_Area" localSheetId="4">'192391-4 - Elektroinstalace'!$C$4:$J$36,'192391-4 - Elektroinstalace'!$C$42:$J$64,'192391-4 - Elektroinstalace'!$C$70:$K$112</definedName>
    <definedName name="_xlnm._FilterDatabase" localSheetId="5" hidden="1">'192391-5 - Měření a regulace'!$C$79:$K$135</definedName>
    <definedName name="_xlnm.Print_Area" localSheetId="5">'192391-5 - Měření a regulace'!$C$4:$J$36,'192391-5 - Měření a regulace'!$C$42:$J$61,'192391-5 - Měření a regulace'!$C$67:$K$135</definedName>
    <definedName name="_xlnm.Print_Area" localSheetId="6">'Pokyny pro vyplnění'!$B$2:$K$69,'Pokyny pro vyplnění'!$B$72:$K$116,'Pokyny pro vyplnění'!$B$119:$K$188,'Pokyny pro vyplnění'!$B$196:$K$216</definedName>
    <definedName name="_xlnm.Print_Titles" localSheetId="0">'Rekapitulace stavby'!$49:$49</definedName>
    <definedName name="_xlnm.Print_Titles" localSheetId="1">'192391-1 - Stavební část'!$90:$90</definedName>
    <definedName name="_xlnm.Print_Titles" localSheetId="2">'192391-2 - Technologie vy...'!$91:$91</definedName>
    <definedName name="_xlnm.Print_Titles" localSheetId="3">'192391-3 - Plynoinstalace'!$87:$87</definedName>
    <definedName name="_xlnm.Print_Titles" localSheetId="4">'192391-4 - Elektroinstalace'!$82:$82</definedName>
    <definedName name="_xlnm.Print_Titles" localSheetId="5">'192391-5 - Měření a regulace'!$79:$79</definedName>
  </definedNames>
  <calcPr fullCalcOnLoad="1"/>
</workbook>
</file>

<file path=xl/sharedStrings.xml><?xml version="1.0" encoding="utf-8"?>
<sst xmlns="http://schemas.openxmlformats.org/spreadsheetml/2006/main" count="6463" uniqueCount="1331">
  <si>
    <t>Export VZ</t>
  </si>
  <si>
    <t>List obsahuje:</t>
  </si>
  <si>
    <t>1) Rekapitulace stavby</t>
  </si>
  <si>
    <t>2) Rekapitulace objektů stavby a soupisů prací</t>
  </si>
  <si>
    <t>3.0</t>
  </si>
  <si>
    <t>ZAMOK</t>
  </si>
  <si>
    <t>False</t>
  </si>
  <si>
    <t>{c41da5f2-bded-44c3-a129-1bd19f31aa5b}</t>
  </si>
  <si>
    <t>0,01</t>
  </si>
  <si>
    <t>21</t>
  </si>
  <si>
    <t>15</t>
  </si>
  <si>
    <t>REKAPITULACE STAVBY</t>
  </si>
  <si>
    <t>v ---  níže se nacházejí doplnkové a pomocné údaje k sestavám  --- v</t>
  </si>
  <si>
    <t>Návod na vyplnění</t>
  </si>
  <si>
    <t>0,001</t>
  </si>
  <si>
    <t>Kód:</t>
  </si>
  <si>
    <t>192391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</si>
  <si>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</si>
  <si>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</si>
  <si>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Zateplení objektu domova mládeže SOŠ a SOU Sušice</t>
  </si>
  <si>
    <t>KSO:</t>
  </si>
  <si>
    <t/>
  </si>
  <si>
    <t>CC-CZ:</t>
  </si>
  <si>
    <t>Místo:</t>
  </si>
  <si>
    <t xml:space="preserve"> </t>
  </si>
  <si>
    <t>Datum:</t>
  </si>
  <si>
    <t>25. 1. 2019</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</si>
  <si>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</si>
  <si>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</si>
  <si>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</si>
  <si>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</si>
  <si>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</si>
  <si>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</si>
  <si>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</si>
  <si>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</si>
  <si>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</si>
  <si>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</si>
  <si>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</si>
  <si>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</si>
  <si>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</si>
  <si>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</si>
  <si>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</si>
  <si>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</si>
  <si>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</si>
  <si>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</si>
  <si>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</si>
  <si>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</si>
  <si>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</si>
  <si>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</si>
  <si>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</si>
  <si>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</si>
  <si>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</si>
  <si>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</si>
  <si>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</si>
  <si>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</si>
  <si>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</si>
  <si>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</si>
  <si>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</si>
  <si>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</si>
  <si>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</si>
  <si>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</si>
  <si>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</si>
  <si>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</si>
  <si>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</si>
  <si>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</si>
  <si>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</si>
  <si>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</si>
  <si>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</si>
  <si>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</si>
  <si>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</si>
  <si>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</si>
  <si>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</si>
  <si>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</si>
  <si>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</si>
  <si>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</si>
  <si>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192391-1</t>
  </si>
  <si>
    <t>Stavební část</t>
  </si>
  <si>
    <t>STA</t>
  </si>
  <si>
    <t>1</t>
  </si>
  <si>
    <t>{16c4979f-6bef-449a-b191-72988d782f7f}</t>
  </si>
  <si>
    <t>2</t>
  </si>
  <si>
    <t>192391-2</t>
  </si>
  <si>
    <t>Technologie vytápění</t>
  </si>
  <si>
    <t>{31a9f9b6-26cf-4c5c-b91a-66caff598cda}</t>
  </si>
  <si>
    <t>192391-3</t>
  </si>
  <si>
    <t>Plynoinstalace</t>
  </si>
  <si>
    <t>{e4d0d8c1-ce63-4427-b03c-b639edacc599}</t>
  </si>
  <si>
    <t>192391-4</t>
  </si>
  <si>
    <t>Elektroinstalace</t>
  </si>
  <si>
    <t>{6e5c4cac-c3f5-405c-ba0a-86ddd4350e39}</t>
  </si>
  <si>
    <t>192391-5</t>
  </si>
  <si>
    <t>Měření a regulace</t>
  </si>
  <si>
    <t>{ac9b5875-3906-4f90-bc7c-49710db60fef}</t>
  </si>
  <si>
    <t>1) Krycí list soupisu</t>
  </si>
  <si>
    <t>2) Rekapitulace</t>
  </si>
  <si>
    <t>3) Soupis prací</t>
  </si>
  <si>
    <t>Zpět na list:</t>
  </si>
  <si>
    <t>Rekapitulace stavby</t>
  </si>
  <si>
    <t>KRYCÍ LIST SOUPISU</t>
  </si>
  <si>
    <t>Objekt:</t>
  </si>
  <si>
    <t>192391-1 - Stavební část</t>
  </si>
  <si>
    <t>REKAPITULACE ČLENĚNÍ SOUPISU PRACÍ</t>
  </si>
  <si>
    <t>Kód dílu - Popis</t>
  </si>
  <si>
    <t>Cena celkem [CZK]</t>
  </si>
  <si>
    <t>Náklady soupisu celkem</t>
  </si>
  <si>
    <t>-1</t>
  </si>
  <si>
    <t>HSV - Práce a dodávky HSV</t>
  </si>
  <si>
    <t xml:space="preserve">    29 - Zaklady pro technolog.zařízení</t>
  </si>
  <si>
    <t xml:space="preserve">    3 - Svislé a kompletní konstrukce</t>
  </si>
  <si>
    <t xml:space="preserve">      35 - Komínová hlava</t>
  </si>
  <si>
    <t xml:space="preserve">    4 - Vodorovné konstrukce</t>
  </si>
  <si>
    <t xml:space="preserve">    6 - Úpravy povrchů, podlahy a osazování výplní</t>
  </si>
  <si>
    <t xml:space="preserve">    9 - Ostatní konstrukce a práce, bourání</t>
  </si>
  <si>
    <t xml:space="preserve">      99 - Bourání konstrukcí</t>
  </si>
  <si>
    <t xml:space="preserve">    998 - Přesun hmot</t>
  </si>
  <si>
    <t>PSV - Práce a dodávky PSV</t>
  </si>
  <si>
    <t xml:space="preserve">    751 - Vzduchotechnika</t>
  </si>
  <si>
    <t xml:space="preserve">    783 - Dokončovací práce - nátěry</t>
  </si>
  <si>
    <t xml:space="preserve">    784 - Dokončovací práce - malby a tapety</t>
  </si>
  <si>
    <t>VRN - Vedlejší rozpočtové náklady</t>
  </si>
  <si>
    <t xml:space="preserve">    VRN1 - Průzkumné, geodetické a projektové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</si>
  <si>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</si>
  <si>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</si>
  <si>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</si>
  <si>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</si>
  <si>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</si>
  <si>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</si>
  <si>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</si>
  <si>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</si>
  <si>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</si>
  <si>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</si>
  <si>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</si>
  <si>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</si>
  <si>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</si>
  <si>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</si>
  <si>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</si>
  <si>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</si>
  <si>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</si>
  <si>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29</t>
  </si>
  <si>
    <t>Zaklady pro technolog.zařízení</t>
  </si>
  <si>
    <t>11</t>
  </si>
  <si>
    <t>K</t>
  </si>
  <si>
    <t>278382542</t>
  </si>
  <si>
    <t>Základy pod technologická zařízení z betonu s bedněním, odbedněním, bez úpravy povrchu z betonu železového objemu souvislé základové konstrukce do 5 m3 tř. C 20/25, složitosti II</t>
  </si>
  <si>
    <t>m3</t>
  </si>
  <si>
    <t>CS ÚRS 2018 02</t>
  </si>
  <si>
    <t>4</t>
  </si>
  <si>
    <t>-1171333867</t>
  </si>
  <si>
    <t>VV</t>
  </si>
  <si>
    <t>"nové základy pod technol. zařízení</t>
  </si>
  <si>
    <t>2,50*1,40* (0,15+0,05)</t>
  </si>
  <si>
    <t>2,60*1,0* ( 0,15+0,05)</t>
  </si>
  <si>
    <t>Součet</t>
  </si>
  <si>
    <t>12</t>
  </si>
  <si>
    <t>278361221</t>
  </si>
  <si>
    <t>Výztuž základů pod stroje nebo technologická zařízení z betonářské oceli 10 216 (E) - sítě</t>
  </si>
  <si>
    <t>t</t>
  </si>
  <si>
    <t>-101967596</t>
  </si>
  <si>
    <t>"kari sítě pr. 8 mm  100/100 mm    =    7,90 kg/m2</t>
  </si>
  <si>
    <t>2,50*1,40     * 2 "vrstvy "    *0,008 *1,10 "ztratné</t>
  </si>
  <si>
    <t>2,60*1,0      *   2                      *0,008 * 1,10</t>
  </si>
  <si>
    <t>28</t>
  </si>
  <si>
    <t>953311125</t>
  </si>
  <si>
    <t>Vložky svislé do dilatačních spár z desek korkových včetně dodání a osazení, v jakémkoliv zdivu tl. 30 mm</t>
  </si>
  <si>
    <t>m2</t>
  </si>
  <si>
    <t>-1251395278</t>
  </si>
  <si>
    <t>"základ</t>
  </si>
  <si>
    <t>2,60*1,50 + (2,6+1,50)*2*0,10</t>
  </si>
  <si>
    <t>2,70*1,10 + (2,70+1,10)*2*0,10</t>
  </si>
  <si>
    <t>9,0</t>
  </si>
  <si>
    <t>3</t>
  </si>
  <si>
    <t>Svislé a kompletní konstrukce</t>
  </si>
  <si>
    <t>36</t>
  </si>
  <si>
    <t>310237241</t>
  </si>
  <si>
    <t>Zazdívka otvorů ve zdivu nadzákladovém cihlami pálenými - komín. průduchy tl. do 300 mm</t>
  </si>
  <si>
    <t>kus</t>
  </si>
  <si>
    <t>399305947</t>
  </si>
  <si>
    <t>46</t>
  </si>
  <si>
    <t>317944321</t>
  </si>
  <si>
    <t>Válcované nosníky dodatečně osazované do připravených otvorů bez zazdění hlav do č. 12 (3x I č. 8)</t>
  </si>
  <si>
    <t>466604068</t>
  </si>
  <si>
    <t>" I č. 8 - 6,15 kg/ m  - 3 ks dl. 60 cm</t>
  </si>
  <si>
    <t>0,00615 * 0,60 * 3  *1,10 "ztr.</t>
  </si>
  <si>
    <t>48</t>
  </si>
  <si>
    <t>317234410</t>
  </si>
  <si>
    <t>Vyzdívka mezi nosníky cihlami pálenými na maltu cementovou</t>
  </si>
  <si>
    <t>1182771637</t>
  </si>
  <si>
    <t xml:space="preserve">0,60*0,30*0,10 </t>
  </si>
  <si>
    <t>35</t>
  </si>
  <si>
    <t>Komínová hlava</t>
  </si>
  <si>
    <t>30</t>
  </si>
  <si>
    <t>965042131R</t>
  </si>
  <si>
    <t>Bourání mazanin betonových tl. do 100 mm, plochy do 4 m2 - komínová hlava</t>
  </si>
  <si>
    <t>2004760769</t>
  </si>
  <si>
    <t>"nový základ" 1,50*2,60* 0,06</t>
  </si>
  <si>
    <t xml:space="preserve">                              2,70*1,10   *0,06 </t>
  </si>
  <si>
    <t>0,42</t>
  </si>
  <si>
    <t>31</t>
  </si>
  <si>
    <t>631311126</t>
  </si>
  <si>
    <t>Komínová hlava z betonu prostého bez zvýšených nároků na prostředí tl. 120 mm tř. C 25/30</t>
  </si>
  <si>
    <t>780755866</t>
  </si>
  <si>
    <t>"komínová hlava</t>
  </si>
  <si>
    <t>7,0 * 1,70 * 0,12</t>
  </si>
  <si>
    <t>"odečet"  -0,30*0,30*0,12    * 5</t>
  </si>
  <si>
    <t>1,40</t>
  </si>
  <si>
    <t>33</t>
  </si>
  <si>
    <t>278361221R</t>
  </si>
  <si>
    <t>Výztuž komín. hlavy z betonářské oceli 10 216 (E) - sítě</t>
  </si>
  <si>
    <t>-1211829705</t>
  </si>
  <si>
    <t>7,0*1,70 *0,6     * 2 "vrstvy "    *0,008 *1,10 "ztratné</t>
  </si>
  <si>
    <t>"provázání"    0,03</t>
  </si>
  <si>
    <t>34</t>
  </si>
  <si>
    <t>341354211</t>
  </si>
  <si>
    <t>Bednění stěn obvodového svislého zřízení - komín.hlava</t>
  </si>
  <si>
    <t>-32182380</t>
  </si>
  <si>
    <t>"bednění zhlaví</t>
  </si>
  <si>
    <t>(7,0+1,70) *2 *0,15</t>
  </si>
  <si>
    <t>341354212</t>
  </si>
  <si>
    <t>Bednění stěn obvodového svislého- odstranění - komín.hlava</t>
  </si>
  <si>
    <t>-676482753</t>
  </si>
  <si>
    <t>Vodorovné konstrukce</t>
  </si>
  <si>
    <t>47</t>
  </si>
  <si>
    <t>413232211</t>
  </si>
  <si>
    <t>Zazdívka zhlaví stropních trámů nebo válcovaných nosníků pálenými cihlami válcovaných nosníků, výšky do 150 mm</t>
  </si>
  <si>
    <t>-1850467636</t>
  </si>
  <si>
    <t>6</t>
  </si>
  <si>
    <t>Úpravy povrchů, podlahy a osazování výplní</t>
  </si>
  <si>
    <t>41</t>
  </si>
  <si>
    <t>612315401</t>
  </si>
  <si>
    <t>Oprava vápenné omítky vnitřních ploch hrubé, tloušťky do 20 mm stěn, v rozsahu opravované plochy do 10% - strojovna</t>
  </si>
  <si>
    <t>-1045055859</t>
  </si>
  <si>
    <t>"strojovna</t>
  </si>
  <si>
    <t>(10,30+11,0)*2 *  5,00</t>
  </si>
  <si>
    <t>213,0</t>
  </si>
  <si>
    <t>40</t>
  </si>
  <si>
    <t>612315402</t>
  </si>
  <si>
    <t>Oprava vápenné omítky vnitřních ploch , tloušťky do 20 mm stěn, v rozsahu opravované plochy přes 10 do 30% - kotelna</t>
  </si>
  <si>
    <t>1463477031</t>
  </si>
  <si>
    <t xml:space="preserve">"kotelna" </t>
  </si>
  <si>
    <t>(6,52+6,80) * 2 *  ( 4,65-0,20)</t>
  </si>
  <si>
    <t>118,50</t>
  </si>
  <si>
    <t>49</t>
  </si>
  <si>
    <t>612325301</t>
  </si>
  <si>
    <t>Vápenocementová omítka ostění nebo nadpraží hladká - odvětrávací průduch</t>
  </si>
  <si>
    <t>-1269646550</t>
  </si>
  <si>
    <t>"odvětrávací průduch</t>
  </si>
  <si>
    <t>0,40*0,30*4</t>
  </si>
  <si>
    <t>38</t>
  </si>
  <si>
    <t>632902211</t>
  </si>
  <si>
    <t>Příprava zatvrdlého povrchu betonových mazanin pro cementový potěr cementovým mlékem s přísadou</t>
  </si>
  <si>
    <t>-557196984</t>
  </si>
  <si>
    <t>632452441</t>
  </si>
  <si>
    <t>Doplnění cementového potěru na mazaninách a betonových podkladech (s dodáním hmot), hlazeného dřevěným nebo ocelovým hladítkem, plochy jednotlivě přes 1 m2 do 4 m2 a tl. přes 30 do 40 mm</t>
  </si>
  <si>
    <t>-86353312</t>
  </si>
  <si>
    <t>"základ v kotelně " 3,50*1,80</t>
  </si>
  <si>
    <t>Mezisoučet</t>
  </si>
  <si>
    <t>"lokální opravy podlahy  20%</t>
  </si>
  <si>
    <t xml:space="preserve">"kotelna"  </t>
  </si>
  <si>
    <t>6,52*6,80   * 0,20  "20 procent</t>
  </si>
  <si>
    <t>"odečet základů"   -2,50*1,40-2,60*1,0</t>
  </si>
  <si>
    <t>(10,30*11,35)   *0,20  "procent</t>
  </si>
  <si>
    <t>"nový základ" 1,50*2,60</t>
  </si>
  <si>
    <t xml:space="preserve">                              2,70*1,10  </t>
  </si>
  <si>
    <t>39,30</t>
  </si>
  <si>
    <t>39</t>
  </si>
  <si>
    <t>631319111</t>
  </si>
  <si>
    <t>Příplatek k cenám mazanin za vytvoření odtokového žlábku v kotelně pro rozvody apod. š x v = do 200x100 mm</t>
  </si>
  <si>
    <t>m</t>
  </si>
  <si>
    <t>603484107</t>
  </si>
  <si>
    <t>9</t>
  </si>
  <si>
    <t>Ostatní konstrukce a práce, bourání</t>
  </si>
  <si>
    <t>42</t>
  </si>
  <si>
    <t>949101111</t>
  </si>
  <si>
    <t>Lešení pomocné pracovní pro objekty pozemních staveb pro zatížení do 150 kg/m2, o výšce lešeňové podlahy do 1,9 m</t>
  </si>
  <si>
    <t>-1947374262</t>
  </si>
  <si>
    <t>"lešení</t>
  </si>
  <si>
    <t>"kotelna</t>
  </si>
  <si>
    <t>6,52*1,20*2</t>
  </si>
  <si>
    <t>(6,80-1,20*2) *1,20*2</t>
  </si>
  <si>
    <t>10,30* 1,20 *2</t>
  </si>
  <si>
    <t>(11,20-1,20*2)*1,20*2</t>
  </si>
  <si>
    <t>72,0</t>
  </si>
  <si>
    <t>10</t>
  </si>
  <si>
    <t>952901111R</t>
  </si>
  <si>
    <t xml:space="preserve">Čištění budov při provádění oprav a udržovacích prací </t>
  </si>
  <si>
    <t>hod</t>
  </si>
  <si>
    <t>-909972989</t>
  </si>
  <si>
    <t>45</t>
  </si>
  <si>
    <t>971033441</t>
  </si>
  <si>
    <t>Vybourání otvorů ve zdivu základovém nebo nadzákladovém z cihel pálených na maltu vápenocementovou plochy do 0,25 m2, tl. do 300 mm - odvětrávací průduch</t>
  </si>
  <si>
    <t>-1544043830</t>
  </si>
  <si>
    <t>37</t>
  </si>
  <si>
    <t>974042543</t>
  </si>
  <si>
    <t>Vysekání rýh v betonové nebo jiné monolitické dlažbě s betonovým podkladem do hl.70 mm a šířky do 100 mm</t>
  </si>
  <si>
    <t>540461734</t>
  </si>
  <si>
    <t>23</t>
  </si>
  <si>
    <t>977151127</t>
  </si>
  <si>
    <t>Jádrové vrty diamantovými korunkami do stavebních materiálů ( cihel ) průměru přes 225 do 250 mm - 4 ks</t>
  </si>
  <si>
    <t>-2101017575</t>
  </si>
  <si>
    <t>99</t>
  </si>
  <si>
    <t>Bourání konstrukcí</t>
  </si>
  <si>
    <t>961044111</t>
  </si>
  <si>
    <t>Bourání základů z betonu - základ v kotelně</t>
  </si>
  <si>
    <t>1352889345</t>
  </si>
  <si>
    <t>"základ v kotelně " 3,50*1,80*(0,15+0,10)</t>
  </si>
  <si>
    <t xml:space="preserve">"základ ve strojovně    ???"  </t>
  </si>
  <si>
    <t>965042131</t>
  </si>
  <si>
    <t>Bourání mazanin betonových tl. do 100 mm, plochy do 4 m2 - pod nové základy</t>
  </si>
  <si>
    <t>-393247098</t>
  </si>
  <si>
    <t>50</t>
  </si>
  <si>
    <t>1435519340</t>
  </si>
  <si>
    <t>6,52*6,80  *0,05 * 0,20  "20 procent</t>
  </si>
  <si>
    <t>"odečet základů"   -(2,50*1,40-2,60*1,0)*0,05</t>
  </si>
  <si>
    <t>(10,30*5,50+3,65*5,80)  *0,05   *0,20  "procent</t>
  </si>
  <si>
    <t>5</t>
  </si>
  <si>
    <t>997013211</t>
  </si>
  <si>
    <t>Vnitrostaveništní doprava suti a vybouraných hmot vodorovně do 50 m svisle ručně (nošením po schodech) pro budovy a haly výšky do 6 m</t>
  </si>
  <si>
    <t>2139205150</t>
  </si>
  <si>
    <t>7</t>
  </si>
  <si>
    <t>997013511</t>
  </si>
  <si>
    <t>Odvoz suti a vybouraných hmot z meziskládky na skládku s naložením a se složením, na vzdálenost do 1 km</t>
  </si>
  <si>
    <t>-1896205887</t>
  </si>
  <si>
    <t>8</t>
  </si>
  <si>
    <t>997013509</t>
  </si>
  <si>
    <t>Odvoz suti a vybouraných hmot na skládku nebo meziskládku se složením, na vzdálenost Příplatek k ceně za každý další i započatý 1 km přes 1 km edo 10 km</t>
  </si>
  <si>
    <t>833958604</t>
  </si>
  <si>
    <t>7,594   "t "   * 9</t>
  </si>
  <si>
    <t>997013801</t>
  </si>
  <si>
    <t>Poplatek za uložení stavebního odpadu na skládce (skládkovné) z prostého betonu zatříděného do Katalogu odpadů pod kódem 170 101</t>
  </si>
  <si>
    <t>1910802653</t>
  </si>
  <si>
    <t>998</t>
  </si>
  <si>
    <t>Přesun hmot</t>
  </si>
  <si>
    <t>43</t>
  </si>
  <si>
    <t>998021021</t>
  </si>
  <si>
    <t>Přesun hmot pro haly občanské výstavby, výrobu a služby s nosnou svislou konstrukcí zděnou nebo betonovou monolitickou vodorovná dopravní vzdálenost do 100 m, pro haly výšky do 20 m</t>
  </si>
  <si>
    <t>-2008231993</t>
  </si>
  <si>
    <t>PSV</t>
  </si>
  <si>
    <t>Práce a dodávky PSV</t>
  </si>
  <si>
    <t>751</t>
  </si>
  <si>
    <t>Vzduchotechnika</t>
  </si>
  <si>
    <t>24</t>
  </si>
  <si>
    <t>751398022</t>
  </si>
  <si>
    <t>Montáž ostatních zařízení větrací mřížky stěnové, průřezu přes 0,04 do 0,100 m2</t>
  </si>
  <si>
    <t>CS ÚRS 2018 01</t>
  </si>
  <si>
    <t>16</t>
  </si>
  <si>
    <t>1170954257</t>
  </si>
  <si>
    <t>25</t>
  </si>
  <si>
    <t>M</t>
  </si>
  <si>
    <t>55341425R</t>
  </si>
  <si>
    <t>mřížka větrací oc.PZ 250 x 250 se síťovinou (barevné provedení dle fasády)</t>
  </si>
  <si>
    <t>32</t>
  </si>
  <si>
    <t>1879901874</t>
  </si>
  <si>
    <t>26</t>
  </si>
  <si>
    <t>751398025</t>
  </si>
  <si>
    <t>Montáž ostatních zařízení větrací mřížky stěnové, průřezu přes 0,200 m2</t>
  </si>
  <si>
    <t>114590342</t>
  </si>
  <si>
    <t>27</t>
  </si>
  <si>
    <t>42972963</t>
  </si>
  <si>
    <t>žaluzie protidešťové Pz plech 400x400mm, 500x 1100 mm</t>
  </si>
  <si>
    <t>-1667317849</t>
  </si>
  <si>
    <t>783</t>
  </si>
  <si>
    <t>Dokončovací práce - nátěry</t>
  </si>
  <si>
    <t>13</t>
  </si>
  <si>
    <t>783317101</t>
  </si>
  <si>
    <t>Krycí nátěr (email) zámečnických konstrukcí jednonásobný syntetický standardní</t>
  </si>
  <si>
    <t>-1466453945</t>
  </si>
  <si>
    <t>"nátěr zámečnických výrobků</t>
  </si>
  <si>
    <t>"protiidešťová žaluzie"0,50*1,10 *2  *1,50</t>
  </si>
  <si>
    <t>"žaluzie pod stropem odvětrací "  0,50*0,40 *2 *1,5</t>
  </si>
  <si>
    <t>"Dveře"  1,50*2,0*2*1,2   "vč. zárubně"</t>
  </si>
  <si>
    <t>17</t>
  </si>
  <si>
    <t>783801505</t>
  </si>
  <si>
    <t>Příprava podkladu omítek před provedením nátěru omytí s odmaštěním a následným opláchnutím</t>
  </si>
  <si>
    <t>1453779004</t>
  </si>
  <si>
    <t>"příprava omítek pod nátěr</t>
  </si>
  <si>
    <t>(6,52+6,80) * 2   * 0,20</t>
  </si>
  <si>
    <t xml:space="preserve">"odečet  dveří"    -1,52*  0,20 </t>
  </si>
  <si>
    <t>(10,30+11,35)*2*  0,20</t>
  </si>
  <si>
    <t>18</t>
  </si>
  <si>
    <t>783901453</t>
  </si>
  <si>
    <t>Příprava podkladu betonových podlah před provedením nátěru vysátím</t>
  </si>
  <si>
    <t>-1728641338</t>
  </si>
  <si>
    <t>"příprava podlah pod nátěr</t>
  </si>
  <si>
    <t>6,52*6,80</t>
  </si>
  <si>
    <t xml:space="preserve">"odečet  základů"  </t>
  </si>
  <si>
    <t>(10,30*5,50 + 5,60*3,65)</t>
  </si>
  <si>
    <t>121,40</t>
  </si>
  <si>
    <t>19</t>
  </si>
  <si>
    <t>783937161</t>
  </si>
  <si>
    <t>Krycí (uzavírací) nátěr betonových podlah vč. soklíku dvojnásobný epoxidový vodou ředitelný</t>
  </si>
  <si>
    <t>1445730193</t>
  </si>
  <si>
    <t>13,70 + 121,40</t>
  </si>
  <si>
    <t>"podlaha v kotelně</t>
  </si>
  <si>
    <t>784</t>
  </si>
  <si>
    <t>Dokončovací práce - malby a tapety</t>
  </si>
  <si>
    <t>22</t>
  </si>
  <si>
    <t>784211003</t>
  </si>
  <si>
    <t>Malby z malířských směsí otěruvzdorných za mokra jednonásobné, bílé za mokra otěruvzdorné výborně v místnostech výšky přes 3,80 do 5,00 m kotelna + strojovna (bez stropu)</t>
  </si>
  <si>
    <t>960954164</t>
  </si>
  <si>
    <t>"strojovna"</t>
  </si>
  <si>
    <t>331,50</t>
  </si>
  <si>
    <t>VRN</t>
  </si>
  <si>
    <t>Vedlejší rozpočtové náklady</t>
  </si>
  <si>
    <t>VRN1</t>
  </si>
  <si>
    <t>Průzkumné, geodetické a projektové práce</t>
  </si>
  <si>
    <t>013244000</t>
  </si>
  <si>
    <t>Dokumentace pro provádění stavby - dodavatelská PD</t>
  </si>
  <si>
    <t>…</t>
  </si>
  <si>
    <t>1024</t>
  </si>
  <si>
    <t>1779549954</t>
  </si>
  <si>
    <t>013254000</t>
  </si>
  <si>
    <t>Dokumentace skutečného provedení stavby</t>
  </si>
  <si>
    <t>1634276453</t>
  </si>
  <si>
    <t>192391-2 - Technologie vytápění</t>
  </si>
  <si>
    <t xml:space="preserve">    713 - Izolace tepelné</t>
  </si>
  <si>
    <t xml:space="preserve">    721 - Zdravotechnika - vnitřní kanalizace</t>
  </si>
  <si>
    <t xml:space="preserve">    722 - Zdravotechnika - vnitřní vodovod</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</si>
  <si>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</si>
  <si>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</si>
  <si>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</si>
  <si>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</si>
  <si>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767 - Konstrukce zámečnické</t>
  </si>
  <si>
    <t>M - Práce a dodávky M</t>
  </si>
  <si>
    <t xml:space="preserve">    35-M - Montáž čerpadel, kompr.a vodoh.zař.</t>
  </si>
  <si>
    <t>952901110R</t>
  </si>
  <si>
    <t>Požární dohled</t>
  </si>
  <si>
    <t>1474952507</t>
  </si>
  <si>
    <t>81</t>
  </si>
  <si>
    <t>952902021</t>
  </si>
  <si>
    <t>Čištění budov při provádění oprav a udržovacích prací podlah hladkých zametením</t>
  </si>
  <si>
    <t>-1131940329</t>
  </si>
  <si>
    <t>PSC</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</si>
  <si>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</si>
  <si>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82</t>
  </si>
  <si>
    <t>953845120R</t>
  </si>
  <si>
    <t>Vyvložkování stávajících komínových nebo větracích průduchů nerezovými vložkami pevnými, včetně ukončení komínu svislého kouřovodu světlý průměr vložky přes 200 m do 300 mm; H=26m</t>
  </si>
  <si>
    <t>soubor</t>
  </si>
  <si>
    <t>-1432751379</t>
  </si>
  <si>
    <t xml:space="preserve">Poznámka k souboru cen:
1. V cenách -5111 až -5114 a -5211 až -5214 jsou započteny náklady na:
a) dodávku a montáž materiálu, tj.: komínovou vložku, kondenzátní jímku, sopouch, revizní uzávěr, krycí desku a komínovou hlavu,
b) nutné manipulační otvory pro zakotvení vložky, tj. jejich případné vybourání, opětné zazdění a omítnutí do původního stavu konstrukce, avšak bez vymalování, eventuálně tapetování.
2. V cenách -5116 až -5119 a -5216 až -5219 jsou započteny náklady na:
a) dodávku a montáž materiálu, tj.: nastavitelné koleno 0 - 90°, komínovou vložku, krycí desku a komínovou hlavu,
b) nutné manipulační otvory pro zakotvení vložky, tj. jejich případné vybourání, opětné zazdění a omítnutí do původního stavu konstrukce, avšak bez vymalování, eventuálně tapetování.
3. V cenách nejsou započteny náklady na:
a) 997 01-3 Vnitrostaveništní doprava suti a 997 01-35 Odvoz suti části B01 katalogu 801-3. Svislý přesun sutě se uvažuje z podlaží, ve kterém se nachází střed vložky,
b) vybourání, zazdění a omítnutí jiných manipulačních otvorů (např. v místech uhýbání komínů), neuvedených v poznámce č.1.; tyto se ocení příslušnými cenami katalogu 801-3 Budovy a haly - bourání konstrukcí a katalogu 801-4 Budovy a haly - opravy a údržba,
c) odstranění komínových nástavců, opravy komínových nástavců a opravy komínového tělesa,
d) technickou prohlídku stavu komínového tělesa; tyto se ocení samostatně.
4. Ceny příplatku -512. a -522. lze použít i pro ocenění samostatného vyvložkování stávajícího komínového průduchu bez založení a ukončení komínového průduchu.
5. Ceny jsou určeny pro ocenění opravy stávajícího komínového průduchu vyvložkováním nebo vyvložkování stávajícího větracího průduchu.
6. Délka se měří jako délka komína od spodního okraje vložky až po horní hranu hlavy komínového tělesa nebo svislého kouřovodu.
</t>
  </si>
  <si>
    <t>83</t>
  </si>
  <si>
    <t>953845121R</t>
  </si>
  <si>
    <t>D+M kouřovodu nerezovými vložkami pevnými D do 250 mm (napojení kotlů na komín vč.revize); L=6,5m</t>
  </si>
  <si>
    <t>-967343812</t>
  </si>
  <si>
    <t>713</t>
  </si>
  <si>
    <t>Izolace tepelné</t>
  </si>
  <si>
    <t>713410874R</t>
  </si>
  <si>
    <t xml:space="preserve">Odstranění tepelné izolace potrubí a ohybů pásy nebo rohožemi s povrchovou úpravou oc. plechem a její ekologická likvidace </t>
  </si>
  <si>
    <t>-769270603</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</si>
  <si>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</si>
  <si>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</si>
  <si>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-1554598211</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</si>
  <si>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</si>
  <si>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63154573</t>
  </si>
  <si>
    <t>pouzdro izolační potrubní s jednostrannou Al fólií max. 250/100 °C 42/40 mm</t>
  </si>
  <si>
    <t>-1110943981</t>
  </si>
  <si>
    <t>69</t>
  </si>
  <si>
    <t>63154603</t>
  </si>
  <si>
    <t>pouzdro izolační potrubní s jednostrannou Al fólií max. 250/100 °C 42/50 mm</t>
  </si>
  <si>
    <t>-1299173367</t>
  </si>
  <si>
    <t>63154512</t>
  </si>
  <si>
    <t>pouzdro izolační potrubní s jednostrannou Al fólií max. 250/100 °C 35/25 mm</t>
  </si>
  <si>
    <t>-947295648</t>
  </si>
  <si>
    <t>713463212</t>
  </si>
  <si>
    <t>Montáž izolace tepelné potrubí a ohybů tvarovkami nebo deskami potrubními pouzdry s povrchovou úpravou hliníkovou fólií (izolační materiál ve specifikaci) přelepenými samolepící hliníkovou páskou potrubí jednovrstvá D přes 50 do 100 mm</t>
  </si>
  <si>
    <t>1991384157</t>
  </si>
  <si>
    <t>63154605</t>
  </si>
  <si>
    <t>pouzdro izolační potrubní s jednostrannou Al fólií max. 250/100 °C 60/50 mm</t>
  </si>
  <si>
    <t>-1824040723</t>
  </si>
  <si>
    <t>63154577</t>
  </si>
  <si>
    <t>pouzdro izolační potrubní s jednostrannou Al fólií max. 250/100 °C 76/40 mm</t>
  </si>
  <si>
    <t>-1131970927</t>
  </si>
  <si>
    <t>70</t>
  </si>
  <si>
    <t>63154020</t>
  </si>
  <si>
    <t>pouzdro izolační potrubní s jednostrannou Al fólií max. 250/100 °C 70/40 mm</t>
  </si>
  <si>
    <t>1954769837</t>
  </si>
  <si>
    <t>63154578</t>
  </si>
  <si>
    <t>pouzdro izolační potrubní s jednostrannou Al fólií max. 250/100 °C 89/40 mm</t>
  </si>
  <si>
    <t>1548927720</t>
  </si>
  <si>
    <t>713463213</t>
  </si>
  <si>
    <t>Montáž izolace tepelné potrubí a ohybů tvarovkami nebo deskami potrubními pouzdry s povrchovou úpravou hliníkovou fólií (izolační materiál ve specifikaci) přelepenými samolepící hliníkovou páskou potrubí jednovrstvá D přes 100 do 150 mm</t>
  </si>
  <si>
    <t>2016686685</t>
  </si>
  <si>
    <t>63154001</t>
  </si>
  <si>
    <t>páska samolepící hliníková šířka 50 mm, délka 50 m</t>
  </si>
  <si>
    <t>-461584627</t>
  </si>
  <si>
    <t>71</t>
  </si>
  <si>
    <t>63154035</t>
  </si>
  <si>
    <t>pouzdro izolační potrubní s jednostrannou Al fólií max. 250/100 °C 114/60 mm</t>
  </si>
  <si>
    <t>-782442567</t>
  </si>
  <si>
    <t>998713101</t>
  </si>
  <si>
    <t>Přesun hmot pro izolace tepelné stanovený z hmotnosti přesunovaného materiálu vodorovná dopravní vzdálenost do 50 m v objektech výšky do 6 m</t>
  </si>
  <si>
    <t>1284172298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</si>
  <si>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</si>
  <si>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</si>
  <si>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</si>
  <si>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84</t>
  </si>
  <si>
    <t>721300943</t>
  </si>
  <si>
    <t>Pročištění podlahových vpustí do DN 70</t>
  </si>
  <si>
    <t>1121301627</t>
  </si>
  <si>
    <t>722</t>
  </si>
  <si>
    <t>Zdravotechnika - vnitřní vodovod</t>
  </si>
  <si>
    <t>85</t>
  </si>
  <si>
    <t>722174022</t>
  </si>
  <si>
    <t>Potrubí z plastových trubek z polypropylenu (PPR) svařovaných polyfuzně PN 20 (SDR 6) D 20 x 3,4</t>
  </si>
  <si>
    <t>990747502</t>
  </si>
  <si>
    <t xml:space="preserve">Poznámka k souboru cen:
1. V cenách -4001 až -4088 jsou započteny náklady na montáž a dodávku potrubí a tvarovek.
</t>
  </si>
  <si>
    <t>96</t>
  </si>
  <si>
    <t>722174025</t>
  </si>
  <si>
    <t>Potrubí z plastových trubek z polypropylenu (PPR) svařovaných polyfuzně PN 20 (SDR 6) D 40 x 6,7</t>
  </si>
  <si>
    <t>1520442693</t>
  </si>
  <si>
    <t>87</t>
  </si>
  <si>
    <t>722174027</t>
  </si>
  <si>
    <t>Potrubí z plastových trubek z polypropylenu (PPR) svařovaných polyfuzně PN 20 (SDR 6) D 63 x 10,5</t>
  </si>
  <si>
    <t>1977671704</t>
  </si>
  <si>
    <t>88</t>
  </si>
  <si>
    <t>722181211</t>
  </si>
  <si>
    <t>Ochrana potrubí termoizolačními trubicemi z pěnového polyetylenu PE přilepenými v příčných a podélných spojích, tloušťky izolace do 6 mm, vnitřního průměru izolace DN do 22 mm</t>
  </si>
  <si>
    <t>-870458858</t>
  </si>
  <si>
    <t xml:space="preserve">Poznámka k souboru cen:
1. V cenách -1211 až -1256 jsou započteny i náklady na dodání tepelně izolačních trubic.
</t>
  </si>
  <si>
    <t>89</t>
  </si>
  <si>
    <t>722181233</t>
  </si>
  <si>
    <t>Ochrana potrubí termoizolačními trubicemi z pěnového polyetylenu PE přilepenými v příčných a podélných spojích, tloušťky izolace přes 9 do 13 mm, vnitřního průměru izolace DN přes 45 do 63 mm</t>
  </si>
  <si>
    <t>-1832285563</t>
  </si>
  <si>
    <t>722224152</t>
  </si>
  <si>
    <t>Armatury s jedním závitem ventily kulové zahradní uzávěry PN 15 do 120° C G 1/2 - 3/4</t>
  </si>
  <si>
    <t>1612103973</t>
  </si>
  <si>
    <t xml:space="preserve">Poznámka k souboru cen:
1. Cenami -9101 až -9106 nelze oceňovat montáž nástěnek.
2. V cenách –0111 až -0122 je započteno i vyvedení a upevnění výpustek.
</t>
  </si>
  <si>
    <t>90</t>
  </si>
  <si>
    <t>722232043</t>
  </si>
  <si>
    <t>Armatury se dvěma závity kulové kohouty PN 42 do 185 °C přímé vnitřní závit G 1/2</t>
  </si>
  <si>
    <t>111185096</t>
  </si>
  <si>
    <t>97</t>
  </si>
  <si>
    <t>722232048</t>
  </si>
  <si>
    <t>Armatury se dvěma závity kulové kohouty PN 42 do 185 °C přímé vnitřní závit G 2</t>
  </si>
  <si>
    <t>-741793344</t>
  </si>
  <si>
    <t>98</t>
  </si>
  <si>
    <t>722262211</t>
  </si>
  <si>
    <t>Vodoměry pro vodu do 40°C závitové horizontální jednovtokové suchoběžné G 1/2 x 80 mm Qn 1,5</t>
  </si>
  <si>
    <t>1465238288</t>
  </si>
  <si>
    <t xml:space="preserve">Poznámka k souboru cen:
1. Cenami nelze oceňovat montáže vodoměrů při zřizování vodovodních přípojek; tyto práce se oceňují cenami souboru cen 722 26- . 9 Oprava vodoměrů, části C 02.
</t>
  </si>
  <si>
    <t>91</t>
  </si>
  <si>
    <t>722290226</t>
  </si>
  <si>
    <t>Zkoušky, proplach a desinfekce vodovodního potrubí zkoušky těsnosti vodovodního potrubí závitového do DN 50</t>
  </si>
  <si>
    <t>1275074261</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</si>
  <si>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</si>
  <si>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92</t>
  </si>
  <si>
    <t>722290234</t>
  </si>
  <si>
    <t>Zkoušky, proplach a desinfekce vodovodního potrubí proplach a desinfekce vodovodního potrubí do DN 80</t>
  </si>
  <si>
    <t>1222206037</t>
  </si>
  <si>
    <t>93</t>
  </si>
  <si>
    <t>998722101</t>
  </si>
  <si>
    <t>Přesun hmot pro vnitřní vodovod stanovený z hmotnosti přesunovaného materiálu vodorovná dopravní vzdálenost do 50 m v objektech výšky do 6 m</t>
  </si>
  <si>
    <t>-517411492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</si>
  <si>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</si>
  <si>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731</t>
  </si>
  <si>
    <t>Ústřední vytápění - kotelny</t>
  </si>
  <si>
    <t>73</t>
  </si>
  <si>
    <t>731244496R</t>
  </si>
  <si>
    <t>Kotle ocelové teplovodní plynové kondenzační montáž kotlů kondenzačních ostatních typů. Montáž kotle ocelového nerezového stacionárního na plyn kondenzačního o výkonu do přes 250 do 500 kW</t>
  </si>
  <si>
    <t>-1021563382</t>
  </si>
  <si>
    <t>74</t>
  </si>
  <si>
    <t>484176940R</t>
  </si>
  <si>
    <t>kotel ocelový stacionární na plyn s nerezovým výměníkem, kondenzační jm.výkon min.300 kW (při dt=80/60°C a modulaci 19-100%), včetně příslušenství (bez požadavku na min.průtok)</t>
  </si>
  <si>
    <t>-1666141848</t>
  </si>
  <si>
    <t>72</t>
  </si>
  <si>
    <t>731341140</t>
  </si>
  <si>
    <t>Hadice napouštěcí pryžové Ø 20/28</t>
  </si>
  <si>
    <t>299384657</t>
  </si>
  <si>
    <t>75</t>
  </si>
  <si>
    <t>998731101</t>
  </si>
  <si>
    <t>Přesun hmot pro kotelny stanovený z hmotnosti přesunovaného materiálu vodorovná dopravní vzdálenost do 50 m v objektech výšky do 6 m</t>
  </si>
  <si>
    <t>-1615258024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</si>
  <si>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</si>
  <si>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732</t>
  </si>
  <si>
    <t>Ústřední vytápění - strojovny</t>
  </si>
  <si>
    <t>732100101R</t>
  </si>
  <si>
    <t>Tlaková a topná zkouška</t>
  </si>
  <si>
    <t>h</t>
  </si>
  <si>
    <t>53625720</t>
  </si>
  <si>
    <t>732100106R</t>
  </si>
  <si>
    <t>Uvedení kompaktní předávací stanice do provozu</t>
  </si>
  <si>
    <t>391934592</t>
  </si>
  <si>
    <t>732100107R</t>
  </si>
  <si>
    <t>Zaškolení obsluhy kompaktní předávací stanice</t>
  </si>
  <si>
    <t>67766137</t>
  </si>
  <si>
    <t>732199100</t>
  </si>
  <si>
    <t>Montáž štítků orientačních</t>
  </si>
  <si>
    <t>CS ÚRS 2016 01</t>
  </si>
  <si>
    <t>-1868221490</t>
  </si>
  <si>
    <t>20</t>
  </si>
  <si>
    <t>358225911R</t>
  </si>
  <si>
    <t>Štítek popisovací pro technologii PS a kotelen</t>
  </si>
  <si>
    <t>408611646</t>
  </si>
  <si>
    <t>732227821R</t>
  </si>
  <si>
    <t>Demontáž stávající technologie R+S a její ekologická likvidace</t>
  </si>
  <si>
    <t>-144536186</t>
  </si>
  <si>
    <t>732229660R</t>
  </si>
  <si>
    <t>Montáž kompaktních předávacích stanic</t>
  </si>
  <si>
    <t>-1615072145</t>
  </si>
  <si>
    <t>484877425R</t>
  </si>
  <si>
    <t>Kompaktní předávací stanice tepla - modul R+S (viz samostatná specifikace)</t>
  </si>
  <si>
    <t>-670799140</t>
  </si>
  <si>
    <t>102</t>
  </si>
  <si>
    <t>484877426R</t>
  </si>
  <si>
    <t>Kompaktní předávací stanice tepla - kotlový modul (viz.samostatná specifikace)</t>
  </si>
  <si>
    <t>-1538585244</t>
  </si>
  <si>
    <t>103</t>
  </si>
  <si>
    <t>484877429R</t>
  </si>
  <si>
    <t>Kompaktní předávací stanice tepla - modul přípravy teplé vody včetně termické dezinfekce (viz.samostatná specifikace)</t>
  </si>
  <si>
    <t>520697042</t>
  </si>
  <si>
    <t>484877427R</t>
  </si>
  <si>
    <t>Kompaktní předávací stanice tepla-expanzní automat s ak.500l, včetně úpravny vody a dopouštění (viz.samostatná specifikace)</t>
  </si>
  <si>
    <t>-1145837673</t>
  </si>
  <si>
    <t>631546300R</t>
  </si>
  <si>
    <t>Snímatelná tepelná izolace jednotlivých modulů KPS (dodávka a montáž)</t>
  </si>
  <si>
    <t>-1226773479</t>
  </si>
  <si>
    <t>998732101</t>
  </si>
  <si>
    <t>Přesun hmot pro strojovny stanovený z hmotnosti přesunovaného materiálu vodorovná dopravní vzdálenost do 50 m v objektech výšky do 6 m</t>
  </si>
  <si>
    <t>CS ÚRS 2017 01</t>
  </si>
  <si>
    <t>1815559778</t>
  </si>
  <si>
    <t>733</t>
  </si>
  <si>
    <t>Ústřední vytápění - rozvodné potrubí</t>
  </si>
  <si>
    <t>733111113</t>
  </si>
  <si>
    <t>Potrubí z trubek ocelových závitových bezešvých běžných nízkotlakých v kotelnách a strojovnách DN 15</t>
  </si>
  <si>
    <t>522361277</t>
  </si>
  <si>
    <t>733111115</t>
  </si>
  <si>
    <t>Potrubí z trubek ocelových závitových bezešvých běžných nízkotlakých v kotelnách a strojovnách DN 25</t>
  </si>
  <si>
    <t>2128236364</t>
  </si>
  <si>
    <t>733111116</t>
  </si>
  <si>
    <t>Potrubí z trubek ocelových závitových bezešvých běžných nízkotlakých v kotelnách a strojovnách DN 32</t>
  </si>
  <si>
    <t>1189499168</t>
  </si>
  <si>
    <t>733111118</t>
  </si>
  <si>
    <t>Potrubí z trubek ocelových závitových bezešvých běžných nízkotlakých v kotelnách a strojovnách DN 50</t>
  </si>
  <si>
    <t>-725127821</t>
  </si>
  <si>
    <t>733121222</t>
  </si>
  <si>
    <t>Potrubí z trubek ocelových hladkých bezešvých tvářených za tepla v kotelnách a strojovnách Ø 76/3,2</t>
  </si>
  <si>
    <t>-890800879</t>
  </si>
  <si>
    <t xml:space="preserve">Poznámka k souboru cen:
1. Cenami –2122 a -2123 se oceňuje napojení rozvodu na jednotlivá stoupací potrubí, popř. na měřicí nebo regulační armaturu přípojky topného okruhu.
2. V cenách –2122 a -2123 je započteno:
a) úplné těleso přípojky,
b) navaření hrdla přípojky.
</t>
  </si>
  <si>
    <t>733121225</t>
  </si>
  <si>
    <t>Potrubí z trubek ocelových hladkých bezešvých tvářených za tepla v kotelnách a strojovnách Ø 89/3,6</t>
  </si>
  <si>
    <t>-517642186</t>
  </si>
  <si>
    <t>76</t>
  </si>
  <si>
    <t>733121228</t>
  </si>
  <si>
    <t>Potrubí z trubek ocelových hladkých bezešvých tvářených za tepla v kotelnách a strojovnách Ø 108/4,0</t>
  </si>
  <si>
    <t>1983329384</t>
  </si>
  <si>
    <t>733124112</t>
  </si>
  <si>
    <t>Potrubí z trubek ocelových hladkých zhotovení trubkových přechodů jednostranných přímých z trubek ocelových hladkých kováním DN/DN 1 20/ 10</t>
  </si>
  <si>
    <t>-511457859</t>
  </si>
  <si>
    <t>77</t>
  </si>
  <si>
    <t>733124115</t>
  </si>
  <si>
    <t>Potrubí z trubek ocelových hladkých zhotovení trubkových přechodů jednostranných přímých z trubek ocelových hladkých kováním DN/DN 1 40/ 25</t>
  </si>
  <si>
    <t>-836722318</t>
  </si>
  <si>
    <t>733124117</t>
  </si>
  <si>
    <t>Potrubí z trubek ocelových hladkých zhotovení trubkových přechodů jednostranných přímých z trubek ocelových hladkých kováním DN/DN 1 50/ 32</t>
  </si>
  <si>
    <t>-1759597322</t>
  </si>
  <si>
    <t>78</t>
  </si>
  <si>
    <t>733124124</t>
  </si>
  <si>
    <t>Potrubí z trubek ocelových hladkých zhotovení trubkových přechodů jednostranných přímých z trubek ocelových hladkých kováním DN/DN 1 100/ 70</t>
  </si>
  <si>
    <t>442229821</t>
  </si>
  <si>
    <t>733190107</t>
  </si>
  <si>
    <t>Zkoušky těsnosti potrubí, manžety prostupové z trubek ocelových zkoušky těsnosti potrubí (za provozu) z trubek ocelových závitových DN do 40</t>
  </si>
  <si>
    <t>-1880042939</t>
  </si>
  <si>
    <t xml:space="preserve">Poznámka k souboru cen:
1. Zkouškami těsnosti potrubí se rozumí běžné přezkoušení za provozu (např. při výměně částí potrubí nebo armatury).
</t>
  </si>
  <si>
    <t>51</t>
  </si>
  <si>
    <t>733190108</t>
  </si>
  <si>
    <t>Zkoušky těsnosti potrubí, manžety prostupové z trubek ocelových zkoušky těsnosti potrubí (za provozu) z trubek ocelových závitových DN 40 do 50</t>
  </si>
  <si>
    <t>-1960203060</t>
  </si>
  <si>
    <t>79</t>
  </si>
  <si>
    <t>733190225</t>
  </si>
  <si>
    <t>Zkoušky těsnosti potrubí, manžety prostupové z trubek ocelových zkoušky těsnosti potrubí (za provozu) z trubek ocelových hladkých Ø přes 60,3/2,9 do 89/5,0</t>
  </si>
  <si>
    <t>565076943</t>
  </si>
  <si>
    <t>80</t>
  </si>
  <si>
    <t>733190232</t>
  </si>
  <si>
    <t>Zkoušky těsnosti potrubí, manžety prostupové z trubek ocelových zkoušky těsnosti potrubí (za provozu) z trubek ocelových hladkých Ø přes 89/5,0 do 133/5,0</t>
  </si>
  <si>
    <t>937936012</t>
  </si>
  <si>
    <t>55</t>
  </si>
  <si>
    <t>998733101</t>
  </si>
  <si>
    <t>Přesun hmot pro rozvody potrubí stanovený z hmotnosti přesunovaného materiálu vodorovná dopravní vzdálenost do 50 m v objektech výšky do 6 m</t>
  </si>
  <si>
    <t>-1031233965</t>
  </si>
  <si>
    <t>734</t>
  </si>
  <si>
    <t>Ústřední vytápění - armatury</t>
  </si>
  <si>
    <t>56</t>
  </si>
  <si>
    <t>734211127</t>
  </si>
  <si>
    <t>Ventily odvzdušňovací závitové automatické se zpětnou klapkou PN 14 do 120°C G 1/2</t>
  </si>
  <si>
    <t>1786593278</t>
  </si>
  <si>
    <t>57</t>
  </si>
  <si>
    <t>734291123</t>
  </si>
  <si>
    <t>Ostatní armatury kohouty plnicí a vypouštěcí PN 10 do 90°C G 1/2</t>
  </si>
  <si>
    <t>-837871966</t>
  </si>
  <si>
    <t>58</t>
  </si>
  <si>
    <t>734494213</t>
  </si>
  <si>
    <t>Měřicí armatury návarky s trubkovým závitem G 1/2</t>
  </si>
  <si>
    <t>-648186018</t>
  </si>
  <si>
    <t xml:space="preserve">Poznámka k souboru cen:
1. V cenách -9211 až -9213 je započtena montáž návarků přivařením; jejich dodávka se oceňuje ve specifikaci pouze v případech, kdy návarky nejsou součástí dodávky zařízení.
</t>
  </si>
  <si>
    <t>59</t>
  </si>
  <si>
    <t>998734101</t>
  </si>
  <si>
    <t>Přesun hmot pro armatury stanovený z hmotnosti přesunovaného materiálu vodorovná dopravní vzdálenost do 50 m v objektech výšky do 6 m</t>
  </si>
  <si>
    <t>-65207893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</si>
  <si>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</si>
  <si>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</si>
  <si>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</si>
  <si>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60</t>
  </si>
  <si>
    <t>767995111</t>
  </si>
  <si>
    <t>Montáž ostatních atypických zámečnických konstrukcí hmotnosti do 5 kg</t>
  </si>
  <si>
    <t>kg</t>
  </si>
  <si>
    <t>-259504436</t>
  </si>
  <si>
    <t xml:space="preserve">Poznámka k souboru cen:
1. Určení cen se řídí hmotností jednotlivě montovaného dílu konstrukce.
</t>
  </si>
  <si>
    <t>61</t>
  </si>
  <si>
    <t>423920451R</t>
  </si>
  <si>
    <t>Systém uložení potrubí (třmen, objímka, závěsná tyč, kluzná podpěra, atd.)</t>
  </si>
  <si>
    <t>193653919</t>
  </si>
  <si>
    <t>62</t>
  </si>
  <si>
    <t>998767101</t>
  </si>
  <si>
    <t>Přesun hmot pro zámečnické konstrukce stanovený z hmotnosti přesunovaného materiálu vodorovná dopravní vzdálenost do 50 m v objektech výšky do 6 m</t>
  </si>
  <si>
    <t>-1750195783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</si>
  <si>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</si>
  <si>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63</t>
  </si>
  <si>
    <t>783601713</t>
  </si>
  <si>
    <t>Příprava podkladu armatur a kovových potrubí před provedením nátěru potrubí do DN 50 mm odmaštěním, odmašťovačem vodou ředitelným</t>
  </si>
  <si>
    <t>-555304235</t>
  </si>
  <si>
    <t>64</t>
  </si>
  <si>
    <t>783601731</t>
  </si>
  <si>
    <t>Příprava podkladu armatur a kovových potrubí před provedením nátěru potrubí přes DN 50 do DN 100 mm odmaštěním, odmašťovačem vodou ředitelným</t>
  </si>
  <si>
    <t>-579077161</t>
  </si>
  <si>
    <t>66</t>
  </si>
  <si>
    <t>783617613</t>
  </si>
  <si>
    <t>Krycí nátěr (email) armatur a kovových potrubí potrubí do DN 50 mm dvojnásobný syntetický samozákladující</t>
  </si>
  <si>
    <t>777683461</t>
  </si>
  <si>
    <t>67</t>
  </si>
  <si>
    <t>783617623</t>
  </si>
  <si>
    <t>Krycí nátěr (email) armatur a kovových potrubí potrubí přes DN 50 do DN 100 mm jednonásobný syntetický samozákladující</t>
  </si>
  <si>
    <t>317845763</t>
  </si>
  <si>
    <t>Práce a dodávky M</t>
  </si>
  <si>
    <t>35-M</t>
  </si>
  <si>
    <t>Montáž čerpadel, kompr.a vodoh.zař.</t>
  </si>
  <si>
    <t>100</t>
  </si>
  <si>
    <t>350150001</t>
  </si>
  <si>
    <t>Montáž čerpadel ponorných Montáž čerpadlo ponorné kalové</t>
  </si>
  <si>
    <t>-1288767090</t>
  </si>
  <si>
    <t>101</t>
  </si>
  <si>
    <t>42610391R</t>
  </si>
  <si>
    <t>Nerezové ponorné kalové čerpadlo s vertikálním plovákem; napájecí kabel o délce 10m; H=5,2m, Q=8,5 m3/h; napájení 230V</t>
  </si>
  <si>
    <t>128</t>
  </si>
  <si>
    <t>104289212</t>
  </si>
  <si>
    <t>94</t>
  </si>
  <si>
    <t>Dokumentace pro provádění stavby - dodavatelská</t>
  </si>
  <si>
    <t>-1467338105</t>
  </si>
  <si>
    <t>95</t>
  </si>
  <si>
    <t>928381163</t>
  </si>
  <si>
    <t>192391-3 - Plynoinstalace</t>
  </si>
  <si>
    <t xml:space="preserve">    723 - Zdravotechnika - vnitřní plynovod</t>
  </si>
  <si>
    <t xml:space="preserve">    23-M - Montáže potrubí</t>
  </si>
  <si>
    <t>203777734</t>
  </si>
  <si>
    <t>723</t>
  </si>
  <si>
    <t>Zdravotechnika - vnitřní plynovod</t>
  </si>
  <si>
    <t>723111202</t>
  </si>
  <si>
    <t>Potrubí z ocelových trubek závitových černých spojovaných svařováním, bezešvých běžných DN 15</t>
  </si>
  <si>
    <t>68543392</t>
  </si>
  <si>
    <t>723111204</t>
  </si>
  <si>
    <t>Potrubí z ocelových trubek závitových černých spojovaných svařováním, bezešvých běžných DN 25</t>
  </si>
  <si>
    <t>1555752597</t>
  </si>
  <si>
    <t>723111205</t>
  </si>
  <si>
    <t>Potrubí z ocelových trubek závitových černých spojovaných svařováním, bezešvých běžných DN 32</t>
  </si>
  <si>
    <t>-1589303640</t>
  </si>
  <si>
    <t>723111210R</t>
  </si>
  <si>
    <t xml:space="preserve"> Tlaková zkouška potrubí</t>
  </si>
  <si>
    <t>HZS</t>
  </si>
  <si>
    <t>197178067</t>
  </si>
  <si>
    <t>723111211R</t>
  </si>
  <si>
    <t>Revizní zpráva</t>
  </si>
  <si>
    <t>-2076006192</t>
  </si>
  <si>
    <t>723150312</t>
  </si>
  <si>
    <t>Potrubí z ocelových trubek hladkých černých spojovaných svařováním tvářených za tepla Ø 57/3,2</t>
  </si>
  <si>
    <t>-651180638</t>
  </si>
  <si>
    <t>723150314</t>
  </si>
  <si>
    <t>Potrubí z ocelových trubek hladkých černých spojovaných svařováním tvářených za tepla Ø 89/3,6</t>
  </si>
  <si>
    <t>1953130395</t>
  </si>
  <si>
    <t>723150315</t>
  </si>
  <si>
    <t>Potrubí z ocelových trubek hladkých černých spojovaných svařováním tvářených za tepla Ø 108/4</t>
  </si>
  <si>
    <t>-1240103137</t>
  </si>
  <si>
    <t>723150341</t>
  </si>
  <si>
    <t>Potrubí z ocelových trubek hladkých redukce - zhotovení kováním přes 1 DN DN 32/ 20</t>
  </si>
  <si>
    <t>1174225280</t>
  </si>
  <si>
    <t>723150342</t>
  </si>
  <si>
    <t>Potrubí z ocelových trubek hladkých redukce - zhotovení kováním přes 1 DN DN 40/ 25</t>
  </si>
  <si>
    <t>-56598355</t>
  </si>
  <si>
    <t>723150343</t>
  </si>
  <si>
    <t>Potrubí z ocelových trubek hladkých redukce - zhotovení kováním přes 1 DN DN 50/ 32</t>
  </si>
  <si>
    <t>1040456694</t>
  </si>
  <si>
    <t>723150345</t>
  </si>
  <si>
    <t>Potrubí z ocelových trubek hladkých redukce - zhotovení kováním přes 1 DN DN 80/ 50</t>
  </si>
  <si>
    <t>-1217650643</t>
  </si>
  <si>
    <t>723150346</t>
  </si>
  <si>
    <t>Potrubí z ocelových trubek hladkých redukce - zhotovení kováním přes 1 DN DN 100/ 65</t>
  </si>
  <si>
    <t>826582059</t>
  </si>
  <si>
    <t>723150373</t>
  </si>
  <si>
    <t>Potrubí z ocelových trubek hladkých chráničky Ø 159/4,5</t>
  </si>
  <si>
    <t>1135933664</t>
  </si>
  <si>
    <t>723190901</t>
  </si>
  <si>
    <t>Opravy plynovodního potrubí uzavření nebo otevření potrubí</t>
  </si>
  <si>
    <t>-1659988869</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</si>
  <si>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</si>
  <si>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723213202</t>
  </si>
  <si>
    <t>Armatury přírubové kulové kohouty PN 16 do 200°C uzavírací těleso šedá litina (K 85 111 616) DN 50</t>
  </si>
  <si>
    <t>-1885302975</t>
  </si>
  <si>
    <t xml:space="preserve">Poznámka k souboru cen:
1. Cenami -9101 až -9108 nelze oceňovat montáž středotlakých regulátorů tlaku plynu nebo jejich souprav.
</t>
  </si>
  <si>
    <t>723213204</t>
  </si>
  <si>
    <t>Armatury přírubové kulové kohouty PN 16 do 200°C uzavírací těleso šedá litina (K 85 111 616) DN 80</t>
  </si>
  <si>
    <t>413961491</t>
  </si>
  <si>
    <t>723214136</t>
  </si>
  <si>
    <t>Armatury přírubové plynové filtry těleso uhlíková ocel s vypouštěcí přírubou PN 16 do 300°C (D 71 118 616) DN 50</t>
  </si>
  <si>
    <t>-713623466</t>
  </si>
  <si>
    <t>44</t>
  </si>
  <si>
    <t>723219102R</t>
  </si>
  <si>
    <t>Montáž armatur plynovodních přírubových DN 25/50 ostatní typ</t>
  </si>
  <si>
    <t>-1503027010</t>
  </si>
  <si>
    <t>40562431R</t>
  </si>
  <si>
    <t>regulátor tlaku zemního plynu středotlaký jednostupňový s přírubami maximální průtok 90 m3/h připojení vstup DN 25 výstup DN 32 (100kPa/1,7-2,3kPa)</t>
  </si>
  <si>
    <t>602713344</t>
  </si>
  <si>
    <t>723221302</t>
  </si>
  <si>
    <t>Armatury s jedním závitem ventily vzorkovací rohové PN 5 vnější závit G 1/2</t>
  </si>
  <si>
    <t>272238206</t>
  </si>
  <si>
    <t>723229102</t>
  </si>
  <si>
    <t>Armatury s jedním závitem montáž armatur s jedním závitem ostatních typů G 1/2</t>
  </si>
  <si>
    <t>-1783923928</t>
  </si>
  <si>
    <t>31942685</t>
  </si>
  <si>
    <t>zátka mosaz 1/2"</t>
  </si>
  <si>
    <t>1456705683</t>
  </si>
  <si>
    <t>14</t>
  </si>
  <si>
    <t>723231162</t>
  </si>
  <si>
    <t>Armatury se dvěma závity kohouty kulové PN 42 do 185°C plnoprůtokové vnitřní závit těžká řada G 1/2</t>
  </si>
  <si>
    <t>87275730</t>
  </si>
  <si>
    <t xml:space="preserve">Poznámka k souboru cen:
1. Cenami -9101 až -9108 nelze oceňovat montáž středotlakých regulátorů nebo jejich souprav.
2. V cenách -4351 a -4352 je upevňovací spojovací materiál součástí dodávky skříňky a soklu.
</t>
  </si>
  <si>
    <t>723231167</t>
  </si>
  <si>
    <t>Armatury se dvěma závity kohouty kulové PN 42 do 185°C plnoprůtokové vnitřní závit těžká řada G 2</t>
  </si>
  <si>
    <t>-1206889813</t>
  </si>
  <si>
    <t>723233158</t>
  </si>
  <si>
    <t>Armatury se dvěma závity solenoidové ventily včetně cívky a konektoru s diodou G 2 (Havarijní elektromagnetický uzávěr)</t>
  </si>
  <si>
    <t>1197605335</t>
  </si>
  <si>
    <t>723239101</t>
  </si>
  <si>
    <t>Armatury se dvěma závity montáž armatur se dvěma závity ostatních typů do G 1/2</t>
  </si>
  <si>
    <t>-880371969</t>
  </si>
  <si>
    <t>31942560</t>
  </si>
  <si>
    <t>šroubení matice pro plyn včetně těsnění z NBR 1/2"</t>
  </si>
  <si>
    <t>730470910</t>
  </si>
  <si>
    <t>723239103</t>
  </si>
  <si>
    <t>Armatury se dvěma závity montáž armatur se dvěma závity ostatních typů G 1</t>
  </si>
  <si>
    <t>-1959012472</t>
  </si>
  <si>
    <t>31942562</t>
  </si>
  <si>
    <t>šroubení matice pro plyn včetně těsnění z NBR 1"</t>
  </si>
  <si>
    <t>-1565785237</t>
  </si>
  <si>
    <t>723239104</t>
  </si>
  <si>
    <t>Armatury se dvěma závity montáž armatur se dvěma závity ostatních typů G 1 1/4</t>
  </si>
  <si>
    <t>-1522092067</t>
  </si>
  <si>
    <t>31942563</t>
  </si>
  <si>
    <t>šroubení matice pro plyn včetně těsnění z NBR 5/4"</t>
  </si>
  <si>
    <t>-109089362</t>
  </si>
  <si>
    <t>723239106</t>
  </si>
  <si>
    <t>Armatury se dvěma závity montáž armatur se dvěma závity ostatních typů G 2</t>
  </si>
  <si>
    <t>-636973568</t>
  </si>
  <si>
    <t>31942564R</t>
  </si>
  <si>
    <t>šroubení matice pro plyn včetně těsnění z NBR 2"</t>
  </si>
  <si>
    <t>1480901239</t>
  </si>
  <si>
    <t>723239501R</t>
  </si>
  <si>
    <t>Armatury se dvěma závity montáž armatur se dvěma závity ostatních typů DMTZ RS do šrotu</t>
  </si>
  <si>
    <t>-862290270</t>
  </si>
  <si>
    <t>723239502R</t>
  </si>
  <si>
    <t>Armatury se dvěma závity montáž armatur se dvěma závity ostatních typů DMTZ stáv.potrubí včetně likvidace</t>
  </si>
  <si>
    <t>-146793697</t>
  </si>
  <si>
    <t>998723101</t>
  </si>
  <si>
    <t>Přesun hmot pro vnitřní plynovod stanovený z hmotnosti přesunovaného materiálu vodorovná dopravní vzdálenost do 50 m v objektech výšky do 6 m</t>
  </si>
  <si>
    <t>-1843437264</t>
  </si>
  <si>
    <t>733193928</t>
  </si>
  <si>
    <t>Opravy rozvodů potrubí z trubek ocelových hladkých zaslepení potrubí dýnkem Ø 108</t>
  </si>
  <si>
    <t>-1761148524</t>
  </si>
  <si>
    <t>723221303R</t>
  </si>
  <si>
    <t>Tlakoměr plynový pr.160mm 0-160kPa včetně příslušenství</t>
  </si>
  <si>
    <t>-1359045506</t>
  </si>
  <si>
    <t>723221304R</t>
  </si>
  <si>
    <t>Tlakoměr plynový pr.160mm 0-6kPa včetně příslušenství</t>
  </si>
  <si>
    <t>680697921</t>
  </si>
  <si>
    <t>734173414</t>
  </si>
  <si>
    <t>Mezikusy, přírubové spoje přírubové spoje PN 16/I, 200°C DN 50</t>
  </si>
  <si>
    <t>90836691</t>
  </si>
  <si>
    <t>734173417</t>
  </si>
  <si>
    <t>Mezikusy, přírubové spoje přírubové spoje PN 16/I, 200°C DN 80</t>
  </si>
  <si>
    <t>1306210442</t>
  </si>
  <si>
    <t>734494121</t>
  </si>
  <si>
    <t>Měřicí armatury návarky s metrickým závitem M 20x1,5 délky do 220 mm</t>
  </si>
  <si>
    <t>448290800</t>
  </si>
  <si>
    <t>-283775380</t>
  </si>
  <si>
    <t>1266520914</t>
  </si>
  <si>
    <t>-295023256</t>
  </si>
  <si>
    <t>52</t>
  </si>
  <si>
    <t>-1277796200</t>
  </si>
  <si>
    <t>53</t>
  </si>
  <si>
    <t>-830917948</t>
  </si>
  <si>
    <t>54</t>
  </si>
  <si>
    <t>1291173350</t>
  </si>
  <si>
    <t>-1255052305</t>
  </si>
  <si>
    <t>-397830050</t>
  </si>
  <si>
    <t>23-M</t>
  </si>
  <si>
    <t>Montáže potrubí</t>
  </si>
  <si>
    <t>230260001</t>
  </si>
  <si>
    <t>Propojení regulační stanice na plynovodní přípojku DN 50</t>
  </si>
  <si>
    <t>-2057695852</t>
  </si>
  <si>
    <t xml:space="preserve">Poznámka k souboru cen:
1. Popisem &amp;quot;Propojení regulační stanice na plynovodní přípojku&amp;quot; se rozumí jen přívod do regulační stanice.
</t>
  </si>
  <si>
    <t>230260014</t>
  </si>
  <si>
    <t>Zkoušky funkční teplovodního systému s kotlem</t>
  </si>
  <si>
    <t>-1643201595</t>
  </si>
  <si>
    <t xml:space="preserve">Poznámka k souboru cen:
1. Cena -0011 je stanovena pro jakoukoli velikost regulační stanice.
</t>
  </si>
  <si>
    <t>230320011</t>
  </si>
  <si>
    <t>Montáž trubek Ø 1/8"</t>
  </si>
  <si>
    <t>-1237039197</t>
  </si>
  <si>
    <t>789948286</t>
  </si>
  <si>
    <t>1429541466</t>
  </si>
  <si>
    <t>192391-4 - Elektroinstalace</t>
  </si>
  <si>
    <t>742 - Elektro a M+R pro VZT - SB</t>
  </si>
  <si>
    <t xml:space="preserve">    742-01 - Komponenty</t>
  </si>
  <si>
    <t xml:space="preserve">    741 - Elektroinstalace - silnoproud</t>
  </si>
  <si>
    <t xml:space="preserve">    749 - Elektromontáže - ostatní práce a konstrukce</t>
  </si>
  <si>
    <t>742</t>
  </si>
  <si>
    <t>Elektro a M+R pro VZT - SB</t>
  </si>
  <si>
    <t>742-01</t>
  </si>
  <si>
    <t>Komponenty</t>
  </si>
  <si>
    <t>74299122R</t>
  </si>
  <si>
    <t>Revize elektro</t>
  </si>
  <si>
    <t>-403987507</t>
  </si>
  <si>
    <t>74299123R</t>
  </si>
  <si>
    <t>Práce montážní - kabelové trasy, výměna jističů, vypínače</t>
  </si>
  <si>
    <t>28721463</t>
  </si>
  <si>
    <t>74299125R</t>
  </si>
  <si>
    <t>Prostupy zdivem vrtáním do 25 mm</t>
  </si>
  <si>
    <t>ks</t>
  </si>
  <si>
    <t>1509781072</t>
  </si>
  <si>
    <t>74299126R</t>
  </si>
  <si>
    <t>Utěsnění prostupů zdivem protipožárním tmelem, včetně štítku</t>
  </si>
  <si>
    <t>-1660677497</t>
  </si>
  <si>
    <t>741</t>
  </si>
  <si>
    <t>Elektroinstalace - silnoproud</t>
  </si>
  <si>
    <t>741110501</t>
  </si>
  <si>
    <t>Montáž lišt a kanálků elektroinstalačních se spojkami, ohyby a rohy a s nasunutím do krabic protahovacích, šířky do 60 mm</t>
  </si>
  <si>
    <t>1747220518</t>
  </si>
  <si>
    <t>34571002</t>
  </si>
  <si>
    <t>lišta elektroinstalační hranatá 60 x 40</t>
  </si>
  <si>
    <t>393356980</t>
  </si>
  <si>
    <t>741110502</t>
  </si>
  <si>
    <t>Montáž lišt a kanálků elektroinstalačních se spojkami, ohyby a rohy a s nasunutím do krabic protahovacích, šířky do přes 60 do 120 mm</t>
  </si>
  <si>
    <t>2002932753</t>
  </si>
  <si>
    <t>34575492</t>
  </si>
  <si>
    <t>žlab kabelový pozinkovaný 2m/ks 50X125</t>
  </si>
  <si>
    <t>-353144730</t>
  </si>
  <si>
    <t>741122015</t>
  </si>
  <si>
    <t>Montáž kabelů měděných bez ukončení uložených pod omítku plných kulatých (CYKY), počtu a průřezu žil 3x1,5 mm2</t>
  </si>
  <si>
    <t>222148641</t>
  </si>
  <si>
    <t>34111030</t>
  </si>
  <si>
    <t>kabel silový s Cu jádrem 1 kV 3x1,5mm2</t>
  </si>
  <si>
    <t>-1498398193</t>
  </si>
  <si>
    <t>175*1,2 'Přepočtené koeficientem množství</t>
  </si>
  <si>
    <t>741310001</t>
  </si>
  <si>
    <t>Montáž spínačů jedno nebo dvoupólových nástěnných se zapojením vodičů, pro prostředí normální vypínačů, řazení 1-jednopólových</t>
  </si>
  <si>
    <t>849369043</t>
  </si>
  <si>
    <t>34535400</t>
  </si>
  <si>
    <t>přístroj spínače jednopólového 10A 3558-A01340</t>
  </si>
  <si>
    <t>1488037320</t>
  </si>
  <si>
    <t>34535763</t>
  </si>
  <si>
    <t>přepínač křížový 10A 3553-07289 velkoplošný</t>
  </si>
  <si>
    <t>-1382784133</t>
  </si>
  <si>
    <t>741320101</t>
  </si>
  <si>
    <t>Montáž jističů se zapojením vodičů jednopólových nn do 25 A bez krytu</t>
  </si>
  <si>
    <t>-1668373694</t>
  </si>
  <si>
    <t>35822109</t>
  </si>
  <si>
    <t>jistič 1pólový-charakteristika C 10A</t>
  </si>
  <si>
    <t>-195037278</t>
  </si>
  <si>
    <t>741372151</t>
  </si>
  <si>
    <t>Montáž svítidel LED se zapojením vodičů průmyslových závěsných lamp</t>
  </si>
  <si>
    <t>-2115169412</t>
  </si>
  <si>
    <t>8500525156</t>
  </si>
  <si>
    <t>Svítidlo LED 53 W IP66, stropní trubicové</t>
  </si>
  <si>
    <t>-298921899</t>
  </si>
  <si>
    <t>749</t>
  </si>
  <si>
    <t>Elektromontáže - ostatní práce a konstrukce</t>
  </si>
  <si>
    <t>740991116R</t>
  </si>
  <si>
    <t>Drobný instalační materiál - montáž a dodávka</t>
  </si>
  <si>
    <t>-1136071019</t>
  </si>
  <si>
    <t>749915300R</t>
  </si>
  <si>
    <t>Úprava stávající elektroinstalace - napojení na stáv.elektroinstalaci</t>
  </si>
  <si>
    <t>1245987443</t>
  </si>
  <si>
    <t>Dokumentace pro provádění stavby</t>
  </si>
  <si>
    <t>1539490753</t>
  </si>
  <si>
    <t>-368311497</t>
  </si>
  <si>
    <t>192391-5 - Měření a regulace</t>
  </si>
  <si>
    <t>742 - Elektro a M+R pro PK</t>
  </si>
  <si>
    <t xml:space="preserve">    742-02 - Kabely</t>
  </si>
  <si>
    <t xml:space="preserve">    742-03 - VRN</t>
  </si>
  <si>
    <t>Elektro a M+R pro PK</t>
  </si>
  <si>
    <t>74299001R</t>
  </si>
  <si>
    <t>Pomocné relé 12-240V AC/DC</t>
  </si>
  <si>
    <t>1405753100</t>
  </si>
  <si>
    <t>74299002R</t>
  </si>
  <si>
    <t>Transformátor 230V 0,87A / 24V 4,16A + 24V 4,16A</t>
  </si>
  <si>
    <t>1644129820</t>
  </si>
  <si>
    <t>74299003R</t>
  </si>
  <si>
    <t>Adaptér ovladač</t>
  </si>
  <si>
    <t>-1688157321</t>
  </si>
  <si>
    <t>74299004R</t>
  </si>
  <si>
    <t>Kontaktový prvek, 1NO, čelní montáž, pružinové svorky</t>
  </si>
  <si>
    <t>222810501</t>
  </si>
  <si>
    <t>74299005R</t>
  </si>
  <si>
    <t>Nosič štítku (ovladače)</t>
  </si>
  <si>
    <t>-100311230</t>
  </si>
  <si>
    <t>74299006R</t>
  </si>
  <si>
    <t>Ovládač otočný 3 polohový, prosvětlený - zelená</t>
  </si>
  <si>
    <t>3955548</t>
  </si>
  <si>
    <t>74299007R</t>
  </si>
  <si>
    <t>LED element, bílá, čelní montáž, pružinové svorky</t>
  </si>
  <si>
    <t>1928035234</t>
  </si>
  <si>
    <t>74299008R</t>
  </si>
  <si>
    <t>Tlačítko prosvětlené, černé, s vratnou pružinou</t>
  </si>
  <si>
    <t>-29124613</t>
  </si>
  <si>
    <t>74299009R</t>
  </si>
  <si>
    <t>Jistič jednofázový 2C-1</t>
  </si>
  <si>
    <t>-1094780437</t>
  </si>
  <si>
    <t>74299010R</t>
  </si>
  <si>
    <t>Jistič jednofázový 4C-1</t>
  </si>
  <si>
    <t>-2101406190</t>
  </si>
  <si>
    <t>74299011R</t>
  </si>
  <si>
    <t>Pomocný spínač pro jističe</t>
  </si>
  <si>
    <t>-1480637339</t>
  </si>
  <si>
    <t>74299012R</t>
  </si>
  <si>
    <t>Jistič trojfázový 10C-1</t>
  </si>
  <si>
    <t>1777767013</t>
  </si>
  <si>
    <t>74299013R</t>
  </si>
  <si>
    <t>Jistič jednofázový 6C-1</t>
  </si>
  <si>
    <t>1447583973</t>
  </si>
  <si>
    <t>74299014R</t>
  </si>
  <si>
    <t>Instalační stykač (20A,Uc AC 230V,2xzap.kontakt)</t>
  </si>
  <si>
    <t>-1257200030</t>
  </si>
  <si>
    <t>74299015R</t>
  </si>
  <si>
    <t>Instalační stykač (25A,Uc AC 230V,4x zapínací kontakt)</t>
  </si>
  <si>
    <t>-1514362811</t>
  </si>
  <si>
    <t>74299016R</t>
  </si>
  <si>
    <t>Soklová zásuvka (na DIN lištu)</t>
  </si>
  <si>
    <t>-1975954669</t>
  </si>
  <si>
    <t>74299017R</t>
  </si>
  <si>
    <t>Hlavní vypínač 3P/25A</t>
  </si>
  <si>
    <t>-1509399520</t>
  </si>
  <si>
    <t>74299018R</t>
  </si>
  <si>
    <t>Regulátor programovatelný</t>
  </si>
  <si>
    <t>-672337105</t>
  </si>
  <si>
    <t>74299019R</t>
  </si>
  <si>
    <t>Konektory pro programovatelný regulátor</t>
  </si>
  <si>
    <t>640735596</t>
  </si>
  <si>
    <t>74299020R</t>
  </si>
  <si>
    <t>Rozšiřovací modul k programovatelnému regulátoru</t>
  </si>
  <si>
    <t>1951133683</t>
  </si>
  <si>
    <t>74299021R</t>
  </si>
  <si>
    <t>Ovládací panel HMI</t>
  </si>
  <si>
    <t>1595283847</t>
  </si>
  <si>
    <t>74299022R</t>
  </si>
  <si>
    <t>Rozváděč 1000x1000x300</t>
  </si>
  <si>
    <t>-1651206288</t>
  </si>
  <si>
    <t>74299023R</t>
  </si>
  <si>
    <t>Vývodky, matky</t>
  </si>
  <si>
    <t>720077150</t>
  </si>
  <si>
    <t>74299024R</t>
  </si>
  <si>
    <t>Hlídač hladiny (zaplavení)</t>
  </si>
  <si>
    <t>2063124118</t>
  </si>
  <si>
    <t>74299025R</t>
  </si>
  <si>
    <t>Svorky</t>
  </si>
  <si>
    <t>402924895</t>
  </si>
  <si>
    <t>74299026R</t>
  </si>
  <si>
    <t>Stop tlačítko</t>
  </si>
  <si>
    <t>-753021028</t>
  </si>
  <si>
    <t>74299027R</t>
  </si>
  <si>
    <t>Demontáž stáv. technologie M+R (rozvaděč, kabeláž, apod.)</t>
  </si>
  <si>
    <t>-202129421</t>
  </si>
  <si>
    <t>74299028R</t>
  </si>
  <si>
    <t>Práce montážní - rozváděč</t>
  </si>
  <si>
    <t>921286862</t>
  </si>
  <si>
    <t>74299029R</t>
  </si>
  <si>
    <t>-1553004848</t>
  </si>
  <si>
    <t>74299030R</t>
  </si>
  <si>
    <t>Připojení na nadřazený CD, vizualizace, zprovoznění</t>
  </si>
  <si>
    <t>1644326886</t>
  </si>
  <si>
    <t>74299050R</t>
  </si>
  <si>
    <t>Tlačítko prosvětlené, zelené, s vratnou pružinou</t>
  </si>
  <si>
    <t>-679962886</t>
  </si>
  <si>
    <t>74299051R</t>
  </si>
  <si>
    <t>Kontaktový prvek, 1NC, čelní montáž, pružinové svorky</t>
  </si>
  <si>
    <t>-332730286</t>
  </si>
  <si>
    <t>74299052R</t>
  </si>
  <si>
    <t>Tlačítko prosvětlené, žluté, s vratnou pružinou</t>
  </si>
  <si>
    <t>415770929</t>
  </si>
  <si>
    <t>74299053R</t>
  </si>
  <si>
    <t>Proudový chránič s nadproudovou ochranou</t>
  </si>
  <si>
    <t>-1444917919</t>
  </si>
  <si>
    <t>74299054R</t>
  </si>
  <si>
    <t>Dvojzásuvka mimo rozváděč</t>
  </si>
  <si>
    <t>1441367774</t>
  </si>
  <si>
    <t>74299055R</t>
  </si>
  <si>
    <t>Pripojení vzdáleného objektu</t>
  </si>
  <si>
    <t>1198940755</t>
  </si>
  <si>
    <t>74299056R</t>
  </si>
  <si>
    <t>Jistič nadproudová-zkratová - vypínací schopnost 1p 20A</t>
  </si>
  <si>
    <t>1811347047</t>
  </si>
  <si>
    <t>74299057R</t>
  </si>
  <si>
    <t>Vypínací pomocný kontakt MNx, 220-240V</t>
  </si>
  <si>
    <t>-855482263</t>
  </si>
  <si>
    <t>74299058R</t>
  </si>
  <si>
    <t>Pomocný kontakt OF + SD / OF,</t>
  </si>
  <si>
    <t>121372028</t>
  </si>
  <si>
    <t>74299059R</t>
  </si>
  <si>
    <t>Detektor hořlavých plynů CO</t>
  </si>
  <si>
    <t>1523655704</t>
  </si>
  <si>
    <t>74299060R</t>
  </si>
  <si>
    <t xml:space="preserve">Snímač úniku plynu metan </t>
  </si>
  <si>
    <t>-738398189</t>
  </si>
  <si>
    <t>742-02</t>
  </si>
  <si>
    <t>Kabely</t>
  </si>
  <si>
    <t>74299031R</t>
  </si>
  <si>
    <t>YY-JB 3x1,5</t>
  </si>
  <si>
    <t>-1937690787</t>
  </si>
  <si>
    <t>74299033R</t>
  </si>
  <si>
    <t>YY-OB 2x0,5</t>
  </si>
  <si>
    <t>1852163266</t>
  </si>
  <si>
    <t>74299035R</t>
  </si>
  <si>
    <t>YY-OB 4x1</t>
  </si>
  <si>
    <t>-1387579251</t>
  </si>
  <si>
    <t>74299037R</t>
  </si>
  <si>
    <t>CYKY-J 3x1,5</t>
  </si>
  <si>
    <t>-1978868971</t>
  </si>
  <si>
    <t>74299036R</t>
  </si>
  <si>
    <t>CYKY-J 3x2,5</t>
  </si>
  <si>
    <t>1740886255</t>
  </si>
  <si>
    <t>74299038R</t>
  </si>
  <si>
    <t>J-Y(St)Y Lg 2x2x0,8</t>
  </si>
  <si>
    <t>-328941887</t>
  </si>
  <si>
    <t>74299039R</t>
  </si>
  <si>
    <t>Kabelový rošt ocelový pozinkovaný</t>
  </si>
  <si>
    <t>750292688</t>
  </si>
  <si>
    <t>74299040R</t>
  </si>
  <si>
    <t>Práce montážní - stanice (zapojení komponentů)</t>
  </si>
  <si>
    <t>672568939</t>
  </si>
  <si>
    <t>742-03</t>
  </si>
  <si>
    <t>13244000</t>
  </si>
  <si>
    <t>-322047934</t>
  </si>
  <si>
    <t>13254000</t>
  </si>
  <si>
    <t>58307592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</si>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</sst>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21</v>
      </c>
      <c r="AO7" s="29"/>
      <c r="AP7" s="29"/>
      <c r="AQ7" s="31"/>
      <c r="BE7" s="39"/>
      <c r="BS7" s="24" t="s">
        <v>8</v>
      </c>
    </row>
    <row r="8" spans="2:71" ht="14.4" customHeight="1">
      <c r="B8" s="28"/>
      <c r="C8" s="29"/>
      <c r="D8" s="40"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25</v>
      </c>
      <c r="AL8" s="29"/>
      <c r="AM8" s="29"/>
      <c r="AN8" s="41" t="s">
        <v>26</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28</v>
      </c>
      <c r="AL10" s="29"/>
      <c r="AM10" s="29"/>
      <c r="AN10" s="35" t="s">
        <v>21</v>
      </c>
      <c r="AO10" s="29"/>
      <c r="AP10" s="29"/>
      <c r="AQ10" s="31"/>
      <c r="BE10" s="39"/>
      <c r="BS10" s="24" t="s">
        <v>8</v>
      </c>
    </row>
    <row r="11" spans="2:71" ht="18.45" customHeight="1">
      <c r="B11" s="28"/>
      <c r="C11" s="29"/>
      <c r="D11" s="29"/>
      <c r="E11" s="35" t="s">
        <v>24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29</v>
      </c>
      <c r="AL11" s="29"/>
      <c r="AM11" s="29"/>
      <c r="AN11" s="35" t="s">
        <v>21</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30</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28</v>
      </c>
      <c r="AL13" s="29"/>
      <c r="AM13" s="29"/>
      <c r="AN13" s="42" t="s">
        <v>31</v>
      </c>
      <c r="AO13" s="29"/>
      <c r="AP13" s="29"/>
      <c r="AQ13" s="31"/>
      <c r="BE13" s="39"/>
      <c r="BS13" s="24" t="s">
        <v>8</v>
      </c>
    </row>
    <row r="14" spans="2:71" ht="13.5">
      <c r="B14" s="28"/>
      <c r="C14" s="29"/>
      <c r="D14" s="29"/>
      <c r="E14" s="42" t="s">
        <v>31</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29</v>
      </c>
      <c r="AL14" s="29"/>
      <c r="AM14" s="29"/>
      <c r="AN14" s="42" t="s">
        <v>31</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32</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28</v>
      </c>
      <c r="AL16" s="29"/>
      <c r="AM16" s="29"/>
      <c r="AN16" s="35" t="s">
        <v>21</v>
      </c>
      <c r="AO16" s="29"/>
      <c r="AP16" s="29"/>
      <c r="AQ16" s="31"/>
      <c r="BE16" s="39"/>
      <c r="BS16" s="24" t="s">
        <v>6</v>
      </c>
    </row>
    <row r="17" spans="2:71" ht="18.45" customHeight="1">
      <c r="B17" s="28"/>
      <c r="C17" s="29"/>
      <c r="D17" s="29"/>
      <c r="E17" s="35" t="s">
        <v>24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29</v>
      </c>
      <c r="AL17" s="29"/>
      <c r="AM17" s="29"/>
      <c r="AN17" s="35" t="s">
        <v>21</v>
      </c>
      <c r="AO17" s="29"/>
      <c r="AP17" s="29"/>
      <c r="AQ17" s="31"/>
      <c r="BE17" s="39"/>
      <c r="BS17" s="24" t="s">
        <v>33</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34</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57" customHeight="1">
      <c r="B20" s="28"/>
      <c r="C20" s="29"/>
      <c r="D20" s="29"/>
      <c r="E20" s="44" t="s">
        <v>35</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36</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37</v>
      </c>
      <c r="M25" s="52"/>
      <c r="N25" s="52"/>
      <c r="O25" s="52"/>
      <c r="P25" s="47"/>
      <c r="Q25" s="47"/>
      <c r="R25" s="47"/>
      <c r="S25" s="47"/>
      <c r="T25" s="47"/>
      <c r="U25" s="47"/>
      <c r="V25" s="47"/>
      <c r="W25" s="52" t="s">
        <v>38</v>
      </c>
      <c r="X25" s="52"/>
      <c r="Y25" s="52"/>
      <c r="Z25" s="52"/>
      <c r="AA25" s="52"/>
      <c r="AB25" s="52"/>
      <c r="AC25" s="52"/>
      <c r="AD25" s="52"/>
      <c r="AE25" s="52"/>
      <c r="AF25" s="47"/>
      <c r="AG25" s="47"/>
      <c r="AH25" s="47"/>
      <c r="AI25" s="47"/>
      <c r="AJ25" s="47"/>
      <c r="AK25" s="52" t="s">
        <v>39</v>
      </c>
      <c r="AL25" s="52"/>
      <c r="AM25" s="52"/>
      <c r="AN25" s="52"/>
      <c r="AO25" s="52"/>
      <c r="AP25" s="47"/>
      <c r="AQ25" s="51"/>
      <c r="BE25" s="39"/>
    </row>
    <row r="26" spans="2:57" s="2" customFormat="1" ht="14.4" customHeight="1">
      <c r="B26" s="53"/>
      <c r="C26" s="54"/>
      <c r="D26" s="55" t="s">
        <v>40</v>
      </c>
      <c r="E26" s="54"/>
      <c r="F26" s="55" t="s">
        <v>41</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42</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43</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44</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45</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46</v>
      </c>
      <c r="E32" s="61"/>
      <c r="F32" s="61"/>
      <c r="G32" s="61"/>
      <c r="H32" s="61"/>
      <c r="I32" s="61"/>
      <c r="J32" s="61"/>
      <c r="K32" s="61"/>
      <c r="L32" s="61"/>
      <c r="M32" s="61"/>
      <c r="N32" s="61"/>
      <c r="O32" s="61"/>
      <c r="P32" s="61"/>
      <c r="Q32" s="61"/>
      <c r="R32" s="61"/>
      <c r="S32" s="61"/>
      <c r="T32" s="62" t="s">
        <v>47</v>
      </c>
      <c r="U32" s="61"/>
      <c r="V32" s="61"/>
      <c r="W32" s="61"/>
      <c r="X32" s="63" t="s">
        <v>48</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49</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192391</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Zateplení objektu domova mládeže SOŠ a SOU Sušice</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23</v>
      </c>
      <c r="D44" s="74"/>
      <c r="E44" s="74"/>
      <c r="F44" s="74"/>
      <c r="G44" s="74"/>
      <c r="H44" s="74"/>
      <c r="I44" s="74"/>
      <c r="J44" s="74"/>
      <c r="K44" s="74"/>
      <c r="L44" s="84" t="str">
        <f>IF(K8="","",K8)</f>
        <v xml:space="preserve"> </v>
      </c>
      <c r="M44" s="74"/>
      <c r="N44" s="74"/>
      <c r="O44" s="74"/>
      <c r="P44" s="74"/>
      <c r="Q44" s="74"/>
      <c r="R44" s="74"/>
      <c r="S44" s="74"/>
      <c r="T44" s="74"/>
      <c r="U44" s="74"/>
      <c r="V44" s="74"/>
      <c r="W44" s="74"/>
      <c r="X44" s="74"/>
      <c r="Y44" s="74"/>
      <c r="Z44" s="74"/>
      <c r="AA44" s="74"/>
      <c r="AB44" s="74"/>
      <c r="AC44" s="74"/>
      <c r="AD44" s="74"/>
      <c r="AE44" s="74"/>
      <c r="AF44" s="74"/>
      <c r="AG44" s="74"/>
      <c r="AH44" s="74"/>
      <c r="AI44" s="76" t="s">
        <v>25</v>
      </c>
      <c r="AJ44" s="74"/>
      <c r="AK44" s="74"/>
      <c r="AL44" s="74"/>
      <c r="AM44" s="85" t="str">
        <f>IF(AN8="","",AN8)</f>
        <v>25. 1. 2019</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27</v>
      </c>
      <c r="D46" s="74"/>
      <c r="E46" s="74"/>
      <c r="F46" s="74"/>
      <c r="G46" s="74"/>
      <c r="H46" s="74"/>
      <c r="I46" s="74"/>
      <c r="J46" s="74"/>
      <c r="K46" s="74"/>
      <c r="L46" s="77" t="str">
        <f>IF(E11="","",E11)</f>
        <v xml:space="preserve"> </v>
      </c>
      <c r="M46" s="74"/>
      <c r="N46" s="74"/>
      <c r="O46" s="74"/>
      <c r="P46" s="74"/>
      <c r="Q46" s="74"/>
      <c r="R46" s="74"/>
      <c r="S46" s="74"/>
      <c r="T46" s="74"/>
      <c r="U46" s="74"/>
      <c r="V46" s="74"/>
      <c r="W46" s="74"/>
      <c r="X46" s="74"/>
      <c r="Y46" s="74"/>
      <c r="Z46" s="74"/>
      <c r="AA46" s="74"/>
      <c r="AB46" s="74"/>
      <c r="AC46" s="74"/>
      <c r="AD46" s="74"/>
      <c r="AE46" s="74"/>
      <c r="AF46" s="74"/>
      <c r="AG46" s="74"/>
      <c r="AH46" s="74"/>
      <c r="AI46" s="76" t="s">
        <v>32</v>
      </c>
      <c r="AJ46" s="74"/>
      <c r="AK46" s="74"/>
      <c r="AL46" s="74"/>
      <c r="AM46" s="77" t="str">
        <f>IF(E17="","",E17)</f>
        <v xml:space="preserve"> </v>
      </c>
      <c r="AN46" s="77"/>
      <c r="AO46" s="77"/>
      <c r="AP46" s="77"/>
      <c r="AQ46" s="74"/>
      <c r="AR46" s="72"/>
      <c r="AS46" s="86" t="s">
        <v>50</v>
      </c>
      <c r="AT46" s="87"/>
      <c r="AU46" s="88"/>
      <c r="AV46" s="88"/>
      <c r="AW46" s="88"/>
      <c r="AX46" s="88"/>
      <c r="AY46" s="88"/>
      <c r="AZ46" s="88"/>
      <c r="BA46" s="88"/>
      <c r="BB46" s="88"/>
      <c r="BC46" s="88"/>
      <c r="BD46" s="89"/>
    </row>
    <row r="47" spans="2:56" s="1" customFormat="1" ht="13.5">
      <c r="B47" s="46"/>
      <c r="C47" s="76" t="s">
        <v>30</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51</v>
      </c>
      <c r="D49" s="97"/>
      <c r="E49" s="97"/>
      <c r="F49" s="97"/>
      <c r="G49" s="97"/>
      <c r="H49" s="98"/>
      <c r="I49" s="99" t="s">
        <v>52</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53</v>
      </c>
      <c r="AH49" s="97"/>
      <c r="AI49" s="97"/>
      <c r="AJ49" s="97"/>
      <c r="AK49" s="97"/>
      <c r="AL49" s="97"/>
      <c r="AM49" s="97"/>
      <c r="AN49" s="99" t="s">
        <v>54</v>
      </c>
      <c r="AO49" s="97"/>
      <c r="AP49" s="97"/>
      <c r="AQ49" s="101" t="s">
        <v>55</v>
      </c>
      <c r="AR49" s="72"/>
      <c r="AS49" s="102" t="s">
        <v>56</v>
      </c>
      <c r="AT49" s="103" t="s">
        <v>57</v>
      </c>
      <c r="AU49" s="103" t="s">
        <v>58</v>
      </c>
      <c r="AV49" s="103" t="s">
        <v>59</v>
      </c>
      <c r="AW49" s="103" t="s">
        <v>60</v>
      </c>
      <c r="AX49" s="103" t="s">
        <v>61</v>
      </c>
      <c r="AY49" s="103" t="s">
        <v>62</v>
      </c>
      <c r="AZ49" s="103" t="s">
        <v>63</v>
      </c>
      <c r="BA49" s="103" t="s">
        <v>64</v>
      </c>
      <c r="BB49" s="103" t="s">
        <v>65</v>
      </c>
      <c r="BC49" s="103" t="s">
        <v>66</v>
      </c>
      <c r="BD49" s="104" t="s">
        <v>67</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68</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ROUND(SUM(AG52:AG56),2)</f>
        <v>0</v>
      </c>
      <c r="AH51" s="110"/>
      <c r="AI51" s="110"/>
      <c r="AJ51" s="110"/>
      <c r="AK51" s="110"/>
      <c r="AL51" s="110"/>
      <c r="AM51" s="110"/>
      <c r="AN51" s="111">
        <f>SUM(AG51,AT51)</f>
        <v>0</v>
      </c>
      <c r="AO51" s="111"/>
      <c r="AP51" s="111"/>
      <c r="AQ51" s="112" t="s">
        <v>21</v>
      </c>
      <c r="AR51" s="83"/>
      <c r="AS51" s="113">
        <f>ROUND(SUM(AS52:AS56),2)</f>
        <v>0</v>
      </c>
      <c r="AT51" s="114">
        <f>ROUND(SUM(AV51:AW51),2)</f>
        <v>0</v>
      </c>
      <c r="AU51" s="115">
        <f>ROUND(SUM(AU52:AU56),5)</f>
        <v>0</v>
      </c>
      <c r="AV51" s="114">
        <f>ROUND(AZ51*L26,2)</f>
        <v>0</v>
      </c>
      <c r="AW51" s="114">
        <f>ROUND(BA51*L27,2)</f>
        <v>0</v>
      </c>
      <c r="AX51" s="114">
        <f>ROUND(BB51*L26,2)</f>
        <v>0</v>
      </c>
      <c r="AY51" s="114">
        <f>ROUND(BC51*L27,2)</f>
        <v>0</v>
      </c>
      <c r="AZ51" s="114">
        <f>ROUND(SUM(AZ52:AZ56),2)</f>
        <v>0</v>
      </c>
      <c r="BA51" s="114">
        <f>ROUND(SUM(BA52:BA56),2)</f>
        <v>0</v>
      </c>
      <c r="BB51" s="114">
        <f>ROUND(SUM(BB52:BB56),2)</f>
        <v>0</v>
      </c>
      <c r="BC51" s="114">
        <f>ROUND(SUM(BC52:BC56),2)</f>
        <v>0</v>
      </c>
      <c r="BD51" s="116">
        <f>ROUND(SUM(BD52:BD56),2)</f>
        <v>0</v>
      </c>
      <c r="BS51" s="117" t="s">
        <v>69</v>
      </c>
      <c r="BT51" s="117" t="s">
        <v>70</v>
      </c>
      <c r="BU51" s="118" t="s">
        <v>71</v>
      </c>
      <c r="BV51" s="117" t="s">
        <v>72</v>
      </c>
      <c r="BW51" s="117" t="s">
        <v>7</v>
      </c>
      <c r="BX51" s="117" t="s">
        <v>73</v>
      </c>
      <c r="CL51" s="117" t="s">
        <v>21</v>
      </c>
    </row>
    <row r="52" spans="1:91" s="5" customFormat="1" ht="31.5" customHeight="1">
      <c r="A52" s="119" t="s">
        <v>74</v>
      </c>
      <c r="B52" s="120"/>
      <c r="C52" s="121"/>
      <c r="D52" s="122" t="s">
        <v>75</v>
      </c>
      <c r="E52" s="122"/>
      <c r="F52" s="122"/>
      <c r="G52" s="122"/>
      <c r="H52" s="122"/>
      <c r="I52" s="123"/>
      <c r="J52" s="122" t="s">
        <v>76</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'192391-1 - Stavební část'!J27</f>
        <v>0</v>
      </c>
      <c r="AH52" s="123"/>
      <c r="AI52" s="123"/>
      <c r="AJ52" s="123"/>
      <c r="AK52" s="123"/>
      <c r="AL52" s="123"/>
      <c r="AM52" s="123"/>
      <c r="AN52" s="124">
        <f>SUM(AG52,AT52)</f>
        <v>0</v>
      </c>
      <c r="AO52" s="123"/>
      <c r="AP52" s="123"/>
      <c r="AQ52" s="125" t="s">
        <v>77</v>
      </c>
      <c r="AR52" s="126"/>
      <c r="AS52" s="127">
        <v>0</v>
      </c>
      <c r="AT52" s="128">
        <f>ROUND(SUM(AV52:AW52),2)</f>
        <v>0</v>
      </c>
      <c r="AU52" s="129">
        <f>'192391-1 - Stavební část'!P91</f>
        <v>0</v>
      </c>
      <c r="AV52" s="128">
        <f>'192391-1 - Stavební část'!J30</f>
        <v>0</v>
      </c>
      <c r="AW52" s="128">
        <f>'192391-1 - Stavební část'!J31</f>
        <v>0</v>
      </c>
      <c r="AX52" s="128">
        <f>'192391-1 - Stavební část'!J32</f>
        <v>0</v>
      </c>
      <c r="AY52" s="128">
        <f>'192391-1 - Stavební část'!J33</f>
        <v>0</v>
      </c>
      <c r="AZ52" s="128">
        <f>'192391-1 - Stavební část'!F30</f>
        <v>0</v>
      </c>
      <c r="BA52" s="128">
        <f>'192391-1 - Stavební část'!F31</f>
        <v>0</v>
      </c>
      <c r="BB52" s="128">
        <f>'192391-1 - Stavební část'!F32</f>
        <v>0</v>
      </c>
      <c r="BC52" s="128">
        <f>'192391-1 - Stavební část'!F33</f>
        <v>0</v>
      </c>
      <c r="BD52" s="130">
        <f>'192391-1 - Stavební část'!F34</f>
        <v>0</v>
      </c>
      <c r="BT52" s="131" t="s">
        <v>78</v>
      </c>
      <c r="BV52" s="131" t="s">
        <v>72</v>
      </c>
      <c r="BW52" s="131" t="s">
        <v>79</v>
      </c>
      <c r="BX52" s="131" t="s">
        <v>7</v>
      </c>
      <c r="CL52" s="131" t="s">
        <v>21</v>
      </c>
      <c r="CM52" s="131" t="s">
        <v>80</v>
      </c>
    </row>
    <row r="53" spans="1:91" s="5" customFormat="1" ht="31.5" customHeight="1">
      <c r="A53" s="119" t="s">
        <v>74</v>
      </c>
      <c r="B53" s="120"/>
      <c r="C53" s="121"/>
      <c r="D53" s="122" t="s">
        <v>81</v>
      </c>
      <c r="E53" s="122"/>
      <c r="F53" s="122"/>
      <c r="G53" s="122"/>
      <c r="H53" s="122"/>
      <c r="I53" s="123"/>
      <c r="J53" s="122" t="s">
        <v>82</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'192391-2 - Technologie vy...'!J27</f>
        <v>0</v>
      </c>
      <c r="AH53" s="123"/>
      <c r="AI53" s="123"/>
      <c r="AJ53" s="123"/>
      <c r="AK53" s="123"/>
      <c r="AL53" s="123"/>
      <c r="AM53" s="123"/>
      <c r="AN53" s="124">
        <f>SUM(AG53,AT53)</f>
        <v>0</v>
      </c>
      <c r="AO53" s="123"/>
      <c r="AP53" s="123"/>
      <c r="AQ53" s="125" t="s">
        <v>77</v>
      </c>
      <c r="AR53" s="126"/>
      <c r="AS53" s="127">
        <v>0</v>
      </c>
      <c r="AT53" s="128">
        <f>ROUND(SUM(AV53:AW53),2)</f>
        <v>0</v>
      </c>
      <c r="AU53" s="129">
        <f>'192391-2 - Technologie vy...'!P92</f>
        <v>0</v>
      </c>
      <c r="AV53" s="128">
        <f>'192391-2 - Technologie vy...'!J30</f>
        <v>0</v>
      </c>
      <c r="AW53" s="128">
        <f>'192391-2 - Technologie vy...'!J31</f>
        <v>0</v>
      </c>
      <c r="AX53" s="128">
        <f>'192391-2 - Technologie vy...'!J32</f>
        <v>0</v>
      </c>
      <c r="AY53" s="128">
        <f>'192391-2 - Technologie vy...'!J33</f>
        <v>0</v>
      </c>
      <c r="AZ53" s="128">
        <f>'192391-2 - Technologie vy...'!F30</f>
        <v>0</v>
      </c>
      <c r="BA53" s="128">
        <f>'192391-2 - Technologie vy...'!F31</f>
        <v>0</v>
      </c>
      <c r="BB53" s="128">
        <f>'192391-2 - Technologie vy...'!F32</f>
        <v>0</v>
      </c>
      <c r="BC53" s="128">
        <f>'192391-2 - Technologie vy...'!F33</f>
        <v>0</v>
      </c>
      <c r="BD53" s="130">
        <f>'192391-2 - Technologie vy...'!F34</f>
        <v>0</v>
      </c>
      <c r="BT53" s="131" t="s">
        <v>78</v>
      </c>
      <c r="BV53" s="131" t="s">
        <v>72</v>
      </c>
      <c r="BW53" s="131" t="s">
        <v>83</v>
      </c>
      <c r="BX53" s="131" t="s">
        <v>7</v>
      </c>
      <c r="CL53" s="131" t="s">
        <v>21</v>
      </c>
      <c r="CM53" s="131" t="s">
        <v>80</v>
      </c>
    </row>
    <row r="54" spans="1:91" s="5" customFormat="1" ht="31.5" customHeight="1">
      <c r="A54" s="119" t="s">
        <v>74</v>
      </c>
      <c r="B54" s="120"/>
      <c r="C54" s="121"/>
      <c r="D54" s="122" t="s">
        <v>84</v>
      </c>
      <c r="E54" s="122"/>
      <c r="F54" s="122"/>
      <c r="G54" s="122"/>
      <c r="H54" s="122"/>
      <c r="I54" s="123"/>
      <c r="J54" s="122" t="s">
        <v>85</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'192391-3 - Plynoinstalace'!J27</f>
        <v>0</v>
      </c>
      <c r="AH54" s="123"/>
      <c r="AI54" s="123"/>
      <c r="AJ54" s="123"/>
      <c r="AK54" s="123"/>
      <c r="AL54" s="123"/>
      <c r="AM54" s="123"/>
      <c r="AN54" s="124">
        <f>SUM(AG54,AT54)</f>
        <v>0</v>
      </c>
      <c r="AO54" s="123"/>
      <c r="AP54" s="123"/>
      <c r="AQ54" s="125" t="s">
        <v>77</v>
      </c>
      <c r="AR54" s="126"/>
      <c r="AS54" s="127">
        <v>0</v>
      </c>
      <c r="AT54" s="128">
        <f>ROUND(SUM(AV54:AW54),2)</f>
        <v>0</v>
      </c>
      <c r="AU54" s="129">
        <f>'192391-3 - Plynoinstalace'!P88</f>
        <v>0</v>
      </c>
      <c r="AV54" s="128">
        <f>'192391-3 - Plynoinstalace'!J30</f>
        <v>0</v>
      </c>
      <c r="AW54" s="128">
        <f>'192391-3 - Plynoinstalace'!J31</f>
        <v>0</v>
      </c>
      <c r="AX54" s="128">
        <f>'192391-3 - Plynoinstalace'!J32</f>
        <v>0</v>
      </c>
      <c r="AY54" s="128">
        <f>'192391-3 - Plynoinstalace'!J33</f>
        <v>0</v>
      </c>
      <c r="AZ54" s="128">
        <f>'192391-3 - Plynoinstalace'!F30</f>
        <v>0</v>
      </c>
      <c r="BA54" s="128">
        <f>'192391-3 - Plynoinstalace'!F31</f>
        <v>0</v>
      </c>
      <c r="BB54" s="128">
        <f>'192391-3 - Plynoinstalace'!F32</f>
        <v>0</v>
      </c>
      <c r="BC54" s="128">
        <f>'192391-3 - Plynoinstalace'!F33</f>
        <v>0</v>
      </c>
      <c r="BD54" s="130">
        <f>'192391-3 - Plynoinstalace'!F34</f>
        <v>0</v>
      </c>
      <c r="BT54" s="131" t="s">
        <v>78</v>
      </c>
      <c r="BV54" s="131" t="s">
        <v>72</v>
      </c>
      <c r="BW54" s="131" t="s">
        <v>86</v>
      </c>
      <c r="BX54" s="131" t="s">
        <v>7</v>
      </c>
      <c r="CL54" s="131" t="s">
        <v>21</v>
      </c>
      <c r="CM54" s="131" t="s">
        <v>80</v>
      </c>
    </row>
    <row r="55" spans="1:91" s="5" customFormat="1" ht="31.5" customHeight="1">
      <c r="A55" s="119" t="s">
        <v>74</v>
      </c>
      <c r="B55" s="120"/>
      <c r="C55" s="121"/>
      <c r="D55" s="122" t="s">
        <v>87</v>
      </c>
      <c r="E55" s="122"/>
      <c r="F55" s="122"/>
      <c r="G55" s="122"/>
      <c r="H55" s="122"/>
      <c r="I55" s="123"/>
      <c r="J55" s="122" t="s">
        <v>88</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'192391-4 - Elektroinstalace'!J27</f>
        <v>0</v>
      </c>
      <c r="AH55" s="123"/>
      <c r="AI55" s="123"/>
      <c r="AJ55" s="123"/>
      <c r="AK55" s="123"/>
      <c r="AL55" s="123"/>
      <c r="AM55" s="123"/>
      <c r="AN55" s="124">
        <f>SUM(AG55,AT55)</f>
        <v>0</v>
      </c>
      <c r="AO55" s="123"/>
      <c r="AP55" s="123"/>
      <c r="AQ55" s="125" t="s">
        <v>77</v>
      </c>
      <c r="AR55" s="126"/>
      <c r="AS55" s="127">
        <v>0</v>
      </c>
      <c r="AT55" s="128">
        <f>ROUND(SUM(AV55:AW55),2)</f>
        <v>0</v>
      </c>
      <c r="AU55" s="129">
        <f>'192391-4 - Elektroinstalace'!P83</f>
        <v>0</v>
      </c>
      <c r="AV55" s="128">
        <f>'192391-4 - Elektroinstalace'!J30</f>
        <v>0</v>
      </c>
      <c r="AW55" s="128">
        <f>'192391-4 - Elektroinstalace'!J31</f>
        <v>0</v>
      </c>
      <c r="AX55" s="128">
        <f>'192391-4 - Elektroinstalace'!J32</f>
        <v>0</v>
      </c>
      <c r="AY55" s="128">
        <f>'192391-4 - Elektroinstalace'!J33</f>
        <v>0</v>
      </c>
      <c r="AZ55" s="128">
        <f>'192391-4 - Elektroinstalace'!F30</f>
        <v>0</v>
      </c>
      <c r="BA55" s="128">
        <f>'192391-4 - Elektroinstalace'!F31</f>
        <v>0</v>
      </c>
      <c r="BB55" s="128">
        <f>'192391-4 - Elektroinstalace'!F32</f>
        <v>0</v>
      </c>
      <c r="BC55" s="128">
        <f>'192391-4 - Elektroinstalace'!F33</f>
        <v>0</v>
      </c>
      <c r="BD55" s="130">
        <f>'192391-4 - Elektroinstalace'!F34</f>
        <v>0</v>
      </c>
      <c r="BT55" s="131" t="s">
        <v>78</v>
      </c>
      <c r="BV55" s="131" t="s">
        <v>72</v>
      </c>
      <c r="BW55" s="131" t="s">
        <v>89</v>
      </c>
      <c r="BX55" s="131" t="s">
        <v>7</v>
      </c>
      <c r="CL55" s="131" t="s">
        <v>21</v>
      </c>
      <c r="CM55" s="131" t="s">
        <v>80</v>
      </c>
    </row>
    <row r="56" spans="1:91" s="5" customFormat="1" ht="31.5" customHeight="1">
      <c r="A56" s="119" t="s">
        <v>74</v>
      </c>
      <c r="B56" s="120"/>
      <c r="C56" s="121"/>
      <c r="D56" s="122" t="s">
        <v>90</v>
      </c>
      <c r="E56" s="122"/>
      <c r="F56" s="122"/>
      <c r="G56" s="122"/>
      <c r="H56" s="122"/>
      <c r="I56" s="123"/>
      <c r="J56" s="122" t="s">
        <v>91</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'192391-5 - Měření a regulace'!J27</f>
        <v>0</v>
      </c>
      <c r="AH56" s="123"/>
      <c r="AI56" s="123"/>
      <c r="AJ56" s="123"/>
      <c r="AK56" s="123"/>
      <c r="AL56" s="123"/>
      <c r="AM56" s="123"/>
      <c r="AN56" s="124">
        <f>SUM(AG56,AT56)</f>
        <v>0</v>
      </c>
      <c r="AO56" s="123"/>
      <c r="AP56" s="123"/>
      <c r="AQ56" s="125" t="s">
        <v>77</v>
      </c>
      <c r="AR56" s="126"/>
      <c r="AS56" s="132">
        <v>0</v>
      </c>
      <c r="AT56" s="133">
        <f>ROUND(SUM(AV56:AW56),2)</f>
        <v>0</v>
      </c>
      <c r="AU56" s="134">
        <f>'192391-5 - Měření a regulace'!P80</f>
        <v>0</v>
      </c>
      <c r="AV56" s="133">
        <f>'192391-5 - Měření a regulace'!J30</f>
        <v>0</v>
      </c>
      <c r="AW56" s="133">
        <f>'192391-5 - Měření a regulace'!J31</f>
        <v>0</v>
      </c>
      <c r="AX56" s="133">
        <f>'192391-5 - Měření a regulace'!J32</f>
        <v>0</v>
      </c>
      <c r="AY56" s="133">
        <f>'192391-5 - Měření a regulace'!J33</f>
        <v>0</v>
      </c>
      <c r="AZ56" s="133">
        <f>'192391-5 - Měření a regulace'!F30</f>
        <v>0</v>
      </c>
      <c r="BA56" s="133">
        <f>'192391-5 - Měření a regulace'!F31</f>
        <v>0</v>
      </c>
      <c r="BB56" s="133">
        <f>'192391-5 - Měření a regulace'!F32</f>
        <v>0</v>
      </c>
      <c r="BC56" s="133">
        <f>'192391-5 - Měření a regulace'!F33</f>
        <v>0</v>
      </c>
      <c r="BD56" s="135">
        <f>'192391-5 - Měření a regulace'!F34</f>
        <v>0</v>
      </c>
      <c r="BT56" s="131" t="s">
        <v>78</v>
      </c>
      <c r="BV56" s="131" t="s">
        <v>72</v>
      </c>
      <c r="BW56" s="131" t="s">
        <v>92</v>
      </c>
      <c r="BX56" s="131" t="s">
        <v>7</v>
      </c>
      <c r="CL56" s="131" t="s">
        <v>21</v>
      </c>
      <c r="CM56" s="131" t="s">
        <v>80</v>
      </c>
    </row>
    <row r="57" spans="2:44" s="1" customFormat="1" ht="30" customHeight="1">
      <c r="B57" s="46"/>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2"/>
    </row>
    <row r="58" spans="2:44" s="1" customFormat="1" ht="6.95" customHeight="1">
      <c r="B58" s="67"/>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72"/>
    </row>
  </sheetData>
  <sheetProtection password="CC35" sheet="1" objects="1" scenarios="1" formatColumns="0" formatRows="0"/>
  <mergeCells count="57">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N54:AP54"/>
    <mergeCell ref="AG54:AM54"/>
    <mergeCell ref="AN55:AP55"/>
    <mergeCell ref="AG55:AM55"/>
    <mergeCell ref="AN56:AP56"/>
    <mergeCell ref="AG56:AM56"/>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 ref="D54:H54"/>
    <mergeCell ref="J54:AF54"/>
    <mergeCell ref="D55:H55"/>
    <mergeCell ref="J55:AF55"/>
    <mergeCell ref="D56:H56"/>
    <mergeCell ref="J56:AF56"/>
  </mergeCells>
  <hyperlinks>
    <hyperlink ref="K1:S1" location="C2" display="1) Rekapitulace stavby"/>
    <hyperlink ref="W1:AI1" location="C51" display="2) Rekapitulace objektů stavby a soupisů prací"/>
    <hyperlink ref="A52" location="'192391-1 - Stavební část'!C2" display="/"/>
    <hyperlink ref="A53" location="'192391-2 - Technologie vy...'!C2" display="/"/>
    <hyperlink ref="A54" location="'192391-3 - Plynoinstalace'!C2" display="/"/>
    <hyperlink ref="A55" location="'192391-4 - Elektroinstalace'!C2" display="/"/>
    <hyperlink ref="A56" location="'192391-5 - Měření a regulac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5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93</v>
      </c>
      <c r="G1" s="139" t="s">
        <v>94</v>
      </c>
      <c r="H1" s="139"/>
      <c r="I1" s="140"/>
      <c r="J1" s="139" t="s">
        <v>95</v>
      </c>
      <c r="K1" s="138" t="s">
        <v>96</v>
      </c>
      <c r="L1" s="139" t="s">
        <v>97</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79</v>
      </c>
    </row>
    <row r="3" spans="2:46" ht="6.95" customHeight="1">
      <c r="B3" s="25"/>
      <c r="C3" s="26"/>
      <c r="D3" s="26"/>
      <c r="E3" s="26"/>
      <c r="F3" s="26"/>
      <c r="G3" s="26"/>
      <c r="H3" s="26"/>
      <c r="I3" s="141"/>
      <c r="J3" s="26"/>
      <c r="K3" s="27"/>
      <c r="AT3" s="24" t="s">
        <v>80</v>
      </c>
    </row>
    <row r="4" spans="2:46" ht="36.95" customHeight="1">
      <c r="B4" s="28"/>
      <c r="C4" s="29"/>
      <c r="D4" s="30" t="s">
        <v>98</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Zateplení objektu domova mládeže SOŠ a SOU Sušice</v>
      </c>
      <c r="F7" s="40"/>
      <c r="G7" s="40"/>
      <c r="H7" s="40"/>
      <c r="I7" s="142"/>
      <c r="J7" s="29"/>
      <c r="K7" s="31"/>
    </row>
    <row r="8" spans="2:11" s="1" customFormat="1" ht="13.5">
      <c r="B8" s="46"/>
      <c r="C8" s="47"/>
      <c r="D8" s="40" t="s">
        <v>99</v>
      </c>
      <c r="E8" s="47"/>
      <c r="F8" s="47"/>
      <c r="G8" s="47"/>
      <c r="H8" s="47"/>
      <c r="I8" s="144"/>
      <c r="J8" s="47"/>
      <c r="K8" s="51"/>
    </row>
    <row r="9" spans="2:11" s="1" customFormat="1" ht="36.95" customHeight="1">
      <c r="B9" s="46"/>
      <c r="C9" s="47"/>
      <c r="D9" s="47"/>
      <c r="E9" s="145" t="s">
        <v>100</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25. 1. 2019</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tr">
        <f>IF('Rekapitulace stavby'!AN10="","",'Rekapitulace stavby'!AN10)</f>
        <v/>
      </c>
      <c r="K14" s="51"/>
    </row>
    <row r="15" spans="2:11" s="1" customFormat="1" ht="18" customHeight="1">
      <c r="B15" s="46"/>
      <c r="C15" s="47"/>
      <c r="D15" s="47"/>
      <c r="E15" s="35" t="str">
        <f>IF('Rekapitulace stavby'!E11="","",'Rekapitulace stavby'!E11)</f>
        <v xml:space="preserve"> </v>
      </c>
      <c r="F15" s="47"/>
      <c r="G15" s="47"/>
      <c r="H15" s="47"/>
      <c r="I15" s="146" t="s">
        <v>29</v>
      </c>
      <c r="J15" s="35" t="str">
        <f>IF('Rekapitulace stavby'!AN11="","",'Rekapitulace stavby'!AN11)</f>
        <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30</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29</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32</v>
      </c>
      <c r="E20" s="47"/>
      <c r="F20" s="47"/>
      <c r="G20" s="47"/>
      <c r="H20" s="47"/>
      <c r="I20" s="146" t="s">
        <v>28</v>
      </c>
      <c r="J20" s="35" t="str">
        <f>IF('Rekapitulace stavby'!AN16="","",'Rekapitulace stavby'!AN16)</f>
        <v/>
      </c>
      <c r="K20" s="51"/>
    </row>
    <row r="21" spans="2:11" s="1" customFormat="1" ht="18" customHeight="1">
      <c r="B21" s="46"/>
      <c r="C21" s="47"/>
      <c r="D21" s="47"/>
      <c r="E21" s="35" t="str">
        <f>IF('Rekapitulace stavby'!E17="","",'Rekapitulace stavby'!E17)</f>
        <v xml:space="preserve"> </v>
      </c>
      <c r="F21" s="47"/>
      <c r="G21" s="47"/>
      <c r="H21" s="47"/>
      <c r="I21" s="146" t="s">
        <v>29</v>
      </c>
      <c r="J21" s="35" t="str">
        <f>IF('Rekapitulace stavby'!AN17="","",'Rekapitulace stavby'!AN17)</f>
        <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34</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36</v>
      </c>
      <c r="E27" s="47"/>
      <c r="F27" s="47"/>
      <c r="G27" s="47"/>
      <c r="H27" s="47"/>
      <c r="I27" s="144"/>
      <c r="J27" s="155">
        <f>ROUND(J91,2)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38</v>
      </c>
      <c r="G29" s="47"/>
      <c r="H29" s="47"/>
      <c r="I29" s="156" t="s">
        <v>37</v>
      </c>
      <c r="J29" s="52" t="s">
        <v>39</v>
      </c>
      <c r="K29" s="51"/>
    </row>
    <row r="30" spans="2:11" s="1" customFormat="1" ht="14.4" customHeight="1">
      <c r="B30" s="46"/>
      <c r="C30" s="47"/>
      <c r="D30" s="55" t="s">
        <v>40</v>
      </c>
      <c r="E30" s="55" t="s">
        <v>41</v>
      </c>
      <c r="F30" s="157">
        <f>ROUND(SUM(BE91:BE254),2)</f>
        <v>0</v>
      </c>
      <c r="G30" s="47"/>
      <c r="H30" s="47"/>
      <c r="I30" s="158">
        <v>0.21</v>
      </c>
      <c r="J30" s="157">
        <f>ROUND(ROUND((SUM(BE91:BE254)),2)*I30,2)</f>
        <v>0</v>
      </c>
      <c r="K30" s="51"/>
    </row>
    <row r="31" spans="2:11" s="1" customFormat="1" ht="14.4" customHeight="1">
      <c r="B31" s="46"/>
      <c r="C31" s="47"/>
      <c r="D31" s="47"/>
      <c r="E31" s="55" t="s">
        <v>42</v>
      </c>
      <c r="F31" s="157">
        <f>ROUND(SUM(BF91:BF254),2)</f>
        <v>0</v>
      </c>
      <c r="G31" s="47"/>
      <c r="H31" s="47"/>
      <c r="I31" s="158">
        <v>0.15</v>
      </c>
      <c r="J31" s="157">
        <f>ROUND(ROUND((SUM(BF91:BF254)),2)*I31,2)</f>
        <v>0</v>
      </c>
      <c r="K31" s="51"/>
    </row>
    <row r="32" spans="2:11" s="1" customFormat="1" ht="14.4" customHeight="1" hidden="1">
      <c r="B32" s="46"/>
      <c r="C32" s="47"/>
      <c r="D32" s="47"/>
      <c r="E32" s="55" t="s">
        <v>43</v>
      </c>
      <c r="F32" s="157">
        <f>ROUND(SUM(BG91:BG254),2)</f>
        <v>0</v>
      </c>
      <c r="G32" s="47"/>
      <c r="H32" s="47"/>
      <c r="I32" s="158">
        <v>0.21</v>
      </c>
      <c r="J32" s="157">
        <v>0</v>
      </c>
      <c r="K32" s="51"/>
    </row>
    <row r="33" spans="2:11" s="1" customFormat="1" ht="14.4" customHeight="1" hidden="1">
      <c r="B33" s="46"/>
      <c r="C33" s="47"/>
      <c r="D33" s="47"/>
      <c r="E33" s="55" t="s">
        <v>44</v>
      </c>
      <c r="F33" s="157">
        <f>ROUND(SUM(BH91:BH254),2)</f>
        <v>0</v>
      </c>
      <c r="G33" s="47"/>
      <c r="H33" s="47"/>
      <c r="I33" s="158">
        <v>0.15</v>
      </c>
      <c r="J33" s="157">
        <v>0</v>
      </c>
      <c r="K33" s="51"/>
    </row>
    <row r="34" spans="2:11" s="1" customFormat="1" ht="14.4" customHeight="1" hidden="1">
      <c r="B34" s="46"/>
      <c r="C34" s="47"/>
      <c r="D34" s="47"/>
      <c r="E34" s="55" t="s">
        <v>45</v>
      </c>
      <c r="F34" s="157">
        <f>ROUND(SUM(BI91:BI254),2)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46</v>
      </c>
      <c r="E36" s="98"/>
      <c r="F36" s="98"/>
      <c r="G36" s="161" t="s">
        <v>47</v>
      </c>
      <c r="H36" s="162" t="s">
        <v>48</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101</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Zateplení objektu domova mládeže SOŠ a SOU Sušice</v>
      </c>
      <c r="F45" s="40"/>
      <c r="G45" s="40"/>
      <c r="H45" s="40"/>
      <c r="I45" s="144"/>
      <c r="J45" s="47"/>
      <c r="K45" s="51"/>
    </row>
    <row r="46" spans="2:11" s="1" customFormat="1" ht="14.4" customHeight="1">
      <c r="B46" s="46"/>
      <c r="C46" s="40" t="s">
        <v>99</v>
      </c>
      <c r="D46" s="47"/>
      <c r="E46" s="47"/>
      <c r="F46" s="47"/>
      <c r="G46" s="47"/>
      <c r="H46" s="47"/>
      <c r="I46" s="144"/>
      <c r="J46" s="47"/>
      <c r="K46" s="51"/>
    </row>
    <row r="47" spans="2:11" s="1" customFormat="1" ht="17.25" customHeight="1">
      <c r="B47" s="46"/>
      <c r="C47" s="47"/>
      <c r="D47" s="47"/>
      <c r="E47" s="145" t="str">
        <f>E9</f>
        <v>192391-1 - Stavební část</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 xml:space="preserve"> </v>
      </c>
      <c r="G49" s="47"/>
      <c r="H49" s="47"/>
      <c r="I49" s="146" t="s">
        <v>25</v>
      </c>
      <c r="J49" s="147" t="str">
        <f>IF(J12="","",J12)</f>
        <v>25. 1. 2019</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 xml:space="preserve"> </v>
      </c>
      <c r="G51" s="47"/>
      <c r="H51" s="47"/>
      <c r="I51" s="146" t="s">
        <v>32</v>
      </c>
      <c r="J51" s="44" t="str">
        <f>E21</f>
        <v xml:space="preserve"> </v>
      </c>
      <c r="K51" s="51"/>
    </row>
    <row r="52" spans="2:11" s="1" customFormat="1" ht="14.4" customHeight="1">
      <c r="B52" s="46"/>
      <c r="C52" s="40" t="s">
        <v>30</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102</v>
      </c>
      <c r="D54" s="159"/>
      <c r="E54" s="159"/>
      <c r="F54" s="159"/>
      <c r="G54" s="159"/>
      <c r="H54" s="159"/>
      <c r="I54" s="173"/>
      <c r="J54" s="174" t="s">
        <v>103</v>
      </c>
      <c r="K54" s="175"/>
    </row>
    <row r="55" spans="2:11" s="1" customFormat="1" ht="10.3" customHeight="1">
      <c r="B55" s="46"/>
      <c r="C55" s="47"/>
      <c r="D55" s="47"/>
      <c r="E55" s="47"/>
      <c r="F55" s="47"/>
      <c r="G55" s="47"/>
      <c r="H55" s="47"/>
      <c r="I55" s="144"/>
      <c r="J55" s="47"/>
      <c r="K55" s="51"/>
    </row>
    <row r="56" spans="2:47" s="1" customFormat="1" ht="29.25" customHeight="1">
      <c r="B56" s="46"/>
      <c r="C56" s="176" t="s">
        <v>104</v>
      </c>
      <c r="D56" s="47"/>
      <c r="E56" s="47"/>
      <c r="F56" s="47"/>
      <c r="G56" s="47"/>
      <c r="H56" s="47"/>
      <c r="I56" s="144"/>
      <c r="J56" s="155">
        <f>J91</f>
        <v>0</v>
      </c>
      <c r="K56" s="51"/>
      <c r="AU56" s="24" t="s">
        <v>105</v>
      </c>
    </row>
    <row r="57" spans="2:11" s="7" customFormat="1" ht="24.95" customHeight="1">
      <c r="B57" s="177"/>
      <c r="C57" s="178"/>
      <c r="D57" s="179" t="s">
        <v>106</v>
      </c>
      <c r="E57" s="180"/>
      <c r="F57" s="180"/>
      <c r="G57" s="180"/>
      <c r="H57" s="180"/>
      <c r="I57" s="181"/>
      <c r="J57" s="182">
        <f>J92</f>
        <v>0</v>
      </c>
      <c r="K57" s="183"/>
    </row>
    <row r="58" spans="2:11" s="8" customFormat="1" ht="19.9" customHeight="1">
      <c r="B58" s="184"/>
      <c r="C58" s="185"/>
      <c r="D58" s="186" t="s">
        <v>107</v>
      </c>
      <c r="E58" s="187"/>
      <c r="F58" s="187"/>
      <c r="G58" s="187"/>
      <c r="H58" s="187"/>
      <c r="I58" s="188"/>
      <c r="J58" s="189">
        <f>J93</f>
        <v>0</v>
      </c>
      <c r="K58" s="190"/>
    </row>
    <row r="59" spans="2:11" s="8" customFormat="1" ht="19.9" customHeight="1">
      <c r="B59" s="184"/>
      <c r="C59" s="185"/>
      <c r="D59" s="186" t="s">
        <v>108</v>
      </c>
      <c r="E59" s="187"/>
      <c r="F59" s="187"/>
      <c r="G59" s="187"/>
      <c r="H59" s="187"/>
      <c r="I59" s="188"/>
      <c r="J59" s="189">
        <f>J110</f>
        <v>0</v>
      </c>
      <c r="K59" s="190"/>
    </row>
    <row r="60" spans="2:11" s="8" customFormat="1" ht="14.85" customHeight="1">
      <c r="B60" s="184"/>
      <c r="C60" s="185"/>
      <c r="D60" s="186" t="s">
        <v>109</v>
      </c>
      <c r="E60" s="187"/>
      <c r="F60" s="187"/>
      <c r="G60" s="187"/>
      <c r="H60" s="187"/>
      <c r="I60" s="188"/>
      <c r="J60" s="189">
        <f>J117</f>
        <v>0</v>
      </c>
      <c r="K60" s="190"/>
    </row>
    <row r="61" spans="2:11" s="8" customFormat="1" ht="19.9" customHeight="1">
      <c r="B61" s="184"/>
      <c r="C61" s="185"/>
      <c r="D61" s="186" t="s">
        <v>110</v>
      </c>
      <c r="E61" s="187"/>
      <c r="F61" s="187"/>
      <c r="G61" s="187"/>
      <c r="H61" s="187"/>
      <c r="I61" s="188"/>
      <c r="J61" s="189">
        <f>J138</f>
        <v>0</v>
      </c>
      <c r="K61" s="190"/>
    </row>
    <row r="62" spans="2:11" s="8" customFormat="1" ht="19.9" customHeight="1">
      <c r="B62" s="184"/>
      <c r="C62" s="185"/>
      <c r="D62" s="186" t="s">
        <v>111</v>
      </c>
      <c r="E62" s="187"/>
      <c r="F62" s="187"/>
      <c r="G62" s="187"/>
      <c r="H62" s="187"/>
      <c r="I62" s="188"/>
      <c r="J62" s="189">
        <f>J140</f>
        <v>0</v>
      </c>
      <c r="K62" s="190"/>
    </row>
    <row r="63" spans="2:11" s="8" customFormat="1" ht="19.9" customHeight="1">
      <c r="B63" s="184"/>
      <c r="C63" s="185"/>
      <c r="D63" s="186" t="s">
        <v>112</v>
      </c>
      <c r="E63" s="187"/>
      <c r="F63" s="187"/>
      <c r="G63" s="187"/>
      <c r="H63" s="187"/>
      <c r="I63" s="188"/>
      <c r="J63" s="189">
        <f>J171</f>
        <v>0</v>
      </c>
      <c r="K63" s="190"/>
    </row>
    <row r="64" spans="2:11" s="8" customFormat="1" ht="14.85" customHeight="1">
      <c r="B64" s="184"/>
      <c r="C64" s="185"/>
      <c r="D64" s="186" t="s">
        <v>113</v>
      </c>
      <c r="E64" s="187"/>
      <c r="F64" s="187"/>
      <c r="G64" s="187"/>
      <c r="H64" s="187"/>
      <c r="I64" s="188"/>
      <c r="J64" s="189">
        <f>J186</f>
        <v>0</v>
      </c>
      <c r="K64" s="190"/>
    </row>
    <row r="65" spans="2:11" s="8" customFormat="1" ht="19.9" customHeight="1">
      <c r="B65" s="184"/>
      <c r="C65" s="185"/>
      <c r="D65" s="186" t="s">
        <v>114</v>
      </c>
      <c r="E65" s="187"/>
      <c r="F65" s="187"/>
      <c r="G65" s="187"/>
      <c r="H65" s="187"/>
      <c r="I65" s="188"/>
      <c r="J65" s="189">
        <f>J209</f>
        <v>0</v>
      </c>
      <c r="K65" s="190"/>
    </row>
    <row r="66" spans="2:11" s="7" customFormat="1" ht="24.95" customHeight="1">
      <c r="B66" s="177"/>
      <c r="C66" s="178"/>
      <c r="D66" s="179" t="s">
        <v>115</v>
      </c>
      <c r="E66" s="180"/>
      <c r="F66" s="180"/>
      <c r="G66" s="180"/>
      <c r="H66" s="180"/>
      <c r="I66" s="181"/>
      <c r="J66" s="182">
        <f>J211</f>
        <v>0</v>
      </c>
      <c r="K66" s="183"/>
    </row>
    <row r="67" spans="2:11" s="8" customFormat="1" ht="19.9" customHeight="1">
      <c r="B67" s="184"/>
      <c r="C67" s="185"/>
      <c r="D67" s="186" t="s">
        <v>116</v>
      </c>
      <c r="E67" s="187"/>
      <c r="F67" s="187"/>
      <c r="G67" s="187"/>
      <c r="H67" s="187"/>
      <c r="I67" s="188"/>
      <c r="J67" s="189">
        <f>J212</f>
        <v>0</v>
      </c>
      <c r="K67" s="190"/>
    </row>
    <row r="68" spans="2:11" s="8" customFormat="1" ht="19.9" customHeight="1">
      <c r="B68" s="184"/>
      <c r="C68" s="185"/>
      <c r="D68" s="186" t="s">
        <v>117</v>
      </c>
      <c r="E68" s="187"/>
      <c r="F68" s="187"/>
      <c r="G68" s="187"/>
      <c r="H68" s="187"/>
      <c r="I68" s="188"/>
      <c r="J68" s="189">
        <f>J217</f>
        <v>0</v>
      </c>
      <c r="K68" s="190"/>
    </row>
    <row r="69" spans="2:11" s="8" customFormat="1" ht="19.9" customHeight="1">
      <c r="B69" s="184"/>
      <c r="C69" s="185"/>
      <c r="D69" s="186" t="s">
        <v>118</v>
      </c>
      <c r="E69" s="187"/>
      <c r="F69" s="187"/>
      <c r="G69" s="187"/>
      <c r="H69" s="187"/>
      <c r="I69" s="188"/>
      <c r="J69" s="189">
        <f>J243</f>
        <v>0</v>
      </c>
      <c r="K69" s="190"/>
    </row>
    <row r="70" spans="2:11" s="7" customFormat="1" ht="24.95" customHeight="1">
      <c r="B70" s="177"/>
      <c r="C70" s="178"/>
      <c r="D70" s="179" t="s">
        <v>119</v>
      </c>
      <c r="E70" s="180"/>
      <c r="F70" s="180"/>
      <c r="G70" s="180"/>
      <c r="H70" s="180"/>
      <c r="I70" s="181"/>
      <c r="J70" s="182">
        <f>J251</f>
        <v>0</v>
      </c>
      <c r="K70" s="183"/>
    </row>
    <row r="71" spans="2:11" s="8" customFormat="1" ht="19.9" customHeight="1">
      <c r="B71" s="184"/>
      <c r="C71" s="185"/>
      <c r="D71" s="186" t="s">
        <v>120</v>
      </c>
      <c r="E71" s="187"/>
      <c r="F71" s="187"/>
      <c r="G71" s="187"/>
      <c r="H71" s="187"/>
      <c r="I71" s="188"/>
      <c r="J71" s="189">
        <f>J252</f>
        <v>0</v>
      </c>
      <c r="K71" s="190"/>
    </row>
    <row r="72" spans="2:11" s="1" customFormat="1" ht="21.8" customHeight="1">
      <c r="B72" s="46"/>
      <c r="C72" s="47"/>
      <c r="D72" s="47"/>
      <c r="E72" s="47"/>
      <c r="F72" s="47"/>
      <c r="G72" s="47"/>
      <c r="H72" s="47"/>
      <c r="I72" s="144"/>
      <c r="J72" s="47"/>
      <c r="K72" s="51"/>
    </row>
    <row r="73" spans="2:11" s="1" customFormat="1" ht="6.95" customHeight="1">
      <c r="B73" s="67"/>
      <c r="C73" s="68"/>
      <c r="D73" s="68"/>
      <c r="E73" s="68"/>
      <c r="F73" s="68"/>
      <c r="G73" s="68"/>
      <c r="H73" s="68"/>
      <c r="I73" s="166"/>
      <c r="J73" s="68"/>
      <c r="K73" s="69"/>
    </row>
    <row r="77" spans="2:12" s="1" customFormat="1" ht="6.95" customHeight="1">
      <c r="B77" s="70"/>
      <c r="C77" s="71"/>
      <c r="D77" s="71"/>
      <c r="E77" s="71"/>
      <c r="F77" s="71"/>
      <c r="G77" s="71"/>
      <c r="H77" s="71"/>
      <c r="I77" s="169"/>
      <c r="J77" s="71"/>
      <c r="K77" s="71"/>
      <c r="L77" s="72"/>
    </row>
    <row r="78" spans="2:12" s="1" customFormat="1" ht="36.95" customHeight="1">
      <c r="B78" s="46"/>
      <c r="C78" s="73" t="s">
        <v>121</v>
      </c>
      <c r="D78" s="74"/>
      <c r="E78" s="74"/>
      <c r="F78" s="74"/>
      <c r="G78" s="74"/>
      <c r="H78" s="74"/>
      <c r="I78" s="191"/>
      <c r="J78" s="74"/>
      <c r="K78" s="74"/>
      <c r="L78" s="72"/>
    </row>
    <row r="79" spans="2:12" s="1" customFormat="1" ht="6.95" customHeight="1">
      <c r="B79" s="46"/>
      <c r="C79" s="74"/>
      <c r="D79" s="74"/>
      <c r="E79" s="74"/>
      <c r="F79" s="74"/>
      <c r="G79" s="74"/>
      <c r="H79" s="74"/>
      <c r="I79" s="191"/>
      <c r="J79" s="74"/>
      <c r="K79" s="74"/>
      <c r="L79" s="72"/>
    </row>
    <row r="80" spans="2:12" s="1" customFormat="1" ht="14.4" customHeight="1">
      <c r="B80" s="46"/>
      <c r="C80" s="76" t="s">
        <v>18</v>
      </c>
      <c r="D80" s="74"/>
      <c r="E80" s="74"/>
      <c r="F80" s="74"/>
      <c r="G80" s="74"/>
      <c r="H80" s="74"/>
      <c r="I80" s="191"/>
      <c r="J80" s="74"/>
      <c r="K80" s="74"/>
      <c r="L80" s="72"/>
    </row>
    <row r="81" spans="2:12" s="1" customFormat="1" ht="16.5" customHeight="1">
      <c r="B81" s="46"/>
      <c r="C81" s="74"/>
      <c r="D81" s="74"/>
      <c r="E81" s="192" t="str">
        <f>E7</f>
        <v>Zateplení objektu domova mládeže SOŠ a SOU Sušice</v>
      </c>
      <c r="F81" s="76"/>
      <c r="G81" s="76"/>
      <c r="H81" s="76"/>
      <c r="I81" s="191"/>
      <c r="J81" s="74"/>
      <c r="K81" s="74"/>
      <c r="L81" s="72"/>
    </row>
    <row r="82" spans="2:12" s="1" customFormat="1" ht="14.4" customHeight="1">
      <c r="B82" s="46"/>
      <c r="C82" s="76" t="s">
        <v>99</v>
      </c>
      <c r="D82" s="74"/>
      <c r="E82" s="74"/>
      <c r="F82" s="74"/>
      <c r="G82" s="74"/>
      <c r="H82" s="74"/>
      <c r="I82" s="191"/>
      <c r="J82" s="74"/>
      <c r="K82" s="74"/>
      <c r="L82" s="72"/>
    </row>
    <row r="83" spans="2:12" s="1" customFormat="1" ht="17.25" customHeight="1">
      <c r="B83" s="46"/>
      <c r="C83" s="74"/>
      <c r="D83" s="74"/>
      <c r="E83" s="82" t="str">
        <f>E9</f>
        <v>192391-1 - Stavební část</v>
      </c>
      <c r="F83" s="74"/>
      <c r="G83" s="74"/>
      <c r="H83" s="74"/>
      <c r="I83" s="191"/>
      <c r="J83" s="74"/>
      <c r="K83" s="74"/>
      <c r="L83" s="72"/>
    </row>
    <row r="84" spans="2:12" s="1" customFormat="1" ht="6.95" customHeight="1">
      <c r="B84" s="46"/>
      <c r="C84" s="74"/>
      <c r="D84" s="74"/>
      <c r="E84" s="74"/>
      <c r="F84" s="74"/>
      <c r="G84" s="74"/>
      <c r="H84" s="74"/>
      <c r="I84" s="191"/>
      <c r="J84" s="74"/>
      <c r="K84" s="74"/>
      <c r="L84" s="72"/>
    </row>
    <row r="85" spans="2:12" s="1" customFormat="1" ht="18" customHeight="1">
      <c r="B85" s="46"/>
      <c r="C85" s="76" t="s">
        <v>23</v>
      </c>
      <c r="D85" s="74"/>
      <c r="E85" s="74"/>
      <c r="F85" s="193" t="str">
        <f>F12</f>
        <v xml:space="preserve"> </v>
      </c>
      <c r="G85" s="74"/>
      <c r="H85" s="74"/>
      <c r="I85" s="194" t="s">
        <v>25</v>
      </c>
      <c r="J85" s="85" t="str">
        <f>IF(J12="","",J12)</f>
        <v>25. 1. 2019</v>
      </c>
      <c r="K85" s="74"/>
      <c r="L85" s="72"/>
    </row>
    <row r="86" spans="2:12" s="1" customFormat="1" ht="6.95" customHeight="1">
      <c r="B86" s="46"/>
      <c r="C86" s="74"/>
      <c r="D86" s="74"/>
      <c r="E86" s="74"/>
      <c r="F86" s="74"/>
      <c r="G86" s="74"/>
      <c r="H86" s="74"/>
      <c r="I86" s="191"/>
      <c r="J86" s="74"/>
      <c r="K86" s="74"/>
      <c r="L86" s="72"/>
    </row>
    <row r="87" spans="2:12" s="1" customFormat="1" ht="13.5">
      <c r="B87" s="46"/>
      <c r="C87" s="76" t="s">
        <v>27</v>
      </c>
      <c r="D87" s="74"/>
      <c r="E87" s="74"/>
      <c r="F87" s="193" t="str">
        <f>E15</f>
        <v xml:space="preserve"> </v>
      </c>
      <c r="G87" s="74"/>
      <c r="H87" s="74"/>
      <c r="I87" s="194" t="s">
        <v>32</v>
      </c>
      <c r="J87" s="193" t="str">
        <f>E21</f>
        <v xml:space="preserve"> </v>
      </c>
      <c r="K87" s="74"/>
      <c r="L87" s="72"/>
    </row>
    <row r="88" spans="2:12" s="1" customFormat="1" ht="14.4" customHeight="1">
      <c r="B88" s="46"/>
      <c r="C88" s="76" t="s">
        <v>30</v>
      </c>
      <c r="D88" s="74"/>
      <c r="E88" s="74"/>
      <c r="F88" s="193" t="str">
        <f>IF(E18="","",E18)</f>
        <v/>
      </c>
      <c r="G88" s="74"/>
      <c r="H88" s="74"/>
      <c r="I88" s="191"/>
      <c r="J88" s="74"/>
      <c r="K88" s="74"/>
      <c r="L88" s="72"/>
    </row>
    <row r="89" spans="2:12" s="1" customFormat="1" ht="10.3" customHeight="1">
      <c r="B89" s="46"/>
      <c r="C89" s="74"/>
      <c r="D89" s="74"/>
      <c r="E89" s="74"/>
      <c r="F89" s="74"/>
      <c r="G89" s="74"/>
      <c r="H89" s="74"/>
      <c r="I89" s="191"/>
      <c r="J89" s="74"/>
      <c r="K89" s="74"/>
      <c r="L89" s="72"/>
    </row>
    <row r="90" spans="2:20" s="9" customFormat="1" ht="29.25" customHeight="1">
      <c r="B90" s="195"/>
      <c r="C90" s="196" t="s">
        <v>122</v>
      </c>
      <c r="D90" s="197" t="s">
        <v>55</v>
      </c>
      <c r="E90" s="197" t="s">
        <v>51</v>
      </c>
      <c r="F90" s="197" t="s">
        <v>123</v>
      </c>
      <c r="G90" s="197" t="s">
        <v>124</v>
      </c>
      <c r="H90" s="197" t="s">
        <v>125</v>
      </c>
      <c r="I90" s="198" t="s">
        <v>126</v>
      </c>
      <c r="J90" s="197" t="s">
        <v>103</v>
      </c>
      <c r="K90" s="199" t="s">
        <v>127</v>
      </c>
      <c r="L90" s="200"/>
      <c r="M90" s="102" t="s">
        <v>128</v>
      </c>
      <c r="N90" s="103" t="s">
        <v>40</v>
      </c>
      <c r="O90" s="103" t="s">
        <v>129</v>
      </c>
      <c r="P90" s="103" t="s">
        <v>130</v>
      </c>
      <c r="Q90" s="103" t="s">
        <v>131</v>
      </c>
      <c r="R90" s="103" t="s">
        <v>132</v>
      </c>
      <c r="S90" s="103" t="s">
        <v>133</v>
      </c>
      <c r="T90" s="104" t="s">
        <v>134</v>
      </c>
    </row>
    <row r="91" spans="2:63" s="1" customFormat="1" ht="29.25" customHeight="1">
      <c r="B91" s="46"/>
      <c r="C91" s="108" t="s">
        <v>104</v>
      </c>
      <c r="D91" s="74"/>
      <c r="E91" s="74"/>
      <c r="F91" s="74"/>
      <c r="G91" s="74"/>
      <c r="H91" s="74"/>
      <c r="I91" s="191"/>
      <c r="J91" s="201">
        <f>BK91</f>
        <v>0</v>
      </c>
      <c r="K91" s="74"/>
      <c r="L91" s="72"/>
      <c r="M91" s="105"/>
      <c r="N91" s="106"/>
      <c r="O91" s="106"/>
      <c r="P91" s="202">
        <f>P92+P211+P251</f>
        <v>0</v>
      </c>
      <c r="Q91" s="106"/>
      <c r="R91" s="202">
        <f>R92+R211+R251</f>
        <v>14.495543280000001</v>
      </c>
      <c r="S91" s="106"/>
      <c r="T91" s="203">
        <f>T92+T211+T251</f>
        <v>8.0252</v>
      </c>
      <c r="AT91" s="24" t="s">
        <v>69</v>
      </c>
      <c r="AU91" s="24" t="s">
        <v>105</v>
      </c>
      <c r="BK91" s="204">
        <f>BK92+BK211+BK251</f>
        <v>0</v>
      </c>
    </row>
    <row r="92" spans="2:63" s="10" customFormat="1" ht="37.4" customHeight="1">
      <c r="B92" s="205"/>
      <c r="C92" s="206"/>
      <c r="D92" s="207" t="s">
        <v>69</v>
      </c>
      <c r="E92" s="208" t="s">
        <v>135</v>
      </c>
      <c r="F92" s="208" t="s">
        <v>136</v>
      </c>
      <c r="G92" s="206"/>
      <c r="H92" s="206"/>
      <c r="I92" s="209"/>
      <c r="J92" s="210">
        <f>BK92</f>
        <v>0</v>
      </c>
      <c r="K92" s="206"/>
      <c r="L92" s="211"/>
      <c r="M92" s="212"/>
      <c r="N92" s="213"/>
      <c r="O92" s="213"/>
      <c r="P92" s="214">
        <f>P93+P110+P138+P140+P171+P209</f>
        <v>0</v>
      </c>
      <c r="Q92" s="213"/>
      <c r="R92" s="214">
        <f>R93+R110+R138+R140+R171+R209</f>
        <v>14.31174228</v>
      </c>
      <c r="S92" s="213"/>
      <c r="T92" s="215">
        <f>T93+T110+T138+T140+T171+T209</f>
        <v>8.0252</v>
      </c>
      <c r="AR92" s="216" t="s">
        <v>78</v>
      </c>
      <c r="AT92" s="217" t="s">
        <v>69</v>
      </c>
      <c r="AU92" s="217" t="s">
        <v>70</v>
      </c>
      <c r="AY92" s="216" t="s">
        <v>137</v>
      </c>
      <c r="BK92" s="218">
        <f>BK93+BK110+BK138+BK140+BK171+BK209</f>
        <v>0</v>
      </c>
    </row>
    <row r="93" spans="2:63" s="10" customFormat="1" ht="19.9" customHeight="1">
      <c r="B93" s="205"/>
      <c r="C93" s="206"/>
      <c r="D93" s="207" t="s">
        <v>69</v>
      </c>
      <c r="E93" s="219" t="s">
        <v>138</v>
      </c>
      <c r="F93" s="219" t="s">
        <v>139</v>
      </c>
      <c r="G93" s="206"/>
      <c r="H93" s="206"/>
      <c r="I93" s="209"/>
      <c r="J93" s="220">
        <f>BK93</f>
        <v>0</v>
      </c>
      <c r="K93" s="206"/>
      <c r="L93" s="211"/>
      <c r="M93" s="212"/>
      <c r="N93" s="213"/>
      <c r="O93" s="213"/>
      <c r="P93" s="214">
        <f>SUM(P94:P109)</f>
        <v>0</v>
      </c>
      <c r="Q93" s="213"/>
      <c r="R93" s="214">
        <f>SUM(R94:R109)</f>
        <v>3.37658224</v>
      </c>
      <c r="S93" s="213"/>
      <c r="T93" s="215">
        <f>SUM(T94:T109)</f>
        <v>0</v>
      </c>
      <c r="AR93" s="216" t="s">
        <v>78</v>
      </c>
      <c r="AT93" s="217" t="s">
        <v>69</v>
      </c>
      <c r="AU93" s="217" t="s">
        <v>78</v>
      </c>
      <c r="AY93" s="216" t="s">
        <v>137</v>
      </c>
      <c r="BK93" s="218">
        <f>SUM(BK94:BK109)</f>
        <v>0</v>
      </c>
    </row>
    <row r="94" spans="2:65" s="1" customFormat="1" ht="38.25" customHeight="1">
      <c r="B94" s="46"/>
      <c r="C94" s="221" t="s">
        <v>140</v>
      </c>
      <c r="D94" s="221" t="s">
        <v>141</v>
      </c>
      <c r="E94" s="222" t="s">
        <v>142</v>
      </c>
      <c r="F94" s="223" t="s">
        <v>143</v>
      </c>
      <c r="G94" s="224" t="s">
        <v>144</v>
      </c>
      <c r="H94" s="225">
        <v>1.22</v>
      </c>
      <c r="I94" s="226"/>
      <c r="J94" s="227">
        <f>ROUND(I94*H94,2)</f>
        <v>0</v>
      </c>
      <c r="K94" s="223" t="s">
        <v>145</v>
      </c>
      <c r="L94" s="72"/>
      <c r="M94" s="228" t="s">
        <v>21</v>
      </c>
      <c r="N94" s="229" t="s">
        <v>41</v>
      </c>
      <c r="O94" s="47"/>
      <c r="P94" s="230">
        <f>O94*H94</f>
        <v>0</v>
      </c>
      <c r="Q94" s="230">
        <v>2.52035</v>
      </c>
      <c r="R94" s="230">
        <f>Q94*H94</f>
        <v>3.074827</v>
      </c>
      <c r="S94" s="230">
        <v>0</v>
      </c>
      <c r="T94" s="231">
        <f>S94*H94</f>
        <v>0</v>
      </c>
      <c r="AR94" s="24" t="s">
        <v>146</v>
      </c>
      <c r="AT94" s="24" t="s">
        <v>141</v>
      </c>
      <c r="AU94" s="24" t="s">
        <v>80</v>
      </c>
      <c r="AY94" s="24" t="s">
        <v>137</v>
      </c>
      <c r="BE94" s="232">
        <f>IF(N94="základní",J94,0)</f>
        <v>0</v>
      </c>
      <c r="BF94" s="232">
        <f>IF(N94="snížená",J94,0)</f>
        <v>0</v>
      </c>
      <c r="BG94" s="232">
        <f>IF(N94="zákl. přenesená",J94,0)</f>
        <v>0</v>
      </c>
      <c r="BH94" s="232">
        <f>IF(N94="sníž. přenesená",J94,0)</f>
        <v>0</v>
      </c>
      <c r="BI94" s="232">
        <f>IF(N94="nulová",J94,0)</f>
        <v>0</v>
      </c>
      <c r="BJ94" s="24" t="s">
        <v>78</v>
      </c>
      <c r="BK94" s="232">
        <f>ROUND(I94*H94,2)</f>
        <v>0</v>
      </c>
      <c r="BL94" s="24" t="s">
        <v>146</v>
      </c>
      <c r="BM94" s="24" t="s">
        <v>147</v>
      </c>
    </row>
    <row r="95" spans="2:51" s="11" customFormat="1" ht="13.5">
      <c r="B95" s="233"/>
      <c r="C95" s="234"/>
      <c r="D95" s="235" t="s">
        <v>148</v>
      </c>
      <c r="E95" s="236" t="s">
        <v>21</v>
      </c>
      <c r="F95" s="237" t="s">
        <v>149</v>
      </c>
      <c r="G95" s="234"/>
      <c r="H95" s="236" t="s">
        <v>21</v>
      </c>
      <c r="I95" s="238"/>
      <c r="J95" s="234"/>
      <c r="K95" s="234"/>
      <c r="L95" s="239"/>
      <c r="M95" s="240"/>
      <c r="N95" s="241"/>
      <c r="O95" s="241"/>
      <c r="P95" s="241"/>
      <c r="Q95" s="241"/>
      <c r="R95" s="241"/>
      <c r="S95" s="241"/>
      <c r="T95" s="242"/>
      <c r="AT95" s="243" t="s">
        <v>148</v>
      </c>
      <c r="AU95" s="243" t="s">
        <v>80</v>
      </c>
      <c r="AV95" s="11" t="s">
        <v>78</v>
      </c>
      <c r="AW95" s="11" t="s">
        <v>33</v>
      </c>
      <c r="AX95" s="11" t="s">
        <v>70</v>
      </c>
      <c r="AY95" s="243" t="s">
        <v>137</v>
      </c>
    </row>
    <row r="96" spans="2:51" s="12" customFormat="1" ht="13.5">
      <c r="B96" s="244"/>
      <c r="C96" s="245"/>
      <c r="D96" s="235" t="s">
        <v>148</v>
      </c>
      <c r="E96" s="246" t="s">
        <v>21</v>
      </c>
      <c r="F96" s="247" t="s">
        <v>150</v>
      </c>
      <c r="G96" s="245"/>
      <c r="H96" s="248">
        <v>0.7</v>
      </c>
      <c r="I96" s="249"/>
      <c r="J96" s="245"/>
      <c r="K96" s="245"/>
      <c r="L96" s="250"/>
      <c r="M96" s="251"/>
      <c r="N96" s="252"/>
      <c r="O96" s="252"/>
      <c r="P96" s="252"/>
      <c r="Q96" s="252"/>
      <c r="R96" s="252"/>
      <c r="S96" s="252"/>
      <c r="T96" s="253"/>
      <c r="AT96" s="254" t="s">
        <v>148</v>
      </c>
      <c r="AU96" s="254" t="s">
        <v>80</v>
      </c>
      <c r="AV96" s="12" t="s">
        <v>80</v>
      </c>
      <c r="AW96" s="12" t="s">
        <v>33</v>
      </c>
      <c r="AX96" s="12" t="s">
        <v>70</v>
      </c>
      <c r="AY96" s="254" t="s">
        <v>137</v>
      </c>
    </row>
    <row r="97" spans="2:51" s="12" customFormat="1" ht="13.5">
      <c r="B97" s="244"/>
      <c r="C97" s="245"/>
      <c r="D97" s="235" t="s">
        <v>148</v>
      </c>
      <c r="E97" s="246" t="s">
        <v>21</v>
      </c>
      <c r="F97" s="247" t="s">
        <v>151</v>
      </c>
      <c r="G97" s="245"/>
      <c r="H97" s="248">
        <v>0.52</v>
      </c>
      <c r="I97" s="249"/>
      <c r="J97" s="245"/>
      <c r="K97" s="245"/>
      <c r="L97" s="250"/>
      <c r="M97" s="251"/>
      <c r="N97" s="252"/>
      <c r="O97" s="252"/>
      <c r="P97" s="252"/>
      <c r="Q97" s="252"/>
      <c r="R97" s="252"/>
      <c r="S97" s="252"/>
      <c r="T97" s="253"/>
      <c r="AT97" s="254" t="s">
        <v>148</v>
      </c>
      <c r="AU97" s="254" t="s">
        <v>80</v>
      </c>
      <c r="AV97" s="12" t="s">
        <v>80</v>
      </c>
      <c r="AW97" s="12" t="s">
        <v>33</v>
      </c>
      <c r="AX97" s="12" t="s">
        <v>70</v>
      </c>
      <c r="AY97" s="254" t="s">
        <v>137</v>
      </c>
    </row>
    <row r="98" spans="2:51" s="13" customFormat="1" ht="13.5">
      <c r="B98" s="255"/>
      <c r="C98" s="256"/>
      <c r="D98" s="235" t="s">
        <v>148</v>
      </c>
      <c r="E98" s="257" t="s">
        <v>21</v>
      </c>
      <c r="F98" s="258" t="s">
        <v>152</v>
      </c>
      <c r="G98" s="256"/>
      <c r="H98" s="259">
        <v>1.22</v>
      </c>
      <c r="I98" s="260"/>
      <c r="J98" s="256"/>
      <c r="K98" s="256"/>
      <c r="L98" s="261"/>
      <c r="M98" s="262"/>
      <c r="N98" s="263"/>
      <c r="O98" s="263"/>
      <c r="P98" s="263"/>
      <c r="Q98" s="263"/>
      <c r="R98" s="263"/>
      <c r="S98" s="263"/>
      <c r="T98" s="264"/>
      <c r="AT98" s="265" t="s">
        <v>148</v>
      </c>
      <c r="AU98" s="265" t="s">
        <v>80</v>
      </c>
      <c r="AV98" s="13" t="s">
        <v>146</v>
      </c>
      <c r="AW98" s="13" t="s">
        <v>33</v>
      </c>
      <c r="AX98" s="13" t="s">
        <v>78</v>
      </c>
      <c r="AY98" s="265" t="s">
        <v>137</v>
      </c>
    </row>
    <row r="99" spans="2:65" s="1" customFormat="1" ht="25.5" customHeight="1">
      <c r="B99" s="46"/>
      <c r="C99" s="221" t="s">
        <v>153</v>
      </c>
      <c r="D99" s="221" t="s">
        <v>141</v>
      </c>
      <c r="E99" s="222" t="s">
        <v>154</v>
      </c>
      <c r="F99" s="223" t="s">
        <v>155</v>
      </c>
      <c r="G99" s="224" t="s">
        <v>156</v>
      </c>
      <c r="H99" s="225">
        <v>0.108</v>
      </c>
      <c r="I99" s="226"/>
      <c r="J99" s="227">
        <f>ROUND(I99*H99,2)</f>
        <v>0</v>
      </c>
      <c r="K99" s="223" t="s">
        <v>145</v>
      </c>
      <c r="L99" s="72"/>
      <c r="M99" s="228" t="s">
        <v>21</v>
      </c>
      <c r="N99" s="229" t="s">
        <v>41</v>
      </c>
      <c r="O99" s="47"/>
      <c r="P99" s="230">
        <f>O99*H99</f>
        <v>0</v>
      </c>
      <c r="Q99" s="230">
        <v>1.03903</v>
      </c>
      <c r="R99" s="230">
        <f>Q99*H99</f>
        <v>0.11221524</v>
      </c>
      <c r="S99" s="230">
        <v>0</v>
      </c>
      <c r="T99" s="231">
        <f>S99*H99</f>
        <v>0</v>
      </c>
      <c r="AR99" s="24" t="s">
        <v>146</v>
      </c>
      <c r="AT99" s="24" t="s">
        <v>141</v>
      </c>
      <c r="AU99" s="24" t="s">
        <v>80</v>
      </c>
      <c r="AY99" s="24" t="s">
        <v>137</v>
      </c>
      <c r="BE99" s="232">
        <f>IF(N99="základní",J99,0)</f>
        <v>0</v>
      </c>
      <c r="BF99" s="232">
        <f>IF(N99="snížená",J99,0)</f>
        <v>0</v>
      </c>
      <c r="BG99" s="232">
        <f>IF(N99="zákl. přenesená",J99,0)</f>
        <v>0</v>
      </c>
      <c r="BH99" s="232">
        <f>IF(N99="sníž. přenesená",J99,0)</f>
        <v>0</v>
      </c>
      <c r="BI99" s="232">
        <f>IF(N99="nulová",J99,0)</f>
        <v>0</v>
      </c>
      <c r="BJ99" s="24" t="s">
        <v>78</v>
      </c>
      <c r="BK99" s="232">
        <f>ROUND(I99*H99,2)</f>
        <v>0</v>
      </c>
      <c r="BL99" s="24" t="s">
        <v>146</v>
      </c>
      <c r="BM99" s="24" t="s">
        <v>157</v>
      </c>
    </row>
    <row r="100" spans="2:51" s="11" customFormat="1" ht="13.5">
      <c r="B100" s="233"/>
      <c r="C100" s="234"/>
      <c r="D100" s="235" t="s">
        <v>148</v>
      </c>
      <c r="E100" s="236" t="s">
        <v>21</v>
      </c>
      <c r="F100" s="237" t="s">
        <v>158</v>
      </c>
      <c r="G100" s="234"/>
      <c r="H100" s="236" t="s">
        <v>21</v>
      </c>
      <c r="I100" s="238"/>
      <c r="J100" s="234"/>
      <c r="K100" s="234"/>
      <c r="L100" s="239"/>
      <c r="M100" s="240"/>
      <c r="N100" s="241"/>
      <c r="O100" s="241"/>
      <c r="P100" s="241"/>
      <c r="Q100" s="241"/>
      <c r="R100" s="241"/>
      <c r="S100" s="241"/>
      <c r="T100" s="242"/>
      <c r="AT100" s="243" t="s">
        <v>148</v>
      </c>
      <c r="AU100" s="243" t="s">
        <v>80</v>
      </c>
      <c r="AV100" s="11" t="s">
        <v>78</v>
      </c>
      <c r="AW100" s="11" t="s">
        <v>33</v>
      </c>
      <c r="AX100" s="11" t="s">
        <v>70</v>
      </c>
      <c r="AY100" s="243" t="s">
        <v>137</v>
      </c>
    </row>
    <row r="101" spans="2:51" s="12" customFormat="1" ht="13.5">
      <c r="B101" s="244"/>
      <c r="C101" s="245"/>
      <c r="D101" s="235" t="s">
        <v>148</v>
      </c>
      <c r="E101" s="246" t="s">
        <v>21</v>
      </c>
      <c r="F101" s="247" t="s">
        <v>159</v>
      </c>
      <c r="G101" s="245"/>
      <c r="H101" s="248">
        <v>0.062</v>
      </c>
      <c r="I101" s="249"/>
      <c r="J101" s="245"/>
      <c r="K101" s="245"/>
      <c r="L101" s="250"/>
      <c r="M101" s="251"/>
      <c r="N101" s="252"/>
      <c r="O101" s="252"/>
      <c r="P101" s="252"/>
      <c r="Q101" s="252"/>
      <c r="R101" s="252"/>
      <c r="S101" s="252"/>
      <c r="T101" s="253"/>
      <c r="AT101" s="254" t="s">
        <v>148</v>
      </c>
      <c r="AU101" s="254" t="s">
        <v>80</v>
      </c>
      <c r="AV101" s="12" t="s">
        <v>80</v>
      </c>
      <c r="AW101" s="12" t="s">
        <v>33</v>
      </c>
      <c r="AX101" s="12" t="s">
        <v>70</v>
      </c>
      <c r="AY101" s="254" t="s">
        <v>137</v>
      </c>
    </row>
    <row r="102" spans="2:51" s="12" customFormat="1" ht="13.5">
      <c r="B102" s="244"/>
      <c r="C102" s="245"/>
      <c r="D102" s="235" t="s">
        <v>148</v>
      </c>
      <c r="E102" s="246" t="s">
        <v>21</v>
      </c>
      <c r="F102" s="247" t="s">
        <v>160</v>
      </c>
      <c r="G102" s="245"/>
      <c r="H102" s="248">
        <v>0.046</v>
      </c>
      <c r="I102" s="249"/>
      <c r="J102" s="245"/>
      <c r="K102" s="245"/>
      <c r="L102" s="250"/>
      <c r="M102" s="251"/>
      <c r="N102" s="252"/>
      <c r="O102" s="252"/>
      <c r="P102" s="252"/>
      <c r="Q102" s="252"/>
      <c r="R102" s="252"/>
      <c r="S102" s="252"/>
      <c r="T102" s="253"/>
      <c r="AT102" s="254" t="s">
        <v>148</v>
      </c>
      <c r="AU102" s="254" t="s">
        <v>80</v>
      </c>
      <c r="AV102" s="12" t="s">
        <v>80</v>
      </c>
      <c r="AW102" s="12" t="s">
        <v>33</v>
      </c>
      <c r="AX102" s="12" t="s">
        <v>70</v>
      </c>
      <c r="AY102" s="254" t="s">
        <v>137</v>
      </c>
    </row>
    <row r="103" spans="2:51" s="13" customFormat="1" ht="13.5">
      <c r="B103" s="255"/>
      <c r="C103" s="256"/>
      <c r="D103" s="235" t="s">
        <v>148</v>
      </c>
      <c r="E103" s="257" t="s">
        <v>21</v>
      </c>
      <c r="F103" s="258" t="s">
        <v>152</v>
      </c>
      <c r="G103" s="256"/>
      <c r="H103" s="259">
        <v>0.108</v>
      </c>
      <c r="I103" s="260"/>
      <c r="J103" s="256"/>
      <c r="K103" s="256"/>
      <c r="L103" s="261"/>
      <c r="M103" s="262"/>
      <c r="N103" s="263"/>
      <c r="O103" s="263"/>
      <c r="P103" s="263"/>
      <c r="Q103" s="263"/>
      <c r="R103" s="263"/>
      <c r="S103" s="263"/>
      <c r="T103" s="264"/>
      <c r="AT103" s="265" t="s">
        <v>148</v>
      </c>
      <c r="AU103" s="265" t="s">
        <v>80</v>
      </c>
      <c r="AV103" s="13" t="s">
        <v>146</v>
      </c>
      <c r="AW103" s="13" t="s">
        <v>33</v>
      </c>
      <c r="AX103" s="13" t="s">
        <v>78</v>
      </c>
      <c r="AY103" s="265" t="s">
        <v>137</v>
      </c>
    </row>
    <row r="104" spans="2:65" s="1" customFormat="1" ht="25.5" customHeight="1">
      <c r="B104" s="46"/>
      <c r="C104" s="221" t="s">
        <v>161</v>
      </c>
      <c r="D104" s="221" t="s">
        <v>141</v>
      </c>
      <c r="E104" s="222" t="s">
        <v>162</v>
      </c>
      <c r="F104" s="223" t="s">
        <v>163</v>
      </c>
      <c r="G104" s="224" t="s">
        <v>164</v>
      </c>
      <c r="H104" s="225">
        <v>9</v>
      </c>
      <c r="I104" s="226"/>
      <c r="J104" s="227">
        <f>ROUND(I104*H104,2)</f>
        <v>0</v>
      </c>
      <c r="K104" s="223" t="s">
        <v>145</v>
      </c>
      <c r="L104" s="72"/>
      <c r="M104" s="228" t="s">
        <v>21</v>
      </c>
      <c r="N104" s="229" t="s">
        <v>41</v>
      </c>
      <c r="O104" s="47"/>
      <c r="P104" s="230">
        <f>O104*H104</f>
        <v>0</v>
      </c>
      <c r="Q104" s="230">
        <v>0.02106</v>
      </c>
      <c r="R104" s="230">
        <f>Q104*H104</f>
        <v>0.18954</v>
      </c>
      <c r="S104" s="230">
        <v>0</v>
      </c>
      <c r="T104" s="231">
        <f>S104*H104</f>
        <v>0</v>
      </c>
      <c r="AR104" s="24" t="s">
        <v>146</v>
      </c>
      <c r="AT104" s="24" t="s">
        <v>141</v>
      </c>
      <c r="AU104" s="24" t="s">
        <v>80</v>
      </c>
      <c r="AY104" s="24" t="s">
        <v>137</v>
      </c>
      <c r="BE104" s="232">
        <f>IF(N104="základní",J104,0)</f>
        <v>0</v>
      </c>
      <c r="BF104" s="232">
        <f>IF(N104="snížená",J104,0)</f>
        <v>0</v>
      </c>
      <c r="BG104" s="232">
        <f>IF(N104="zákl. přenesená",J104,0)</f>
        <v>0</v>
      </c>
      <c r="BH104" s="232">
        <f>IF(N104="sníž. přenesená",J104,0)</f>
        <v>0</v>
      </c>
      <c r="BI104" s="232">
        <f>IF(N104="nulová",J104,0)</f>
        <v>0</v>
      </c>
      <c r="BJ104" s="24" t="s">
        <v>78</v>
      </c>
      <c r="BK104" s="232">
        <f>ROUND(I104*H104,2)</f>
        <v>0</v>
      </c>
      <c r="BL104" s="24" t="s">
        <v>146</v>
      </c>
      <c r="BM104" s="24" t="s">
        <v>165</v>
      </c>
    </row>
    <row r="105" spans="2:51" s="11" customFormat="1" ht="13.5">
      <c r="B105" s="233"/>
      <c r="C105" s="234"/>
      <c r="D105" s="235" t="s">
        <v>148</v>
      </c>
      <c r="E105" s="236" t="s">
        <v>21</v>
      </c>
      <c r="F105" s="237" t="s">
        <v>166</v>
      </c>
      <c r="G105" s="234"/>
      <c r="H105" s="236" t="s">
        <v>21</v>
      </c>
      <c r="I105" s="238"/>
      <c r="J105" s="234"/>
      <c r="K105" s="234"/>
      <c r="L105" s="239"/>
      <c r="M105" s="240"/>
      <c r="N105" s="241"/>
      <c r="O105" s="241"/>
      <c r="P105" s="241"/>
      <c r="Q105" s="241"/>
      <c r="R105" s="241"/>
      <c r="S105" s="241"/>
      <c r="T105" s="242"/>
      <c r="AT105" s="243" t="s">
        <v>148</v>
      </c>
      <c r="AU105" s="243" t="s">
        <v>80</v>
      </c>
      <c r="AV105" s="11" t="s">
        <v>78</v>
      </c>
      <c r="AW105" s="11" t="s">
        <v>33</v>
      </c>
      <c r="AX105" s="11" t="s">
        <v>70</v>
      </c>
      <c r="AY105" s="243" t="s">
        <v>137</v>
      </c>
    </row>
    <row r="106" spans="2:51" s="12" customFormat="1" ht="13.5">
      <c r="B106" s="244"/>
      <c r="C106" s="245"/>
      <c r="D106" s="235" t="s">
        <v>148</v>
      </c>
      <c r="E106" s="246" t="s">
        <v>21</v>
      </c>
      <c r="F106" s="247" t="s">
        <v>167</v>
      </c>
      <c r="G106" s="245"/>
      <c r="H106" s="248">
        <v>4.72</v>
      </c>
      <c r="I106" s="249"/>
      <c r="J106" s="245"/>
      <c r="K106" s="245"/>
      <c r="L106" s="250"/>
      <c r="M106" s="251"/>
      <c r="N106" s="252"/>
      <c r="O106" s="252"/>
      <c r="P106" s="252"/>
      <c r="Q106" s="252"/>
      <c r="R106" s="252"/>
      <c r="S106" s="252"/>
      <c r="T106" s="253"/>
      <c r="AT106" s="254" t="s">
        <v>148</v>
      </c>
      <c r="AU106" s="254" t="s">
        <v>80</v>
      </c>
      <c r="AV106" s="12" t="s">
        <v>80</v>
      </c>
      <c r="AW106" s="12" t="s">
        <v>33</v>
      </c>
      <c r="AX106" s="12" t="s">
        <v>70</v>
      </c>
      <c r="AY106" s="254" t="s">
        <v>137</v>
      </c>
    </row>
    <row r="107" spans="2:51" s="12" customFormat="1" ht="13.5">
      <c r="B107" s="244"/>
      <c r="C107" s="245"/>
      <c r="D107" s="235" t="s">
        <v>148</v>
      </c>
      <c r="E107" s="246" t="s">
        <v>21</v>
      </c>
      <c r="F107" s="247" t="s">
        <v>168</v>
      </c>
      <c r="G107" s="245"/>
      <c r="H107" s="248">
        <v>3.73</v>
      </c>
      <c r="I107" s="249"/>
      <c r="J107" s="245"/>
      <c r="K107" s="245"/>
      <c r="L107" s="250"/>
      <c r="M107" s="251"/>
      <c r="N107" s="252"/>
      <c r="O107" s="252"/>
      <c r="P107" s="252"/>
      <c r="Q107" s="252"/>
      <c r="R107" s="252"/>
      <c r="S107" s="252"/>
      <c r="T107" s="253"/>
      <c r="AT107" s="254" t="s">
        <v>148</v>
      </c>
      <c r="AU107" s="254" t="s">
        <v>80</v>
      </c>
      <c r="AV107" s="12" t="s">
        <v>80</v>
      </c>
      <c r="AW107" s="12" t="s">
        <v>33</v>
      </c>
      <c r="AX107" s="12" t="s">
        <v>70</v>
      </c>
      <c r="AY107" s="254" t="s">
        <v>137</v>
      </c>
    </row>
    <row r="108" spans="2:51" s="13" customFormat="1" ht="13.5">
      <c r="B108" s="255"/>
      <c r="C108" s="256"/>
      <c r="D108" s="235" t="s">
        <v>148</v>
      </c>
      <c r="E108" s="257" t="s">
        <v>21</v>
      </c>
      <c r="F108" s="258" t="s">
        <v>152</v>
      </c>
      <c r="G108" s="256"/>
      <c r="H108" s="259">
        <v>8.45</v>
      </c>
      <c r="I108" s="260"/>
      <c r="J108" s="256"/>
      <c r="K108" s="256"/>
      <c r="L108" s="261"/>
      <c r="M108" s="262"/>
      <c r="N108" s="263"/>
      <c r="O108" s="263"/>
      <c r="P108" s="263"/>
      <c r="Q108" s="263"/>
      <c r="R108" s="263"/>
      <c r="S108" s="263"/>
      <c r="T108" s="264"/>
      <c r="AT108" s="265" t="s">
        <v>148</v>
      </c>
      <c r="AU108" s="265" t="s">
        <v>80</v>
      </c>
      <c r="AV108" s="13" t="s">
        <v>146</v>
      </c>
      <c r="AW108" s="13" t="s">
        <v>33</v>
      </c>
      <c r="AX108" s="13" t="s">
        <v>70</v>
      </c>
      <c r="AY108" s="265" t="s">
        <v>137</v>
      </c>
    </row>
    <row r="109" spans="2:51" s="12" customFormat="1" ht="13.5">
      <c r="B109" s="244"/>
      <c r="C109" s="245"/>
      <c r="D109" s="235" t="s">
        <v>148</v>
      </c>
      <c r="E109" s="246" t="s">
        <v>21</v>
      </c>
      <c r="F109" s="247" t="s">
        <v>169</v>
      </c>
      <c r="G109" s="245"/>
      <c r="H109" s="248">
        <v>9</v>
      </c>
      <c r="I109" s="249"/>
      <c r="J109" s="245"/>
      <c r="K109" s="245"/>
      <c r="L109" s="250"/>
      <c r="M109" s="251"/>
      <c r="N109" s="252"/>
      <c r="O109" s="252"/>
      <c r="P109" s="252"/>
      <c r="Q109" s="252"/>
      <c r="R109" s="252"/>
      <c r="S109" s="252"/>
      <c r="T109" s="253"/>
      <c r="AT109" s="254" t="s">
        <v>148</v>
      </c>
      <c r="AU109" s="254" t="s">
        <v>80</v>
      </c>
      <c r="AV109" s="12" t="s">
        <v>80</v>
      </c>
      <c r="AW109" s="12" t="s">
        <v>33</v>
      </c>
      <c r="AX109" s="12" t="s">
        <v>78</v>
      </c>
      <c r="AY109" s="254" t="s">
        <v>137</v>
      </c>
    </row>
    <row r="110" spans="2:63" s="10" customFormat="1" ht="29.85" customHeight="1">
      <c r="B110" s="205"/>
      <c r="C110" s="206"/>
      <c r="D110" s="207" t="s">
        <v>69</v>
      </c>
      <c r="E110" s="219" t="s">
        <v>170</v>
      </c>
      <c r="F110" s="219" t="s">
        <v>171</v>
      </c>
      <c r="G110" s="206"/>
      <c r="H110" s="206"/>
      <c r="I110" s="209"/>
      <c r="J110" s="220">
        <f>BK110</f>
        <v>0</v>
      </c>
      <c r="K110" s="206"/>
      <c r="L110" s="211"/>
      <c r="M110" s="212"/>
      <c r="N110" s="213"/>
      <c r="O110" s="213"/>
      <c r="P110" s="214">
        <f>P111+SUM(P112:P117)</f>
        <v>0</v>
      </c>
      <c r="Q110" s="213"/>
      <c r="R110" s="214">
        <f>R111+SUM(R112:R117)</f>
        <v>4.01634104</v>
      </c>
      <c r="S110" s="213"/>
      <c r="T110" s="215">
        <f>T111+SUM(T112:T117)</f>
        <v>0.924</v>
      </c>
      <c r="AR110" s="216" t="s">
        <v>78</v>
      </c>
      <c r="AT110" s="217" t="s">
        <v>69</v>
      </c>
      <c r="AU110" s="217" t="s">
        <v>78</v>
      </c>
      <c r="AY110" s="216" t="s">
        <v>137</v>
      </c>
      <c r="BK110" s="218">
        <f>BK111+SUM(BK112:BK117)</f>
        <v>0</v>
      </c>
    </row>
    <row r="111" spans="2:65" s="1" customFormat="1" ht="25.5" customHeight="1">
      <c r="B111" s="46"/>
      <c r="C111" s="221" t="s">
        <v>172</v>
      </c>
      <c r="D111" s="221" t="s">
        <v>141</v>
      </c>
      <c r="E111" s="222" t="s">
        <v>173</v>
      </c>
      <c r="F111" s="223" t="s">
        <v>174</v>
      </c>
      <c r="G111" s="224" t="s">
        <v>175</v>
      </c>
      <c r="H111" s="225">
        <v>3</v>
      </c>
      <c r="I111" s="226"/>
      <c r="J111" s="227">
        <f>ROUND(I111*H111,2)</f>
        <v>0</v>
      </c>
      <c r="K111" s="223" t="s">
        <v>145</v>
      </c>
      <c r="L111" s="72"/>
      <c r="M111" s="228" t="s">
        <v>21</v>
      </c>
      <c r="N111" s="229" t="s">
        <v>41</v>
      </c>
      <c r="O111" s="47"/>
      <c r="P111" s="230">
        <f>O111*H111</f>
        <v>0</v>
      </c>
      <c r="Q111" s="230">
        <v>0.12021</v>
      </c>
      <c r="R111" s="230">
        <f>Q111*H111</f>
        <v>0.36063</v>
      </c>
      <c r="S111" s="230">
        <v>0</v>
      </c>
      <c r="T111" s="231">
        <f>S111*H111</f>
        <v>0</v>
      </c>
      <c r="AR111" s="24" t="s">
        <v>146</v>
      </c>
      <c r="AT111" s="24" t="s">
        <v>141</v>
      </c>
      <c r="AU111" s="24" t="s">
        <v>80</v>
      </c>
      <c r="AY111" s="24" t="s">
        <v>137</v>
      </c>
      <c r="BE111" s="232">
        <f>IF(N111="základní",J111,0)</f>
        <v>0</v>
      </c>
      <c r="BF111" s="232">
        <f>IF(N111="snížená",J111,0)</f>
        <v>0</v>
      </c>
      <c r="BG111" s="232">
        <f>IF(N111="zákl. přenesená",J111,0)</f>
        <v>0</v>
      </c>
      <c r="BH111" s="232">
        <f>IF(N111="sníž. přenesená",J111,0)</f>
        <v>0</v>
      </c>
      <c r="BI111" s="232">
        <f>IF(N111="nulová",J111,0)</f>
        <v>0</v>
      </c>
      <c r="BJ111" s="24" t="s">
        <v>78</v>
      </c>
      <c r="BK111" s="232">
        <f>ROUND(I111*H111,2)</f>
        <v>0</v>
      </c>
      <c r="BL111" s="24" t="s">
        <v>146</v>
      </c>
      <c r="BM111" s="24" t="s">
        <v>176</v>
      </c>
    </row>
    <row r="112" spans="2:65" s="1" customFormat="1" ht="25.5" customHeight="1">
      <c r="B112" s="46"/>
      <c r="C112" s="221" t="s">
        <v>177</v>
      </c>
      <c r="D112" s="221" t="s">
        <v>141</v>
      </c>
      <c r="E112" s="222" t="s">
        <v>178</v>
      </c>
      <c r="F112" s="223" t="s">
        <v>179</v>
      </c>
      <c r="G112" s="224" t="s">
        <v>156</v>
      </c>
      <c r="H112" s="225">
        <v>0.012</v>
      </c>
      <c r="I112" s="226"/>
      <c r="J112" s="227">
        <f>ROUND(I112*H112,2)</f>
        <v>0</v>
      </c>
      <c r="K112" s="223" t="s">
        <v>145</v>
      </c>
      <c r="L112" s="72"/>
      <c r="M112" s="228" t="s">
        <v>21</v>
      </c>
      <c r="N112" s="229" t="s">
        <v>41</v>
      </c>
      <c r="O112" s="47"/>
      <c r="P112" s="230">
        <f>O112*H112</f>
        <v>0</v>
      </c>
      <c r="Q112" s="230">
        <v>1.09</v>
      </c>
      <c r="R112" s="230">
        <f>Q112*H112</f>
        <v>0.013080000000000001</v>
      </c>
      <c r="S112" s="230">
        <v>0</v>
      </c>
      <c r="T112" s="231">
        <f>S112*H112</f>
        <v>0</v>
      </c>
      <c r="AR112" s="24" t="s">
        <v>146</v>
      </c>
      <c r="AT112" s="24" t="s">
        <v>141</v>
      </c>
      <c r="AU112" s="24" t="s">
        <v>80</v>
      </c>
      <c r="AY112" s="24" t="s">
        <v>137</v>
      </c>
      <c r="BE112" s="232">
        <f>IF(N112="základní",J112,0)</f>
        <v>0</v>
      </c>
      <c r="BF112" s="232">
        <f>IF(N112="snížená",J112,0)</f>
        <v>0</v>
      </c>
      <c r="BG112" s="232">
        <f>IF(N112="zákl. přenesená",J112,0)</f>
        <v>0</v>
      </c>
      <c r="BH112" s="232">
        <f>IF(N112="sníž. přenesená",J112,0)</f>
        <v>0</v>
      </c>
      <c r="BI112" s="232">
        <f>IF(N112="nulová",J112,0)</f>
        <v>0</v>
      </c>
      <c r="BJ112" s="24" t="s">
        <v>78</v>
      </c>
      <c r="BK112" s="232">
        <f>ROUND(I112*H112,2)</f>
        <v>0</v>
      </c>
      <c r="BL112" s="24" t="s">
        <v>146</v>
      </c>
      <c r="BM112" s="24" t="s">
        <v>180</v>
      </c>
    </row>
    <row r="113" spans="2:51" s="11" customFormat="1" ht="13.5">
      <c r="B113" s="233"/>
      <c r="C113" s="234"/>
      <c r="D113" s="235" t="s">
        <v>148</v>
      </c>
      <c r="E113" s="236" t="s">
        <v>21</v>
      </c>
      <c r="F113" s="237" t="s">
        <v>181</v>
      </c>
      <c r="G113" s="234"/>
      <c r="H113" s="236" t="s">
        <v>21</v>
      </c>
      <c r="I113" s="238"/>
      <c r="J113" s="234"/>
      <c r="K113" s="234"/>
      <c r="L113" s="239"/>
      <c r="M113" s="240"/>
      <c r="N113" s="241"/>
      <c r="O113" s="241"/>
      <c r="P113" s="241"/>
      <c r="Q113" s="241"/>
      <c r="R113" s="241"/>
      <c r="S113" s="241"/>
      <c r="T113" s="242"/>
      <c r="AT113" s="243" t="s">
        <v>148</v>
      </c>
      <c r="AU113" s="243" t="s">
        <v>80</v>
      </c>
      <c r="AV113" s="11" t="s">
        <v>78</v>
      </c>
      <c r="AW113" s="11" t="s">
        <v>33</v>
      </c>
      <c r="AX113" s="11" t="s">
        <v>70</v>
      </c>
      <c r="AY113" s="243" t="s">
        <v>137</v>
      </c>
    </row>
    <row r="114" spans="2:51" s="12" customFormat="1" ht="13.5">
      <c r="B114" s="244"/>
      <c r="C114" s="245"/>
      <c r="D114" s="235" t="s">
        <v>148</v>
      </c>
      <c r="E114" s="246" t="s">
        <v>21</v>
      </c>
      <c r="F114" s="247" t="s">
        <v>182</v>
      </c>
      <c r="G114" s="245"/>
      <c r="H114" s="248">
        <v>0.012</v>
      </c>
      <c r="I114" s="249"/>
      <c r="J114" s="245"/>
      <c r="K114" s="245"/>
      <c r="L114" s="250"/>
      <c r="M114" s="251"/>
      <c r="N114" s="252"/>
      <c r="O114" s="252"/>
      <c r="P114" s="252"/>
      <c r="Q114" s="252"/>
      <c r="R114" s="252"/>
      <c r="S114" s="252"/>
      <c r="T114" s="253"/>
      <c r="AT114" s="254" t="s">
        <v>148</v>
      </c>
      <c r="AU114" s="254" t="s">
        <v>80</v>
      </c>
      <c r="AV114" s="12" t="s">
        <v>80</v>
      </c>
      <c r="AW114" s="12" t="s">
        <v>33</v>
      </c>
      <c r="AX114" s="12" t="s">
        <v>78</v>
      </c>
      <c r="AY114" s="254" t="s">
        <v>137</v>
      </c>
    </row>
    <row r="115" spans="2:65" s="1" customFormat="1" ht="16.5" customHeight="1">
      <c r="B115" s="46"/>
      <c r="C115" s="221" t="s">
        <v>183</v>
      </c>
      <c r="D115" s="221" t="s">
        <v>141</v>
      </c>
      <c r="E115" s="222" t="s">
        <v>184</v>
      </c>
      <c r="F115" s="223" t="s">
        <v>185</v>
      </c>
      <c r="G115" s="224" t="s">
        <v>144</v>
      </c>
      <c r="H115" s="225">
        <v>0.018</v>
      </c>
      <c r="I115" s="226"/>
      <c r="J115" s="227">
        <f>ROUND(I115*H115,2)</f>
        <v>0</v>
      </c>
      <c r="K115" s="223" t="s">
        <v>145</v>
      </c>
      <c r="L115" s="72"/>
      <c r="M115" s="228" t="s">
        <v>21</v>
      </c>
      <c r="N115" s="229" t="s">
        <v>41</v>
      </c>
      <c r="O115" s="47"/>
      <c r="P115" s="230">
        <f>O115*H115</f>
        <v>0</v>
      </c>
      <c r="Q115" s="230">
        <v>1.94302</v>
      </c>
      <c r="R115" s="230">
        <f>Q115*H115</f>
        <v>0.034974359999999996</v>
      </c>
      <c r="S115" s="230">
        <v>0</v>
      </c>
      <c r="T115" s="231">
        <f>S115*H115</f>
        <v>0</v>
      </c>
      <c r="AR115" s="24" t="s">
        <v>146</v>
      </c>
      <c r="AT115" s="24" t="s">
        <v>141</v>
      </c>
      <c r="AU115" s="24" t="s">
        <v>80</v>
      </c>
      <c r="AY115" s="24" t="s">
        <v>137</v>
      </c>
      <c r="BE115" s="232">
        <f>IF(N115="základní",J115,0)</f>
        <v>0</v>
      </c>
      <c r="BF115" s="232">
        <f>IF(N115="snížená",J115,0)</f>
        <v>0</v>
      </c>
      <c r="BG115" s="232">
        <f>IF(N115="zákl. přenesená",J115,0)</f>
        <v>0</v>
      </c>
      <c r="BH115" s="232">
        <f>IF(N115="sníž. přenesená",J115,0)</f>
        <v>0</v>
      </c>
      <c r="BI115" s="232">
        <f>IF(N115="nulová",J115,0)</f>
        <v>0</v>
      </c>
      <c r="BJ115" s="24" t="s">
        <v>78</v>
      </c>
      <c r="BK115" s="232">
        <f>ROUND(I115*H115,2)</f>
        <v>0</v>
      </c>
      <c r="BL115" s="24" t="s">
        <v>146</v>
      </c>
      <c r="BM115" s="24" t="s">
        <v>186</v>
      </c>
    </row>
    <row r="116" spans="2:51" s="12" customFormat="1" ht="13.5">
      <c r="B116" s="244"/>
      <c r="C116" s="245"/>
      <c r="D116" s="235" t="s">
        <v>148</v>
      </c>
      <c r="E116" s="246" t="s">
        <v>21</v>
      </c>
      <c r="F116" s="247" t="s">
        <v>187</v>
      </c>
      <c r="G116" s="245"/>
      <c r="H116" s="248">
        <v>0.018</v>
      </c>
      <c r="I116" s="249"/>
      <c r="J116" s="245"/>
      <c r="K116" s="245"/>
      <c r="L116" s="250"/>
      <c r="M116" s="251"/>
      <c r="N116" s="252"/>
      <c r="O116" s="252"/>
      <c r="P116" s="252"/>
      <c r="Q116" s="252"/>
      <c r="R116" s="252"/>
      <c r="S116" s="252"/>
      <c r="T116" s="253"/>
      <c r="AT116" s="254" t="s">
        <v>148</v>
      </c>
      <c r="AU116" s="254" t="s">
        <v>80</v>
      </c>
      <c r="AV116" s="12" t="s">
        <v>80</v>
      </c>
      <c r="AW116" s="12" t="s">
        <v>33</v>
      </c>
      <c r="AX116" s="12" t="s">
        <v>78</v>
      </c>
      <c r="AY116" s="254" t="s">
        <v>137</v>
      </c>
    </row>
    <row r="117" spans="2:63" s="10" customFormat="1" ht="22.3" customHeight="1">
      <c r="B117" s="205"/>
      <c r="C117" s="206"/>
      <c r="D117" s="207" t="s">
        <v>69</v>
      </c>
      <c r="E117" s="219" t="s">
        <v>188</v>
      </c>
      <c r="F117" s="219" t="s">
        <v>189</v>
      </c>
      <c r="G117" s="206"/>
      <c r="H117" s="206"/>
      <c r="I117" s="209"/>
      <c r="J117" s="220">
        <f>BK117</f>
        <v>0</v>
      </c>
      <c r="K117" s="206"/>
      <c r="L117" s="211"/>
      <c r="M117" s="212"/>
      <c r="N117" s="213"/>
      <c r="O117" s="213"/>
      <c r="P117" s="214">
        <f>SUM(P118:P137)</f>
        <v>0</v>
      </c>
      <c r="Q117" s="213"/>
      <c r="R117" s="214">
        <f>SUM(R118:R137)</f>
        <v>3.60765668</v>
      </c>
      <c r="S117" s="213"/>
      <c r="T117" s="215">
        <f>SUM(T118:T137)</f>
        <v>0.924</v>
      </c>
      <c r="AR117" s="216" t="s">
        <v>78</v>
      </c>
      <c r="AT117" s="217" t="s">
        <v>69</v>
      </c>
      <c r="AU117" s="217" t="s">
        <v>80</v>
      </c>
      <c r="AY117" s="216" t="s">
        <v>137</v>
      </c>
      <c r="BK117" s="218">
        <f>SUM(BK118:BK137)</f>
        <v>0</v>
      </c>
    </row>
    <row r="118" spans="2:65" s="1" customFormat="1" ht="25.5" customHeight="1">
      <c r="B118" s="46"/>
      <c r="C118" s="221" t="s">
        <v>190</v>
      </c>
      <c r="D118" s="221" t="s">
        <v>141</v>
      </c>
      <c r="E118" s="222" t="s">
        <v>191</v>
      </c>
      <c r="F118" s="223" t="s">
        <v>192</v>
      </c>
      <c r="G118" s="224" t="s">
        <v>144</v>
      </c>
      <c r="H118" s="225">
        <v>0.42</v>
      </c>
      <c r="I118" s="226"/>
      <c r="J118" s="227">
        <f>ROUND(I118*H118,2)</f>
        <v>0</v>
      </c>
      <c r="K118" s="223" t="s">
        <v>21</v>
      </c>
      <c r="L118" s="72"/>
      <c r="M118" s="228" t="s">
        <v>21</v>
      </c>
      <c r="N118" s="229" t="s">
        <v>41</v>
      </c>
      <c r="O118" s="47"/>
      <c r="P118" s="230">
        <f>O118*H118</f>
        <v>0</v>
      </c>
      <c r="Q118" s="230">
        <v>0</v>
      </c>
      <c r="R118" s="230">
        <f>Q118*H118</f>
        <v>0</v>
      </c>
      <c r="S118" s="230">
        <v>2.2</v>
      </c>
      <c r="T118" s="231">
        <f>S118*H118</f>
        <v>0.924</v>
      </c>
      <c r="AR118" s="24" t="s">
        <v>146</v>
      </c>
      <c r="AT118" s="24" t="s">
        <v>141</v>
      </c>
      <c r="AU118" s="24" t="s">
        <v>170</v>
      </c>
      <c r="AY118" s="24" t="s">
        <v>137</v>
      </c>
      <c r="BE118" s="232">
        <f>IF(N118="základní",J118,0)</f>
        <v>0</v>
      </c>
      <c r="BF118" s="232">
        <f>IF(N118="snížená",J118,0)</f>
        <v>0</v>
      </c>
      <c r="BG118" s="232">
        <f>IF(N118="zákl. přenesená",J118,0)</f>
        <v>0</v>
      </c>
      <c r="BH118" s="232">
        <f>IF(N118="sníž. přenesená",J118,0)</f>
        <v>0</v>
      </c>
      <c r="BI118" s="232">
        <f>IF(N118="nulová",J118,0)</f>
        <v>0</v>
      </c>
      <c r="BJ118" s="24" t="s">
        <v>78</v>
      </c>
      <c r="BK118" s="232">
        <f>ROUND(I118*H118,2)</f>
        <v>0</v>
      </c>
      <c r="BL118" s="24" t="s">
        <v>146</v>
      </c>
      <c r="BM118" s="24" t="s">
        <v>193</v>
      </c>
    </row>
    <row r="119" spans="2:51" s="12" customFormat="1" ht="13.5">
      <c r="B119" s="244"/>
      <c r="C119" s="245"/>
      <c r="D119" s="235" t="s">
        <v>148</v>
      </c>
      <c r="E119" s="246" t="s">
        <v>21</v>
      </c>
      <c r="F119" s="247" t="s">
        <v>194</v>
      </c>
      <c r="G119" s="245"/>
      <c r="H119" s="248">
        <v>0.234</v>
      </c>
      <c r="I119" s="249"/>
      <c r="J119" s="245"/>
      <c r="K119" s="245"/>
      <c r="L119" s="250"/>
      <c r="M119" s="251"/>
      <c r="N119" s="252"/>
      <c r="O119" s="252"/>
      <c r="P119" s="252"/>
      <c r="Q119" s="252"/>
      <c r="R119" s="252"/>
      <c r="S119" s="252"/>
      <c r="T119" s="253"/>
      <c r="AT119" s="254" t="s">
        <v>148</v>
      </c>
      <c r="AU119" s="254" t="s">
        <v>170</v>
      </c>
      <c r="AV119" s="12" t="s">
        <v>80</v>
      </c>
      <c r="AW119" s="12" t="s">
        <v>33</v>
      </c>
      <c r="AX119" s="12" t="s">
        <v>70</v>
      </c>
      <c r="AY119" s="254" t="s">
        <v>137</v>
      </c>
    </row>
    <row r="120" spans="2:51" s="12" customFormat="1" ht="13.5">
      <c r="B120" s="244"/>
      <c r="C120" s="245"/>
      <c r="D120" s="235" t="s">
        <v>148</v>
      </c>
      <c r="E120" s="246" t="s">
        <v>21</v>
      </c>
      <c r="F120" s="247" t="s">
        <v>195</v>
      </c>
      <c r="G120" s="245"/>
      <c r="H120" s="248">
        <v>0.178</v>
      </c>
      <c r="I120" s="249"/>
      <c r="J120" s="245"/>
      <c r="K120" s="245"/>
      <c r="L120" s="250"/>
      <c r="M120" s="251"/>
      <c r="N120" s="252"/>
      <c r="O120" s="252"/>
      <c r="P120" s="252"/>
      <c r="Q120" s="252"/>
      <c r="R120" s="252"/>
      <c r="S120" s="252"/>
      <c r="T120" s="253"/>
      <c r="AT120" s="254" t="s">
        <v>148</v>
      </c>
      <c r="AU120" s="254" t="s">
        <v>170</v>
      </c>
      <c r="AV120" s="12" t="s">
        <v>80</v>
      </c>
      <c r="AW120" s="12" t="s">
        <v>33</v>
      </c>
      <c r="AX120" s="12" t="s">
        <v>70</v>
      </c>
      <c r="AY120" s="254" t="s">
        <v>137</v>
      </c>
    </row>
    <row r="121" spans="2:51" s="13" customFormat="1" ht="13.5">
      <c r="B121" s="255"/>
      <c r="C121" s="256"/>
      <c r="D121" s="235" t="s">
        <v>148</v>
      </c>
      <c r="E121" s="257" t="s">
        <v>21</v>
      </c>
      <c r="F121" s="258" t="s">
        <v>152</v>
      </c>
      <c r="G121" s="256"/>
      <c r="H121" s="259">
        <v>0.412</v>
      </c>
      <c r="I121" s="260"/>
      <c r="J121" s="256"/>
      <c r="K121" s="256"/>
      <c r="L121" s="261"/>
      <c r="M121" s="262"/>
      <c r="N121" s="263"/>
      <c r="O121" s="263"/>
      <c r="P121" s="263"/>
      <c r="Q121" s="263"/>
      <c r="R121" s="263"/>
      <c r="S121" s="263"/>
      <c r="T121" s="264"/>
      <c r="AT121" s="265" t="s">
        <v>148</v>
      </c>
      <c r="AU121" s="265" t="s">
        <v>170</v>
      </c>
      <c r="AV121" s="13" t="s">
        <v>146</v>
      </c>
      <c r="AW121" s="13" t="s">
        <v>33</v>
      </c>
      <c r="AX121" s="13" t="s">
        <v>70</v>
      </c>
      <c r="AY121" s="265" t="s">
        <v>137</v>
      </c>
    </row>
    <row r="122" spans="2:51" s="12" customFormat="1" ht="13.5">
      <c r="B122" s="244"/>
      <c r="C122" s="245"/>
      <c r="D122" s="235" t="s">
        <v>148</v>
      </c>
      <c r="E122" s="246" t="s">
        <v>21</v>
      </c>
      <c r="F122" s="247" t="s">
        <v>196</v>
      </c>
      <c r="G122" s="245"/>
      <c r="H122" s="248">
        <v>0.42</v>
      </c>
      <c r="I122" s="249"/>
      <c r="J122" s="245"/>
      <c r="K122" s="245"/>
      <c r="L122" s="250"/>
      <c r="M122" s="251"/>
      <c r="N122" s="252"/>
      <c r="O122" s="252"/>
      <c r="P122" s="252"/>
      <c r="Q122" s="252"/>
      <c r="R122" s="252"/>
      <c r="S122" s="252"/>
      <c r="T122" s="253"/>
      <c r="AT122" s="254" t="s">
        <v>148</v>
      </c>
      <c r="AU122" s="254" t="s">
        <v>170</v>
      </c>
      <c r="AV122" s="12" t="s">
        <v>80</v>
      </c>
      <c r="AW122" s="12" t="s">
        <v>33</v>
      </c>
      <c r="AX122" s="12" t="s">
        <v>78</v>
      </c>
      <c r="AY122" s="254" t="s">
        <v>137</v>
      </c>
    </row>
    <row r="123" spans="2:65" s="1" customFormat="1" ht="25.5" customHeight="1">
      <c r="B123" s="46"/>
      <c r="C123" s="221" t="s">
        <v>197</v>
      </c>
      <c r="D123" s="221" t="s">
        <v>141</v>
      </c>
      <c r="E123" s="222" t="s">
        <v>198</v>
      </c>
      <c r="F123" s="223" t="s">
        <v>199</v>
      </c>
      <c r="G123" s="224" t="s">
        <v>144</v>
      </c>
      <c r="H123" s="225">
        <v>1.4</v>
      </c>
      <c r="I123" s="226"/>
      <c r="J123" s="227">
        <f>ROUND(I123*H123,2)</f>
        <v>0</v>
      </c>
      <c r="K123" s="223" t="s">
        <v>145</v>
      </c>
      <c r="L123" s="72"/>
      <c r="M123" s="228" t="s">
        <v>21</v>
      </c>
      <c r="N123" s="229" t="s">
        <v>41</v>
      </c>
      <c r="O123" s="47"/>
      <c r="P123" s="230">
        <f>O123*H123</f>
        <v>0</v>
      </c>
      <c r="Q123" s="230">
        <v>2.45329</v>
      </c>
      <c r="R123" s="230">
        <f>Q123*H123</f>
        <v>3.4346059999999996</v>
      </c>
      <c r="S123" s="230">
        <v>0</v>
      </c>
      <c r="T123" s="231">
        <f>S123*H123</f>
        <v>0</v>
      </c>
      <c r="AR123" s="24" t="s">
        <v>146</v>
      </c>
      <c r="AT123" s="24" t="s">
        <v>141</v>
      </c>
      <c r="AU123" s="24" t="s">
        <v>170</v>
      </c>
      <c r="AY123" s="24" t="s">
        <v>137</v>
      </c>
      <c r="BE123" s="232">
        <f>IF(N123="základní",J123,0)</f>
        <v>0</v>
      </c>
      <c r="BF123" s="232">
        <f>IF(N123="snížená",J123,0)</f>
        <v>0</v>
      </c>
      <c r="BG123" s="232">
        <f>IF(N123="zákl. přenesená",J123,0)</f>
        <v>0</v>
      </c>
      <c r="BH123" s="232">
        <f>IF(N123="sníž. přenesená",J123,0)</f>
        <v>0</v>
      </c>
      <c r="BI123" s="232">
        <f>IF(N123="nulová",J123,0)</f>
        <v>0</v>
      </c>
      <c r="BJ123" s="24" t="s">
        <v>78</v>
      </c>
      <c r="BK123" s="232">
        <f>ROUND(I123*H123,2)</f>
        <v>0</v>
      </c>
      <c r="BL123" s="24" t="s">
        <v>146</v>
      </c>
      <c r="BM123" s="24" t="s">
        <v>200</v>
      </c>
    </row>
    <row r="124" spans="2:51" s="11" customFormat="1" ht="13.5">
      <c r="B124" s="233"/>
      <c r="C124" s="234"/>
      <c r="D124" s="235" t="s">
        <v>148</v>
      </c>
      <c r="E124" s="236" t="s">
        <v>21</v>
      </c>
      <c r="F124" s="237" t="s">
        <v>201</v>
      </c>
      <c r="G124" s="234"/>
      <c r="H124" s="236" t="s">
        <v>21</v>
      </c>
      <c r="I124" s="238"/>
      <c r="J124" s="234"/>
      <c r="K124" s="234"/>
      <c r="L124" s="239"/>
      <c r="M124" s="240"/>
      <c r="N124" s="241"/>
      <c r="O124" s="241"/>
      <c r="P124" s="241"/>
      <c r="Q124" s="241"/>
      <c r="R124" s="241"/>
      <c r="S124" s="241"/>
      <c r="T124" s="242"/>
      <c r="AT124" s="243" t="s">
        <v>148</v>
      </c>
      <c r="AU124" s="243" t="s">
        <v>170</v>
      </c>
      <c r="AV124" s="11" t="s">
        <v>78</v>
      </c>
      <c r="AW124" s="11" t="s">
        <v>33</v>
      </c>
      <c r="AX124" s="11" t="s">
        <v>70</v>
      </c>
      <c r="AY124" s="243" t="s">
        <v>137</v>
      </c>
    </row>
    <row r="125" spans="2:51" s="12" customFormat="1" ht="13.5">
      <c r="B125" s="244"/>
      <c r="C125" s="245"/>
      <c r="D125" s="235" t="s">
        <v>148</v>
      </c>
      <c r="E125" s="246" t="s">
        <v>21</v>
      </c>
      <c r="F125" s="247" t="s">
        <v>202</v>
      </c>
      <c r="G125" s="245"/>
      <c r="H125" s="248">
        <v>1.428</v>
      </c>
      <c r="I125" s="249"/>
      <c r="J125" s="245"/>
      <c r="K125" s="245"/>
      <c r="L125" s="250"/>
      <c r="M125" s="251"/>
      <c r="N125" s="252"/>
      <c r="O125" s="252"/>
      <c r="P125" s="252"/>
      <c r="Q125" s="252"/>
      <c r="R125" s="252"/>
      <c r="S125" s="252"/>
      <c r="T125" s="253"/>
      <c r="AT125" s="254" t="s">
        <v>148</v>
      </c>
      <c r="AU125" s="254" t="s">
        <v>170</v>
      </c>
      <c r="AV125" s="12" t="s">
        <v>80</v>
      </c>
      <c r="AW125" s="12" t="s">
        <v>33</v>
      </c>
      <c r="AX125" s="12" t="s">
        <v>70</v>
      </c>
      <c r="AY125" s="254" t="s">
        <v>137</v>
      </c>
    </row>
    <row r="126" spans="2:51" s="12" customFormat="1" ht="13.5">
      <c r="B126" s="244"/>
      <c r="C126" s="245"/>
      <c r="D126" s="235" t="s">
        <v>148</v>
      </c>
      <c r="E126" s="246" t="s">
        <v>21</v>
      </c>
      <c r="F126" s="247" t="s">
        <v>203</v>
      </c>
      <c r="G126" s="245"/>
      <c r="H126" s="248">
        <v>-0.054</v>
      </c>
      <c r="I126" s="249"/>
      <c r="J126" s="245"/>
      <c r="K126" s="245"/>
      <c r="L126" s="250"/>
      <c r="M126" s="251"/>
      <c r="N126" s="252"/>
      <c r="O126" s="252"/>
      <c r="P126" s="252"/>
      <c r="Q126" s="252"/>
      <c r="R126" s="252"/>
      <c r="S126" s="252"/>
      <c r="T126" s="253"/>
      <c r="AT126" s="254" t="s">
        <v>148</v>
      </c>
      <c r="AU126" s="254" t="s">
        <v>170</v>
      </c>
      <c r="AV126" s="12" t="s">
        <v>80</v>
      </c>
      <c r="AW126" s="12" t="s">
        <v>33</v>
      </c>
      <c r="AX126" s="12" t="s">
        <v>70</v>
      </c>
      <c r="AY126" s="254" t="s">
        <v>137</v>
      </c>
    </row>
    <row r="127" spans="2:51" s="13" customFormat="1" ht="13.5">
      <c r="B127" s="255"/>
      <c r="C127" s="256"/>
      <c r="D127" s="235" t="s">
        <v>148</v>
      </c>
      <c r="E127" s="257" t="s">
        <v>21</v>
      </c>
      <c r="F127" s="258" t="s">
        <v>152</v>
      </c>
      <c r="G127" s="256"/>
      <c r="H127" s="259">
        <v>1.374</v>
      </c>
      <c r="I127" s="260"/>
      <c r="J127" s="256"/>
      <c r="K127" s="256"/>
      <c r="L127" s="261"/>
      <c r="M127" s="262"/>
      <c r="N127" s="263"/>
      <c r="O127" s="263"/>
      <c r="P127" s="263"/>
      <c r="Q127" s="263"/>
      <c r="R127" s="263"/>
      <c r="S127" s="263"/>
      <c r="T127" s="264"/>
      <c r="AT127" s="265" t="s">
        <v>148</v>
      </c>
      <c r="AU127" s="265" t="s">
        <v>170</v>
      </c>
      <c r="AV127" s="13" t="s">
        <v>146</v>
      </c>
      <c r="AW127" s="13" t="s">
        <v>33</v>
      </c>
      <c r="AX127" s="13" t="s">
        <v>70</v>
      </c>
      <c r="AY127" s="265" t="s">
        <v>137</v>
      </c>
    </row>
    <row r="128" spans="2:51" s="12" customFormat="1" ht="13.5">
      <c r="B128" s="244"/>
      <c r="C128" s="245"/>
      <c r="D128" s="235" t="s">
        <v>148</v>
      </c>
      <c r="E128" s="246" t="s">
        <v>21</v>
      </c>
      <c r="F128" s="247" t="s">
        <v>204</v>
      </c>
      <c r="G128" s="245"/>
      <c r="H128" s="248">
        <v>1.4</v>
      </c>
      <c r="I128" s="249"/>
      <c r="J128" s="245"/>
      <c r="K128" s="245"/>
      <c r="L128" s="250"/>
      <c r="M128" s="251"/>
      <c r="N128" s="252"/>
      <c r="O128" s="252"/>
      <c r="P128" s="252"/>
      <c r="Q128" s="252"/>
      <c r="R128" s="252"/>
      <c r="S128" s="252"/>
      <c r="T128" s="253"/>
      <c r="AT128" s="254" t="s">
        <v>148</v>
      </c>
      <c r="AU128" s="254" t="s">
        <v>170</v>
      </c>
      <c r="AV128" s="12" t="s">
        <v>80</v>
      </c>
      <c r="AW128" s="12" t="s">
        <v>33</v>
      </c>
      <c r="AX128" s="12" t="s">
        <v>78</v>
      </c>
      <c r="AY128" s="254" t="s">
        <v>137</v>
      </c>
    </row>
    <row r="129" spans="2:65" s="1" customFormat="1" ht="16.5" customHeight="1">
      <c r="B129" s="46"/>
      <c r="C129" s="221" t="s">
        <v>205</v>
      </c>
      <c r="D129" s="221" t="s">
        <v>141</v>
      </c>
      <c r="E129" s="222" t="s">
        <v>206</v>
      </c>
      <c r="F129" s="223" t="s">
        <v>207</v>
      </c>
      <c r="G129" s="224" t="s">
        <v>156</v>
      </c>
      <c r="H129" s="225">
        <v>0.156</v>
      </c>
      <c r="I129" s="226"/>
      <c r="J129" s="227">
        <f>ROUND(I129*H129,2)</f>
        <v>0</v>
      </c>
      <c r="K129" s="223" t="s">
        <v>21</v>
      </c>
      <c r="L129" s="72"/>
      <c r="M129" s="228" t="s">
        <v>21</v>
      </c>
      <c r="N129" s="229" t="s">
        <v>41</v>
      </c>
      <c r="O129" s="47"/>
      <c r="P129" s="230">
        <f>O129*H129</f>
        <v>0</v>
      </c>
      <c r="Q129" s="230">
        <v>1.03903</v>
      </c>
      <c r="R129" s="230">
        <f>Q129*H129</f>
        <v>0.16208867999999998</v>
      </c>
      <c r="S129" s="230">
        <v>0</v>
      </c>
      <c r="T129" s="231">
        <f>S129*H129</f>
        <v>0</v>
      </c>
      <c r="AR129" s="24" t="s">
        <v>146</v>
      </c>
      <c r="AT129" s="24" t="s">
        <v>141</v>
      </c>
      <c r="AU129" s="24" t="s">
        <v>170</v>
      </c>
      <c r="AY129" s="24" t="s">
        <v>137</v>
      </c>
      <c r="BE129" s="232">
        <f>IF(N129="základní",J129,0)</f>
        <v>0</v>
      </c>
      <c r="BF129" s="232">
        <f>IF(N129="snížená",J129,0)</f>
        <v>0</v>
      </c>
      <c r="BG129" s="232">
        <f>IF(N129="zákl. přenesená",J129,0)</f>
        <v>0</v>
      </c>
      <c r="BH129" s="232">
        <f>IF(N129="sníž. přenesená",J129,0)</f>
        <v>0</v>
      </c>
      <c r="BI129" s="232">
        <f>IF(N129="nulová",J129,0)</f>
        <v>0</v>
      </c>
      <c r="BJ129" s="24" t="s">
        <v>78</v>
      </c>
      <c r="BK129" s="232">
        <f>ROUND(I129*H129,2)</f>
        <v>0</v>
      </c>
      <c r="BL129" s="24" t="s">
        <v>146</v>
      </c>
      <c r="BM129" s="24" t="s">
        <v>208</v>
      </c>
    </row>
    <row r="130" spans="2:51" s="11" customFormat="1" ht="13.5">
      <c r="B130" s="233"/>
      <c r="C130" s="234"/>
      <c r="D130" s="235" t="s">
        <v>148</v>
      </c>
      <c r="E130" s="236" t="s">
        <v>21</v>
      </c>
      <c r="F130" s="237" t="s">
        <v>158</v>
      </c>
      <c r="G130" s="234"/>
      <c r="H130" s="236" t="s">
        <v>21</v>
      </c>
      <c r="I130" s="238"/>
      <c r="J130" s="234"/>
      <c r="K130" s="234"/>
      <c r="L130" s="239"/>
      <c r="M130" s="240"/>
      <c r="N130" s="241"/>
      <c r="O130" s="241"/>
      <c r="P130" s="241"/>
      <c r="Q130" s="241"/>
      <c r="R130" s="241"/>
      <c r="S130" s="241"/>
      <c r="T130" s="242"/>
      <c r="AT130" s="243" t="s">
        <v>148</v>
      </c>
      <c r="AU130" s="243" t="s">
        <v>170</v>
      </c>
      <c r="AV130" s="11" t="s">
        <v>78</v>
      </c>
      <c r="AW130" s="11" t="s">
        <v>33</v>
      </c>
      <c r="AX130" s="11" t="s">
        <v>70</v>
      </c>
      <c r="AY130" s="243" t="s">
        <v>137</v>
      </c>
    </row>
    <row r="131" spans="2:51" s="12" customFormat="1" ht="13.5">
      <c r="B131" s="244"/>
      <c r="C131" s="245"/>
      <c r="D131" s="235" t="s">
        <v>148</v>
      </c>
      <c r="E131" s="246" t="s">
        <v>21</v>
      </c>
      <c r="F131" s="247" t="s">
        <v>209</v>
      </c>
      <c r="G131" s="245"/>
      <c r="H131" s="248">
        <v>0.126</v>
      </c>
      <c r="I131" s="249"/>
      <c r="J131" s="245"/>
      <c r="K131" s="245"/>
      <c r="L131" s="250"/>
      <c r="M131" s="251"/>
      <c r="N131" s="252"/>
      <c r="O131" s="252"/>
      <c r="P131" s="252"/>
      <c r="Q131" s="252"/>
      <c r="R131" s="252"/>
      <c r="S131" s="252"/>
      <c r="T131" s="253"/>
      <c r="AT131" s="254" t="s">
        <v>148</v>
      </c>
      <c r="AU131" s="254" t="s">
        <v>170</v>
      </c>
      <c r="AV131" s="12" t="s">
        <v>80</v>
      </c>
      <c r="AW131" s="12" t="s">
        <v>33</v>
      </c>
      <c r="AX131" s="12" t="s">
        <v>70</v>
      </c>
      <c r="AY131" s="254" t="s">
        <v>137</v>
      </c>
    </row>
    <row r="132" spans="2:51" s="12" customFormat="1" ht="13.5">
      <c r="B132" s="244"/>
      <c r="C132" s="245"/>
      <c r="D132" s="235" t="s">
        <v>148</v>
      </c>
      <c r="E132" s="246" t="s">
        <v>21</v>
      </c>
      <c r="F132" s="247" t="s">
        <v>210</v>
      </c>
      <c r="G132" s="245"/>
      <c r="H132" s="248">
        <v>0.03</v>
      </c>
      <c r="I132" s="249"/>
      <c r="J132" s="245"/>
      <c r="K132" s="245"/>
      <c r="L132" s="250"/>
      <c r="M132" s="251"/>
      <c r="N132" s="252"/>
      <c r="O132" s="252"/>
      <c r="P132" s="252"/>
      <c r="Q132" s="252"/>
      <c r="R132" s="252"/>
      <c r="S132" s="252"/>
      <c r="T132" s="253"/>
      <c r="AT132" s="254" t="s">
        <v>148</v>
      </c>
      <c r="AU132" s="254" t="s">
        <v>170</v>
      </c>
      <c r="AV132" s="12" t="s">
        <v>80</v>
      </c>
      <c r="AW132" s="12" t="s">
        <v>33</v>
      </c>
      <c r="AX132" s="12" t="s">
        <v>70</v>
      </c>
      <c r="AY132" s="254" t="s">
        <v>137</v>
      </c>
    </row>
    <row r="133" spans="2:51" s="13" customFormat="1" ht="13.5">
      <c r="B133" s="255"/>
      <c r="C133" s="256"/>
      <c r="D133" s="235" t="s">
        <v>148</v>
      </c>
      <c r="E133" s="257" t="s">
        <v>21</v>
      </c>
      <c r="F133" s="258" t="s">
        <v>152</v>
      </c>
      <c r="G133" s="256"/>
      <c r="H133" s="259">
        <v>0.156</v>
      </c>
      <c r="I133" s="260"/>
      <c r="J133" s="256"/>
      <c r="K133" s="256"/>
      <c r="L133" s="261"/>
      <c r="M133" s="262"/>
      <c r="N133" s="263"/>
      <c r="O133" s="263"/>
      <c r="P133" s="263"/>
      <c r="Q133" s="263"/>
      <c r="R133" s="263"/>
      <c r="S133" s="263"/>
      <c r="T133" s="264"/>
      <c r="AT133" s="265" t="s">
        <v>148</v>
      </c>
      <c r="AU133" s="265" t="s">
        <v>170</v>
      </c>
      <c r="AV133" s="13" t="s">
        <v>146</v>
      </c>
      <c r="AW133" s="13" t="s">
        <v>33</v>
      </c>
      <c r="AX133" s="13" t="s">
        <v>78</v>
      </c>
      <c r="AY133" s="265" t="s">
        <v>137</v>
      </c>
    </row>
    <row r="134" spans="2:65" s="1" customFormat="1" ht="16.5" customHeight="1">
      <c r="B134" s="46"/>
      <c r="C134" s="221" t="s">
        <v>211</v>
      </c>
      <c r="D134" s="221" t="s">
        <v>141</v>
      </c>
      <c r="E134" s="222" t="s">
        <v>212</v>
      </c>
      <c r="F134" s="223" t="s">
        <v>213</v>
      </c>
      <c r="G134" s="224" t="s">
        <v>164</v>
      </c>
      <c r="H134" s="225">
        <v>2.61</v>
      </c>
      <c r="I134" s="226"/>
      <c r="J134" s="227">
        <f>ROUND(I134*H134,2)</f>
        <v>0</v>
      </c>
      <c r="K134" s="223" t="s">
        <v>145</v>
      </c>
      <c r="L134" s="72"/>
      <c r="M134" s="228" t="s">
        <v>21</v>
      </c>
      <c r="N134" s="229" t="s">
        <v>41</v>
      </c>
      <c r="O134" s="47"/>
      <c r="P134" s="230">
        <f>O134*H134</f>
        <v>0</v>
      </c>
      <c r="Q134" s="230">
        <v>0.0042</v>
      </c>
      <c r="R134" s="230">
        <f>Q134*H134</f>
        <v>0.010962</v>
      </c>
      <c r="S134" s="230">
        <v>0</v>
      </c>
      <c r="T134" s="231">
        <f>S134*H134</f>
        <v>0</v>
      </c>
      <c r="AR134" s="24" t="s">
        <v>146</v>
      </c>
      <c r="AT134" s="24" t="s">
        <v>141</v>
      </c>
      <c r="AU134" s="24" t="s">
        <v>170</v>
      </c>
      <c r="AY134" s="24" t="s">
        <v>137</v>
      </c>
      <c r="BE134" s="232">
        <f>IF(N134="základní",J134,0)</f>
        <v>0</v>
      </c>
      <c r="BF134" s="232">
        <f>IF(N134="snížená",J134,0)</f>
        <v>0</v>
      </c>
      <c r="BG134" s="232">
        <f>IF(N134="zákl. přenesená",J134,0)</f>
        <v>0</v>
      </c>
      <c r="BH134" s="232">
        <f>IF(N134="sníž. přenesená",J134,0)</f>
        <v>0</v>
      </c>
      <c r="BI134" s="232">
        <f>IF(N134="nulová",J134,0)</f>
        <v>0</v>
      </c>
      <c r="BJ134" s="24" t="s">
        <v>78</v>
      </c>
      <c r="BK134" s="232">
        <f>ROUND(I134*H134,2)</f>
        <v>0</v>
      </c>
      <c r="BL134" s="24" t="s">
        <v>146</v>
      </c>
      <c r="BM134" s="24" t="s">
        <v>214</v>
      </c>
    </row>
    <row r="135" spans="2:51" s="11" customFormat="1" ht="13.5">
      <c r="B135" s="233"/>
      <c r="C135" s="234"/>
      <c r="D135" s="235" t="s">
        <v>148</v>
      </c>
      <c r="E135" s="236" t="s">
        <v>21</v>
      </c>
      <c r="F135" s="237" t="s">
        <v>215</v>
      </c>
      <c r="G135" s="234"/>
      <c r="H135" s="236" t="s">
        <v>21</v>
      </c>
      <c r="I135" s="238"/>
      <c r="J135" s="234"/>
      <c r="K135" s="234"/>
      <c r="L135" s="239"/>
      <c r="M135" s="240"/>
      <c r="N135" s="241"/>
      <c r="O135" s="241"/>
      <c r="P135" s="241"/>
      <c r="Q135" s="241"/>
      <c r="R135" s="241"/>
      <c r="S135" s="241"/>
      <c r="T135" s="242"/>
      <c r="AT135" s="243" t="s">
        <v>148</v>
      </c>
      <c r="AU135" s="243" t="s">
        <v>170</v>
      </c>
      <c r="AV135" s="11" t="s">
        <v>78</v>
      </c>
      <c r="AW135" s="11" t="s">
        <v>33</v>
      </c>
      <c r="AX135" s="11" t="s">
        <v>70</v>
      </c>
      <c r="AY135" s="243" t="s">
        <v>137</v>
      </c>
    </row>
    <row r="136" spans="2:51" s="12" customFormat="1" ht="13.5">
      <c r="B136" s="244"/>
      <c r="C136" s="245"/>
      <c r="D136" s="235" t="s">
        <v>148</v>
      </c>
      <c r="E136" s="246" t="s">
        <v>21</v>
      </c>
      <c r="F136" s="247" t="s">
        <v>216</v>
      </c>
      <c r="G136" s="245"/>
      <c r="H136" s="248">
        <v>2.61</v>
      </c>
      <c r="I136" s="249"/>
      <c r="J136" s="245"/>
      <c r="K136" s="245"/>
      <c r="L136" s="250"/>
      <c r="M136" s="251"/>
      <c r="N136" s="252"/>
      <c r="O136" s="252"/>
      <c r="P136" s="252"/>
      <c r="Q136" s="252"/>
      <c r="R136" s="252"/>
      <c r="S136" s="252"/>
      <c r="T136" s="253"/>
      <c r="AT136" s="254" t="s">
        <v>148</v>
      </c>
      <c r="AU136" s="254" t="s">
        <v>170</v>
      </c>
      <c r="AV136" s="12" t="s">
        <v>80</v>
      </c>
      <c r="AW136" s="12" t="s">
        <v>33</v>
      </c>
      <c r="AX136" s="12" t="s">
        <v>78</v>
      </c>
      <c r="AY136" s="254" t="s">
        <v>137</v>
      </c>
    </row>
    <row r="137" spans="2:65" s="1" customFormat="1" ht="16.5" customHeight="1">
      <c r="B137" s="46"/>
      <c r="C137" s="221" t="s">
        <v>188</v>
      </c>
      <c r="D137" s="221" t="s">
        <v>141</v>
      </c>
      <c r="E137" s="222" t="s">
        <v>217</v>
      </c>
      <c r="F137" s="223" t="s">
        <v>218</v>
      </c>
      <c r="G137" s="224" t="s">
        <v>164</v>
      </c>
      <c r="H137" s="225">
        <v>2.61</v>
      </c>
      <c r="I137" s="226"/>
      <c r="J137" s="227">
        <f>ROUND(I137*H137,2)</f>
        <v>0</v>
      </c>
      <c r="K137" s="223" t="s">
        <v>145</v>
      </c>
      <c r="L137" s="72"/>
      <c r="M137" s="228" t="s">
        <v>21</v>
      </c>
      <c r="N137" s="229" t="s">
        <v>41</v>
      </c>
      <c r="O137" s="47"/>
      <c r="P137" s="230">
        <f>O137*H137</f>
        <v>0</v>
      </c>
      <c r="Q137" s="230">
        <v>0</v>
      </c>
      <c r="R137" s="230">
        <f>Q137*H137</f>
        <v>0</v>
      </c>
      <c r="S137" s="230">
        <v>0</v>
      </c>
      <c r="T137" s="231">
        <f>S137*H137</f>
        <v>0</v>
      </c>
      <c r="AR137" s="24" t="s">
        <v>146</v>
      </c>
      <c r="AT137" s="24" t="s">
        <v>141</v>
      </c>
      <c r="AU137" s="24" t="s">
        <v>170</v>
      </c>
      <c r="AY137" s="24" t="s">
        <v>137</v>
      </c>
      <c r="BE137" s="232">
        <f>IF(N137="základní",J137,0)</f>
        <v>0</v>
      </c>
      <c r="BF137" s="232">
        <f>IF(N137="snížená",J137,0)</f>
        <v>0</v>
      </c>
      <c r="BG137" s="232">
        <f>IF(N137="zákl. přenesená",J137,0)</f>
        <v>0</v>
      </c>
      <c r="BH137" s="232">
        <f>IF(N137="sníž. přenesená",J137,0)</f>
        <v>0</v>
      </c>
      <c r="BI137" s="232">
        <f>IF(N137="nulová",J137,0)</f>
        <v>0</v>
      </c>
      <c r="BJ137" s="24" t="s">
        <v>78</v>
      </c>
      <c r="BK137" s="232">
        <f>ROUND(I137*H137,2)</f>
        <v>0</v>
      </c>
      <c r="BL137" s="24" t="s">
        <v>146</v>
      </c>
      <c r="BM137" s="24" t="s">
        <v>219</v>
      </c>
    </row>
    <row r="138" spans="2:63" s="10" customFormat="1" ht="29.85" customHeight="1">
      <c r="B138" s="205"/>
      <c r="C138" s="206"/>
      <c r="D138" s="207" t="s">
        <v>69</v>
      </c>
      <c r="E138" s="219" t="s">
        <v>146</v>
      </c>
      <c r="F138" s="219" t="s">
        <v>220</v>
      </c>
      <c r="G138" s="206"/>
      <c r="H138" s="206"/>
      <c r="I138" s="209"/>
      <c r="J138" s="220">
        <f>BK138</f>
        <v>0</v>
      </c>
      <c r="K138" s="206"/>
      <c r="L138" s="211"/>
      <c r="M138" s="212"/>
      <c r="N138" s="213"/>
      <c r="O138" s="213"/>
      <c r="P138" s="214">
        <f>P139</f>
        <v>0</v>
      </c>
      <c r="Q138" s="213"/>
      <c r="R138" s="214">
        <f>R139</f>
        <v>0.09112</v>
      </c>
      <c r="S138" s="213"/>
      <c r="T138" s="215">
        <f>T139</f>
        <v>0</v>
      </c>
      <c r="AR138" s="216" t="s">
        <v>78</v>
      </c>
      <c r="AT138" s="217" t="s">
        <v>69</v>
      </c>
      <c r="AU138" s="217" t="s">
        <v>78</v>
      </c>
      <c r="AY138" s="216" t="s">
        <v>137</v>
      </c>
      <c r="BK138" s="218">
        <f>BK139</f>
        <v>0</v>
      </c>
    </row>
    <row r="139" spans="2:65" s="1" customFormat="1" ht="25.5" customHeight="1">
      <c r="B139" s="46"/>
      <c r="C139" s="221" t="s">
        <v>221</v>
      </c>
      <c r="D139" s="221" t="s">
        <v>141</v>
      </c>
      <c r="E139" s="222" t="s">
        <v>222</v>
      </c>
      <c r="F139" s="223" t="s">
        <v>223</v>
      </c>
      <c r="G139" s="224" t="s">
        <v>175</v>
      </c>
      <c r="H139" s="225">
        <v>4</v>
      </c>
      <c r="I139" s="226"/>
      <c r="J139" s="227">
        <f>ROUND(I139*H139,2)</f>
        <v>0</v>
      </c>
      <c r="K139" s="223" t="s">
        <v>145</v>
      </c>
      <c r="L139" s="72"/>
      <c r="M139" s="228" t="s">
        <v>21</v>
      </c>
      <c r="N139" s="229" t="s">
        <v>41</v>
      </c>
      <c r="O139" s="47"/>
      <c r="P139" s="230">
        <f>O139*H139</f>
        <v>0</v>
      </c>
      <c r="Q139" s="230">
        <v>0.02278</v>
      </c>
      <c r="R139" s="230">
        <f>Q139*H139</f>
        <v>0.09112</v>
      </c>
      <c r="S139" s="230">
        <v>0</v>
      </c>
      <c r="T139" s="231">
        <f>S139*H139</f>
        <v>0</v>
      </c>
      <c r="AR139" s="24" t="s">
        <v>146</v>
      </c>
      <c r="AT139" s="24" t="s">
        <v>141</v>
      </c>
      <c r="AU139" s="24" t="s">
        <v>80</v>
      </c>
      <c r="AY139" s="24" t="s">
        <v>137</v>
      </c>
      <c r="BE139" s="232">
        <f>IF(N139="základní",J139,0)</f>
        <v>0</v>
      </c>
      <c r="BF139" s="232">
        <f>IF(N139="snížená",J139,0)</f>
        <v>0</v>
      </c>
      <c r="BG139" s="232">
        <f>IF(N139="zákl. přenesená",J139,0)</f>
        <v>0</v>
      </c>
      <c r="BH139" s="232">
        <f>IF(N139="sníž. přenesená",J139,0)</f>
        <v>0</v>
      </c>
      <c r="BI139" s="232">
        <f>IF(N139="nulová",J139,0)</f>
        <v>0</v>
      </c>
      <c r="BJ139" s="24" t="s">
        <v>78</v>
      </c>
      <c r="BK139" s="232">
        <f>ROUND(I139*H139,2)</f>
        <v>0</v>
      </c>
      <c r="BL139" s="24" t="s">
        <v>146</v>
      </c>
      <c r="BM139" s="24" t="s">
        <v>224</v>
      </c>
    </row>
    <row r="140" spans="2:63" s="10" customFormat="1" ht="29.85" customHeight="1">
      <c r="B140" s="205"/>
      <c r="C140" s="206"/>
      <c r="D140" s="207" t="s">
        <v>69</v>
      </c>
      <c r="E140" s="219" t="s">
        <v>225</v>
      </c>
      <c r="F140" s="219" t="s">
        <v>226</v>
      </c>
      <c r="G140" s="206"/>
      <c r="H140" s="206"/>
      <c r="I140" s="209"/>
      <c r="J140" s="220">
        <f>BK140</f>
        <v>0</v>
      </c>
      <c r="K140" s="206"/>
      <c r="L140" s="211"/>
      <c r="M140" s="212"/>
      <c r="N140" s="213"/>
      <c r="O140" s="213"/>
      <c r="P140" s="214">
        <f>SUM(P141:P170)</f>
        <v>0</v>
      </c>
      <c r="Q140" s="213"/>
      <c r="R140" s="214">
        <f>SUM(R141:R170)</f>
        <v>6.812844</v>
      </c>
      <c r="S140" s="213"/>
      <c r="T140" s="215">
        <f>SUM(T141:T170)</f>
        <v>0</v>
      </c>
      <c r="AR140" s="216" t="s">
        <v>78</v>
      </c>
      <c r="AT140" s="217" t="s">
        <v>69</v>
      </c>
      <c r="AU140" s="217" t="s">
        <v>78</v>
      </c>
      <c r="AY140" s="216" t="s">
        <v>137</v>
      </c>
      <c r="BK140" s="218">
        <f>SUM(BK141:BK170)</f>
        <v>0</v>
      </c>
    </row>
    <row r="141" spans="2:65" s="1" customFormat="1" ht="25.5" customHeight="1">
      <c r="B141" s="46"/>
      <c r="C141" s="221" t="s">
        <v>227</v>
      </c>
      <c r="D141" s="221" t="s">
        <v>141</v>
      </c>
      <c r="E141" s="222" t="s">
        <v>228</v>
      </c>
      <c r="F141" s="223" t="s">
        <v>229</v>
      </c>
      <c r="G141" s="224" t="s">
        <v>164</v>
      </c>
      <c r="H141" s="225">
        <v>213</v>
      </c>
      <c r="I141" s="226"/>
      <c r="J141" s="227">
        <f>ROUND(I141*H141,2)</f>
        <v>0</v>
      </c>
      <c r="K141" s="223" t="s">
        <v>145</v>
      </c>
      <c r="L141" s="72"/>
      <c r="M141" s="228" t="s">
        <v>21</v>
      </c>
      <c r="N141" s="229" t="s">
        <v>41</v>
      </c>
      <c r="O141" s="47"/>
      <c r="P141" s="230">
        <f>O141*H141</f>
        <v>0</v>
      </c>
      <c r="Q141" s="230">
        <v>0.0052</v>
      </c>
      <c r="R141" s="230">
        <f>Q141*H141</f>
        <v>1.1076</v>
      </c>
      <c r="S141" s="230">
        <v>0</v>
      </c>
      <c r="T141" s="231">
        <f>S141*H141</f>
        <v>0</v>
      </c>
      <c r="AR141" s="24" t="s">
        <v>146</v>
      </c>
      <c r="AT141" s="24" t="s">
        <v>141</v>
      </c>
      <c r="AU141" s="24" t="s">
        <v>80</v>
      </c>
      <c r="AY141" s="24" t="s">
        <v>137</v>
      </c>
      <c r="BE141" s="232">
        <f>IF(N141="základní",J141,0)</f>
        <v>0</v>
      </c>
      <c r="BF141" s="232">
        <f>IF(N141="snížená",J141,0)</f>
        <v>0</v>
      </c>
      <c r="BG141" s="232">
        <f>IF(N141="zákl. přenesená",J141,0)</f>
        <v>0</v>
      </c>
      <c r="BH141" s="232">
        <f>IF(N141="sníž. přenesená",J141,0)</f>
        <v>0</v>
      </c>
      <c r="BI141" s="232">
        <f>IF(N141="nulová",J141,0)</f>
        <v>0</v>
      </c>
      <c r="BJ141" s="24" t="s">
        <v>78</v>
      </c>
      <c r="BK141" s="232">
        <f>ROUND(I141*H141,2)</f>
        <v>0</v>
      </c>
      <c r="BL141" s="24" t="s">
        <v>146</v>
      </c>
      <c r="BM141" s="24" t="s">
        <v>230</v>
      </c>
    </row>
    <row r="142" spans="2:51" s="11" customFormat="1" ht="13.5">
      <c r="B142" s="233"/>
      <c r="C142" s="234"/>
      <c r="D142" s="235" t="s">
        <v>148</v>
      </c>
      <c r="E142" s="236" t="s">
        <v>21</v>
      </c>
      <c r="F142" s="237" t="s">
        <v>231</v>
      </c>
      <c r="G142" s="234"/>
      <c r="H142" s="236" t="s">
        <v>21</v>
      </c>
      <c r="I142" s="238"/>
      <c r="J142" s="234"/>
      <c r="K142" s="234"/>
      <c r="L142" s="239"/>
      <c r="M142" s="240"/>
      <c r="N142" s="241"/>
      <c r="O142" s="241"/>
      <c r="P142" s="241"/>
      <c r="Q142" s="241"/>
      <c r="R142" s="241"/>
      <c r="S142" s="241"/>
      <c r="T142" s="242"/>
      <c r="AT142" s="243" t="s">
        <v>148</v>
      </c>
      <c r="AU142" s="243" t="s">
        <v>80</v>
      </c>
      <c r="AV142" s="11" t="s">
        <v>78</v>
      </c>
      <c r="AW142" s="11" t="s">
        <v>33</v>
      </c>
      <c r="AX142" s="11" t="s">
        <v>70</v>
      </c>
      <c r="AY142" s="243" t="s">
        <v>137</v>
      </c>
    </row>
    <row r="143" spans="2:51" s="12" customFormat="1" ht="13.5">
      <c r="B143" s="244"/>
      <c r="C143" s="245"/>
      <c r="D143" s="235" t="s">
        <v>148</v>
      </c>
      <c r="E143" s="246" t="s">
        <v>21</v>
      </c>
      <c r="F143" s="247" t="s">
        <v>232</v>
      </c>
      <c r="G143" s="245"/>
      <c r="H143" s="248">
        <v>213</v>
      </c>
      <c r="I143" s="249"/>
      <c r="J143" s="245"/>
      <c r="K143" s="245"/>
      <c r="L143" s="250"/>
      <c r="M143" s="251"/>
      <c r="N143" s="252"/>
      <c r="O143" s="252"/>
      <c r="P143" s="252"/>
      <c r="Q143" s="252"/>
      <c r="R143" s="252"/>
      <c r="S143" s="252"/>
      <c r="T143" s="253"/>
      <c r="AT143" s="254" t="s">
        <v>148</v>
      </c>
      <c r="AU143" s="254" t="s">
        <v>80</v>
      </c>
      <c r="AV143" s="12" t="s">
        <v>80</v>
      </c>
      <c r="AW143" s="12" t="s">
        <v>33</v>
      </c>
      <c r="AX143" s="12" t="s">
        <v>70</v>
      </c>
      <c r="AY143" s="254" t="s">
        <v>137</v>
      </c>
    </row>
    <row r="144" spans="2:51" s="13" customFormat="1" ht="13.5">
      <c r="B144" s="255"/>
      <c r="C144" s="256"/>
      <c r="D144" s="235" t="s">
        <v>148</v>
      </c>
      <c r="E144" s="257" t="s">
        <v>21</v>
      </c>
      <c r="F144" s="258" t="s">
        <v>152</v>
      </c>
      <c r="G144" s="256"/>
      <c r="H144" s="259">
        <v>213</v>
      </c>
      <c r="I144" s="260"/>
      <c r="J144" s="256"/>
      <c r="K144" s="256"/>
      <c r="L144" s="261"/>
      <c r="M144" s="262"/>
      <c r="N144" s="263"/>
      <c r="O144" s="263"/>
      <c r="P144" s="263"/>
      <c r="Q144" s="263"/>
      <c r="R144" s="263"/>
      <c r="S144" s="263"/>
      <c r="T144" s="264"/>
      <c r="AT144" s="265" t="s">
        <v>148</v>
      </c>
      <c r="AU144" s="265" t="s">
        <v>80</v>
      </c>
      <c r="AV144" s="13" t="s">
        <v>146</v>
      </c>
      <c r="AW144" s="13" t="s">
        <v>33</v>
      </c>
      <c r="AX144" s="13" t="s">
        <v>70</v>
      </c>
      <c r="AY144" s="265" t="s">
        <v>137</v>
      </c>
    </row>
    <row r="145" spans="2:51" s="12" customFormat="1" ht="13.5">
      <c r="B145" s="244"/>
      <c r="C145" s="245"/>
      <c r="D145" s="235" t="s">
        <v>148</v>
      </c>
      <c r="E145" s="246" t="s">
        <v>21</v>
      </c>
      <c r="F145" s="247" t="s">
        <v>233</v>
      </c>
      <c r="G145" s="245"/>
      <c r="H145" s="248">
        <v>213</v>
      </c>
      <c r="I145" s="249"/>
      <c r="J145" s="245"/>
      <c r="K145" s="245"/>
      <c r="L145" s="250"/>
      <c r="M145" s="251"/>
      <c r="N145" s="252"/>
      <c r="O145" s="252"/>
      <c r="P145" s="252"/>
      <c r="Q145" s="252"/>
      <c r="R145" s="252"/>
      <c r="S145" s="252"/>
      <c r="T145" s="253"/>
      <c r="AT145" s="254" t="s">
        <v>148</v>
      </c>
      <c r="AU145" s="254" t="s">
        <v>80</v>
      </c>
      <c r="AV145" s="12" t="s">
        <v>80</v>
      </c>
      <c r="AW145" s="12" t="s">
        <v>33</v>
      </c>
      <c r="AX145" s="12" t="s">
        <v>78</v>
      </c>
      <c r="AY145" s="254" t="s">
        <v>137</v>
      </c>
    </row>
    <row r="146" spans="2:65" s="1" customFormat="1" ht="25.5" customHeight="1">
      <c r="B146" s="46"/>
      <c r="C146" s="221" t="s">
        <v>234</v>
      </c>
      <c r="D146" s="221" t="s">
        <v>141</v>
      </c>
      <c r="E146" s="222" t="s">
        <v>235</v>
      </c>
      <c r="F146" s="223" t="s">
        <v>236</v>
      </c>
      <c r="G146" s="224" t="s">
        <v>164</v>
      </c>
      <c r="H146" s="225">
        <v>118.5</v>
      </c>
      <c r="I146" s="226"/>
      <c r="J146" s="227">
        <f>ROUND(I146*H146,2)</f>
        <v>0</v>
      </c>
      <c r="K146" s="223" t="s">
        <v>145</v>
      </c>
      <c r="L146" s="72"/>
      <c r="M146" s="228" t="s">
        <v>21</v>
      </c>
      <c r="N146" s="229" t="s">
        <v>41</v>
      </c>
      <c r="O146" s="47"/>
      <c r="P146" s="230">
        <f>O146*H146</f>
        <v>0</v>
      </c>
      <c r="Q146" s="230">
        <v>0.0157</v>
      </c>
      <c r="R146" s="230">
        <f>Q146*H146</f>
        <v>1.86045</v>
      </c>
      <c r="S146" s="230">
        <v>0</v>
      </c>
      <c r="T146" s="231">
        <f>S146*H146</f>
        <v>0</v>
      </c>
      <c r="AR146" s="24" t="s">
        <v>146</v>
      </c>
      <c r="AT146" s="24" t="s">
        <v>141</v>
      </c>
      <c r="AU146" s="24" t="s">
        <v>80</v>
      </c>
      <c r="AY146" s="24" t="s">
        <v>137</v>
      </c>
      <c r="BE146" s="232">
        <f>IF(N146="základní",J146,0)</f>
        <v>0</v>
      </c>
      <c r="BF146" s="232">
        <f>IF(N146="snížená",J146,0)</f>
        <v>0</v>
      </c>
      <c r="BG146" s="232">
        <f>IF(N146="zákl. přenesená",J146,0)</f>
        <v>0</v>
      </c>
      <c r="BH146" s="232">
        <f>IF(N146="sníž. přenesená",J146,0)</f>
        <v>0</v>
      </c>
      <c r="BI146" s="232">
        <f>IF(N146="nulová",J146,0)</f>
        <v>0</v>
      </c>
      <c r="BJ146" s="24" t="s">
        <v>78</v>
      </c>
      <c r="BK146" s="232">
        <f>ROUND(I146*H146,2)</f>
        <v>0</v>
      </c>
      <c r="BL146" s="24" t="s">
        <v>146</v>
      </c>
      <c r="BM146" s="24" t="s">
        <v>237</v>
      </c>
    </row>
    <row r="147" spans="2:51" s="11" customFormat="1" ht="13.5">
      <c r="B147" s="233"/>
      <c r="C147" s="234"/>
      <c r="D147" s="235" t="s">
        <v>148</v>
      </c>
      <c r="E147" s="236" t="s">
        <v>21</v>
      </c>
      <c r="F147" s="237" t="s">
        <v>238</v>
      </c>
      <c r="G147" s="234"/>
      <c r="H147" s="236" t="s">
        <v>21</v>
      </c>
      <c r="I147" s="238"/>
      <c r="J147" s="234"/>
      <c r="K147" s="234"/>
      <c r="L147" s="239"/>
      <c r="M147" s="240"/>
      <c r="N147" s="241"/>
      <c r="O147" s="241"/>
      <c r="P147" s="241"/>
      <c r="Q147" s="241"/>
      <c r="R147" s="241"/>
      <c r="S147" s="241"/>
      <c r="T147" s="242"/>
      <c r="AT147" s="243" t="s">
        <v>148</v>
      </c>
      <c r="AU147" s="243" t="s">
        <v>80</v>
      </c>
      <c r="AV147" s="11" t="s">
        <v>78</v>
      </c>
      <c r="AW147" s="11" t="s">
        <v>33</v>
      </c>
      <c r="AX147" s="11" t="s">
        <v>70</v>
      </c>
      <c r="AY147" s="243" t="s">
        <v>137</v>
      </c>
    </row>
    <row r="148" spans="2:51" s="12" customFormat="1" ht="13.5">
      <c r="B148" s="244"/>
      <c r="C148" s="245"/>
      <c r="D148" s="235" t="s">
        <v>148</v>
      </c>
      <c r="E148" s="246" t="s">
        <v>21</v>
      </c>
      <c r="F148" s="247" t="s">
        <v>239</v>
      </c>
      <c r="G148" s="245"/>
      <c r="H148" s="248">
        <v>118.548</v>
      </c>
      <c r="I148" s="249"/>
      <c r="J148" s="245"/>
      <c r="K148" s="245"/>
      <c r="L148" s="250"/>
      <c r="M148" s="251"/>
      <c r="N148" s="252"/>
      <c r="O148" s="252"/>
      <c r="P148" s="252"/>
      <c r="Q148" s="252"/>
      <c r="R148" s="252"/>
      <c r="S148" s="252"/>
      <c r="T148" s="253"/>
      <c r="AT148" s="254" t="s">
        <v>148</v>
      </c>
      <c r="AU148" s="254" t="s">
        <v>80</v>
      </c>
      <c r="AV148" s="12" t="s">
        <v>80</v>
      </c>
      <c r="AW148" s="12" t="s">
        <v>33</v>
      </c>
      <c r="AX148" s="12" t="s">
        <v>70</v>
      </c>
      <c r="AY148" s="254" t="s">
        <v>137</v>
      </c>
    </row>
    <row r="149" spans="2:51" s="13" customFormat="1" ht="13.5">
      <c r="B149" s="255"/>
      <c r="C149" s="256"/>
      <c r="D149" s="235" t="s">
        <v>148</v>
      </c>
      <c r="E149" s="257" t="s">
        <v>21</v>
      </c>
      <c r="F149" s="258" t="s">
        <v>152</v>
      </c>
      <c r="G149" s="256"/>
      <c r="H149" s="259">
        <v>118.548</v>
      </c>
      <c r="I149" s="260"/>
      <c r="J149" s="256"/>
      <c r="K149" s="256"/>
      <c r="L149" s="261"/>
      <c r="M149" s="262"/>
      <c r="N149" s="263"/>
      <c r="O149" s="263"/>
      <c r="P149" s="263"/>
      <c r="Q149" s="263"/>
      <c r="R149" s="263"/>
      <c r="S149" s="263"/>
      <c r="T149" s="264"/>
      <c r="AT149" s="265" t="s">
        <v>148</v>
      </c>
      <c r="AU149" s="265" t="s">
        <v>80</v>
      </c>
      <c r="AV149" s="13" t="s">
        <v>146</v>
      </c>
      <c r="AW149" s="13" t="s">
        <v>33</v>
      </c>
      <c r="AX149" s="13" t="s">
        <v>70</v>
      </c>
      <c r="AY149" s="265" t="s">
        <v>137</v>
      </c>
    </row>
    <row r="150" spans="2:51" s="12" customFormat="1" ht="13.5">
      <c r="B150" s="244"/>
      <c r="C150" s="245"/>
      <c r="D150" s="235" t="s">
        <v>148</v>
      </c>
      <c r="E150" s="246" t="s">
        <v>21</v>
      </c>
      <c r="F150" s="247" t="s">
        <v>240</v>
      </c>
      <c r="G150" s="245"/>
      <c r="H150" s="248">
        <v>118.5</v>
      </c>
      <c r="I150" s="249"/>
      <c r="J150" s="245"/>
      <c r="K150" s="245"/>
      <c r="L150" s="250"/>
      <c r="M150" s="251"/>
      <c r="N150" s="252"/>
      <c r="O150" s="252"/>
      <c r="P150" s="252"/>
      <c r="Q150" s="252"/>
      <c r="R150" s="252"/>
      <c r="S150" s="252"/>
      <c r="T150" s="253"/>
      <c r="AT150" s="254" t="s">
        <v>148</v>
      </c>
      <c r="AU150" s="254" t="s">
        <v>80</v>
      </c>
      <c r="AV150" s="12" t="s">
        <v>80</v>
      </c>
      <c r="AW150" s="12" t="s">
        <v>33</v>
      </c>
      <c r="AX150" s="12" t="s">
        <v>78</v>
      </c>
      <c r="AY150" s="254" t="s">
        <v>137</v>
      </c>
    </row>
    <row r="151" spans="2:65" s="1" customFormat="1" ht="16.5" customHeight="1">
      <c r="B151" s="46"/>
      <c r="C151" s="221" t="s">
        <v>241</v>
      </c>
      <c r="D151" s="221" t="s">
        <v>141</v>
      </c>
      <c r="E151" s="222" t="s">
        <v>242</v>
      </c>
      <c r="F151" s="223" t="s">
        <v>243</v>
      </c>
      <c r="G151" s="224" t="s">
        <v>164</v>
      </c>
      <c r="H151" s="225">
        <v>0.48</v>
      </c>
      <c r="I151" s="226"/>
      <c r="J151" s="227">
        <f>ROUND(I151*H151,2)</f>
        <v>0</v>
      </c>
      <c r="K151" s="223" t="s">
        <v>145</v>
      </c>
      <c r="L151" s="72"/>
      <c r="M151" s="228" t="s">
        <v>21</v>
      </c>
      <c r="N151" s="229" t="s">
        <v>41</v>
      </c>
      <c r="O151" s="47"/>
      <c r="P151" s="230">
        <f>O151*H151</f>
        <v>0</v>
      </c>
      <c r="Q151" s="230">
        <v>0.03045</v>
      </c>
      <c r="R151" s="230">
        <f>Q151*H151</f>
        <v>0.014616</v>
      </c>
      <c r="S151" s="230">
        <v>0</v>
      </c>
      <c r="T151" s="231">
        <f>S151*H151</f>
        <v>0</v>
      </c>
      <c r="AR151" s="24" t="s">
        <v>146</v>
      </c>
      <c r="AT151" s="24" t="s">
        <v>141</v>
      </c>
      <c r="AU151" s="24" t="s">
        <v>80</v>
      </c>
      <c r="AY151" s="24" t="s">
        <v>137</v>
      </c>
      <c r="BE151" s="232">
        <f>IF(N151="základní",J151,0)</f>
        <v>0</v>
      </c>
      <c r="BF151" s="232">
        <f>IF(N151="snížená",J151,0)</f>
        <v>0</v>
      </c>
      <c r="BG151" s="232">
        <f>IF(N151="zákl. přenesená",J151,0)</f>
        <v>0</v>
      </c>
      <c r="BH151" s="232">
        <f>IF(N151="sníž. přenesená",J151,0)</f>
        <v>0</v>
      </c>
      <c r="BI151" s="232">
        <f>IF(N151="nulová",J151,0)</f>
        <v>0</v>
      </c>
      <c r="BJ151" s="24" t="s">
        <v>78</v>
      </c>
      <c r="BK151" s="232">
        <f>ROUND(I151*H151,2)</f>
        <v>0</v>
      </c>
      <c r="BL151" s="24" t="s">
        <v>146</v>
      </c>
      <c r="BM151" s="24" t="s">
        <v>244</v>
      </c>
    </row>
    <row r="152" spans="2:51" s="11" customFormat="1" ht="13.5">
      <c r="B152" s="233"/>
      <c r="C152" s="234"/>
      <c r="D152" s="235" t="s">
        <v>148</v>
      </c>
      <c r="E152" s="236" t="s">
        <v>21</v>
      </c>
      <c r="F152" s="237" t="s">
        <v>245</v>
      </c>
      <c r="G152" s="234"/>
      <c r="H152" s="236" t="s">
        <v>21</v>
      </c>
      <c r="I152" s="238"/>
      <c r="J152" s="234"/>
      <c r="K152" s="234"/>
      <c r="L152" s="239"/>
      <c r="M152" s="240"/>
      <c r="N152" s="241"/>
      <c r="O152" s="241"/>
      <c r="P152" s="241"/>
      <c r="Q152" s="241"/>
      <c r="R152" s="241"/>
      <c r="S152" s="241"/>
      <c r="T152" s="242"/>
      <c r="AT152" s="243" t="s">
        <v>148</v>
      </c>
      <c r="AU152" s="243" t="s">
        <v>80</v>
      </c>
      <c r="AV152" s="11" t="s">
        <v>78</v>
      </c>
      <c r="AW152" s="11" t="s">
        <v>33</v>
      </c>
      <c r="AX152" s="11" t="s">
        <v>70</v>
      </c>
      <c r="AY152" s="243" t="s">
        <v>137</v>
      </c>
    </row>
    <row r="153" spans="2:51" s="12" customFormat="1" ht="13.5">
      <c r="B153" s="244"/>
      <c r="C153" s="245"/>
      <c r="D153" s="235" t="s">
        <v>148</v>
      </c>
      <c r="E153" s="246" t="s">
        <v>21</v>
      </c>
      <c r="F153" s="247" t="s">
        <v>246</v>
      </c>
      <c r="G153" s="245"/>
      <c r="H153" s="248">
        <v>0.48</v>
      </c>
      <c r="I153" s="249"/>
      <c r="J153" s="245"/>
      <c r="K153" s="245"/>
      <c r="L153" s="250"/>
      <c r="M153" s="251"/>
      <c r="N153" s="252"/>
      <c r="O153" s="252"/>
      <c r="P153" s="252"/>
      <c r="Q153" s="252"/>
      <c r="R153" s="252"/>
      <c r="S153" s="252"/>
      <c r="T153" s="253"/>
      <c r="AT153" s="254" t="s">
        <v>148</v>
      </c>
      <c r="AU153" s="254" t="s">
        <v>80</v>
      </c>
      <c r="AV153" s="12" t="s">
        <v>80</v>
      </c>
      <c r="AW153" s="12" t="s">
        <v>33</v>
      </c>
      <c r="AX153" s="12" t="s">
        <v>78</v>
      </c>
      <c r="AY153" s="254" t="s">
        <v>137</v>
      </c>
    </row>
    <row r="154" spans="2:65" s="1" customFormat="1" ht="25.5" customHeight="1">
      <c r="B154" s="46"/>
      <c r="C154" s="221" t="s">
        <v>247</v>
      </c>
      <c r="D154" s="221" t="s">
        <v>141</v>
      </c>
      <c r="E154" s="222" t="s">
        <v>248</v>
      </c>
      <c r="F154" s="223" t="s">
        <v>249</v>
      </c>
      <c r="G154" s="224" t="s">
        <v>164</v>
      </c>
      <c r="H154" s="225">
        <v>39.3</v>
      </c>
      <c r="I154" s="226"/>
      <c r="J154" s="227">
        <f>ROUND(I154*H154,2)</f>
        <v>0</v>
      </c>
      <c r="K154" s="223" t="s">
        <v>145</v>
      </c>
      <c r="L154" s="72"/>
      <c r="M154" s="228" t="s">
        <v>21</v>
      </c>
      <c r="N154" s="229" t="s">
        <v>41</v>
      </c>
      <c r="O154" s="47"/>
      <c r="P154" s="230">
        <f>O154*H154</f>
        <v>0</v>
      </c>
      <c r="Q154" s="230">
        <v>0.0041</v>
      </c>
      <c r="R154" s="230">
        <f>Q154*H154</f>
        <v>0.16113</v>
      </c>
      <c r="S154" s="230">
        <v>0</v>
      </c>
      <c r="T154" s="231">
        <f>S154*H154</f>
        <v>0</v>
      </c>
      <c r="AR154" s="24" t="s">
        <v>146</v>
      </c>
      <c r="AT154" s="24" t="s">
        <v>141</v>
      </c>
      <c r="AU154" s="24" t="s">
        <v>80</v>
      </c>
      <c r="AY154" s="24" t="s">
        <v>137</v>
      </c>
      <c r="BE154" s="232">
        <f>IF(N154="základní",J154,0)</f>
        <v>0</v>
      </c>
      <c r="BF154" s="232">
        <f>IF(N154="snížená",J154,0)</f>
        <v>0</v>
      </c>
      <c r="BG154" s="232">
        <f>IF(N154="zákl. přenesená",J154,0)</f>
        <v>0</v>
      </c>
      <c r="BH154" s="232">
        <f>IF(N154="sníž. přenesená",J154,0)</f>
        <v>0</v>
      </c>
      <c r="BI154" s="232">
        <f>IF(N154="nulová",J154,0)</f>
        <v>0</v>
      </c>
      <c r="BJ154" s="24" t="s">
        <v>78</v>
      </c>
      <c r="BK154" s="232">
        <f>ROUND(I154*H154,2)</f>
        <v>0</v>
      </c>
      <c r="BL154" s="24" t="s">
        <v>146</v>
      </c>
      <c r="BM154" s="24" t="s">
        <v>250</v>
      </c>
    </row>
    <row r="155" spans="2:65" s="1" customFormat="1" ht="38.25" customHeight="1">
      <c r="B155" s="46"/>
      <c r="C155" s="221" t="s">
        <v>9</v>
      </c>
      <c r="D155" s="221" t="s">
        <v>141</v>
      </c>
      <c r="E155" s="222" t="s">
        <v>251</v>
      </c>
      <c r="F155" s="223" t="s">
        <v>252</v>
      </c>
      <c r="G155" s="224" t="s">
        <v>164</v>
      </c>
      <c r="H155" s="225">
        <v>39.3</v>
      </c>
      <c r="I155" s="226"/>
      <c r="J155" s="227">
        <f>ROUND(I155*H155,2)</f>
        <v>0</v>
      </c>
      <c r="K155" s="223" t="s">
        <v>145</v>
      </c>
      <c r="L155" s="72"/>
      <c r="M155" s="228" t="s">
        <v>21</v>
      </c>
      <c r="N155" s="229" t="s">
        <v>41</v>
      </c>
      <c r="O155" s="47"/>
      <c r="P155" s="230">
        <f>O155*H155</f>
        <v>0</v>
      </c>
      <c r="Q155" s="230">
        <v>0.09336</v>
      </c>
      <c r="R155" s="230">
        <f>Q155*H155</f>
        <v>3.6690479999999996</v>
      </c>
      <c r="S155" s="230">
        <v>0</v>
      </c>
      <c r="T155" s="231">
        <f>S155*H155</f>
        <v>0</v>
      </c>
      <c r="AR155" s="24" t="s">
        <v>146</v>
      </c>
      <c r="AT155" s="24" t="s">
        <v>141</v>
      </c>
      <c r="AU155" s="24" t="s">
        <v>80</v>
      </c>
      <c r="AY155" s="24" t="s">
        <v>137</v>
      </c>
      <c r="BE155" s="232">
        <f>IF(N155="základní",J155,0)</f>
        <v>0</v>
      </c>
      <c r="BF155" s="232">
        <f>IF(N155="snížená",J155,0)</f>
        <v>0</v>
      </c>
      <c r="BG155" s="232">
        <f>IF(N155="zákl. přenesená",J155,0)</f>
        <v>0</v>
      </c>
      <c r="BH155" s="232">
        <f>IF(N155="sníž. přenesená",J155,0)</f>
        <v>0</v>
      </c>
      <c r="BI155" s="232">
        <f>IF(N155="nulová",J155,0)</f>
        <v>0</v>
      </c>
      <c r="BJ155" s="24" t="s">
        <v>78</v>
      </c>
      <c r="BK155" s="232">
        <f>ROUND(I155*H155,2)</f>
        <v>0</v>
      </c>
      <c r="BL155" s="24" t="s">
        <v>146</v>
      </c>
      <c r="BM155" s="24" t="s">
        <v>253</v>
      </c>
    </row>
    <row r="156" spans="2:51" s="12" customFormat="1" ht="13.5">
      <c r="B156" s="244"/>
      <c r="C156" s="245"/>
      <c r="D156" s="235" t="s">
        <v>148</v>
      </c>
      <c r="E156" s="246" t="s">
        <v>21</v>
      </c>
      <c r="F156" s="247" t="s">
        <v>254</v>
      </c>
      <c r="G156" s="245"/>
      <c r="H156" s="248">
        <v>6.3</v>
      </c>
      <c r="I156" s="249"/>
      <c r="J156" s="245"/>
      <c r="K156" s="245"/>
      <c r="L156" s="250"/>
      <c r="M156" s="251"/>
      <c r="N156" s="252"/>
      <c r="O156" s="252"/>
      <c r="P156" s="252"/>
      <c r="Q156" s="252"/>
      <c r="R156" s="252"/>
      <c r="S156" s="252"/>
      <c r="T156" s="253"/>
      <c r="AT156" s="254" t="s">
        <v>148</v>
      </c>
      <c r="AU156" s="254" t="s">
        <v>80</v>
      </c>
      <c r="AV156" s="12" t="s">
        <v>80</v>
      </c>
      <c r="AW156" s="12" t="s">
        <v>33</v>
      </c>
      <c r="AX156" s="12" t="s">
        <v>70</v>
      </c>
      <c r="AY156" s="254" t="s">
        <v>137</v>
      </c>
    </row>
    <row r="157" spans="2:51" s="14" customFormat="1" ht="13.5">
      <c r="B157" s="266"/>
      <c r="C157" s="267"/>
      <c r="D157" s="235" t="s">
        <v>148</v>
      </c>
      <c r="E157" s="268" t="s">
        <v>21</v>
      </c>
      <c r="F157" s="269" t="s">
        <v>255</v>
      </c>
      <c r="G157" s="267"/>
      <c r="H157" s="270">
        <v>6.3</v>
      </c>
      <c r="I157" s="271"/>
      <c r="J157" s="267"/>
      <c r="K157" s="267"/>
      <c r="L157" s="272"/>
      <c r="M157" s="273"/>
      <c r="N157" s="274"/>
      <c r="O157" s="274"/>
      <c r="P157" s="274"/>
      <c r="Q157" s="274"/>
      <c r="R157" s="274"/>
      <c r="S157" s="274"/>
      <c r="T157" s="275"/>
      <c r="AT157" s="276" t="s">
        <v>148</v>
      </c>
      <c r="AU157" s="276" t="s">
        <v>80</v>
      </c>
      <c r="AV157" s="14" t="s">
        <v>170</v>
      </c>
      <c r="AW157" s="14" t="s">
        <v>33</v>
      </c>
      <c r="AX157" s="14" t="s">
        <v>70</v>
      </c>
      <c r="AY157" s="276" t="s">
        <v>137</v>
      </c>
    </row>
    <row r="158" spans="2:51" s="11" customFormat="1" ht="13.5">
      <c r="B158" s="233"/>
      <c r="C158" s="234"/>
      <c r="D158" s="235" t="s">
        <v>148</v>
      </c>
      <c r="E158" s="236" t="s">
        <v>21</v>
      </c>
      <c r="F158" s="237" t="s">
        <v>256</v>
      </c>
      <c r="G158" s="234"/>
      <c r="H158" s="236" t="s">
        <v>21</v>
      </c>
      <c r="I158" s="238"/>
      <c r="J158" s="234"/>
      <c r="K158" s="234"/>
      <c r="L158" s="239"/>
      <c r="M158" s="240"/>
      <c r="N158" s="241"/>
      <c r="O158" s="241"/>
      <c r="P158" s="241"/>
      <c r="Q158" s="241"/>
      <c r="R158" s="241"/>
      <c r="S158" s="241"/>
      <c r="T158" s="242"/>
      <c r="AT158" s="243" t="s">
        <v>148</v>
      </c>
      <c r="AU158" s="243" t="s">
        <v>80</v>
      </c>
      <c r="AV158" s="11" t="s">
        <v>78</v>
      </c>
      <c r="AW158" s="11" t="s">
        <v>33</v>
      </c>
      <c r="AX158" s="11" t="s">
        <v>70</v>
      </c>
      <c r="AY158" s="243" t="s">
        <v>137</v>
      </c>
    </row>
    <row r="159" spans="2:51" s="11" customFormat="1" ht="13.5">
      <c r="B159" s="233"/>
      <c r="C159" s="234"/>
      <c r="D159" s="235" t="s">
        <v>148</v>
      </c>
      <c r="E159" s="236" t="s">
        <v>21</v>
      </c>
      <c r="F159" s="237" t="s">
        <v>257</v>
      </c>
      <c r="G159" s="234"/>
      <c r="H159" s="236" t="s">
        <v>21</v>
      </c>
      <c r="I159" s="238"/>
      <c r="J159" s="234"/>
      <c r="K159" s="234"/>
      <c r="L159" s="239"/>
      <c r="M159" s="240"/>
      <c r="N159" s="241"/>
      <c r="O159" s="241"/>
      <c r="P159" s="241"/>
      <c r="Q159" s="241"/>
      <c r="R159" s="241"/>
      <c r="S159" s="241"/>
      <c r="T159" s="242"/>
      <c r="AT159" s="243" t="s">
        <v>148</v>
      </c>
      <c r="AU159" s="243" t="s">
        <v>80</v>
      </c>
      <c r="AV159" s="11" t="s">
        <v>78</v>
      </c>
      <c r="AW159" s="11" t="s">
        <v>33</v>
      </c>
      <c r="AX159" s="11" t="s">
        <v>70</v>
      </c>
      <c r="AY159" s="243" t="s">
        <v>137</v>
      </c>
    </row>
    <row r="160" spans="2:51" s="12" customFormat="1" ht="13.5">
      <c r="B160" s="244"/>
      <c r="C160" s="245"/>
      <c r="D160" s="235" t="s">
        <v>148</v>
      </c>
      <c r="E160" s="246" t="s">
        <v>21</v>
      </c>
      <c r="F160" s="247" t="s">
        <v>258</v>
      </c>
      <c r="G160" s="245"/>
      <c r="H160" s="248">
        <v>8.867</v>
      </c>
      <c r="I160" s="249"/>
      <c r="J160" s="245"/>
      <c r="K160" s="245"/>
      <c r="L160" s="250"/>
      <c r="M160" s="251"/>
      <c r="N160" s="252"/>
      <c r="O160" s="252"/>
      <c r="P160" s="252"/>
      <c r="Q160" s="252"/>
      <c r="R160" s="252"/>
      <c r="S160" s="252"/>
      <c r="T160" s="253"/>
      <c r="AT160" s="254" t="s">
        <v>148</v>
      </c>
      <c r="AU160" s="254" t="s">
        <v>80</v>
      </c>
      <c r="AV160" s="12" t="s">
        <v>80</v>
      </c>
      <c r="AW160" s="12" t="s">
        <v>33</v>
      </c>
      <c r="AX160" s="12" t="s">
        <v>70</v>
      </c>
      <c r="AY160" s="254" t="s">
        <v>137</v>
      </c>
    </row>
    <row r="161" spans="2:51" s="12" customFormat="1" ht="13.5">
      <c r="B161" s="244"/>
      <c r="C161" s="245"/>
      <c r="D161" s="235" t="s">
        <v>148</v>
      </c>
      <c r="E161" s="246" t="s">
        <v>21</v>
      </c>
      <c r="F161" s="247" t="s">
        <v>259</v>
      </c>
      <c r="G161" s="245"/>
      <c r="H161" s="248">
        <v>-6.1</v>
      </c>
      <c r="I161" s="249"/>
      <c r="J161" s="245"/>
      <c r="K161" s="245"/>
      <c r="L161" s="250"/>
      <c r="M161" s="251"/>
      <c r="N161" s="252"/>
      <c r="O161" s="252"/>
      <c r="P161" s="252"/>
      <c r="Q161" s="252"/>
      <c r="R161" s="252"/>
      <c r="S161" s="252"/>
      <c r="T161" s="253"/>
      <c r="AT161" s="254" t="s">
        <v>148</v>
      </c>
      <c r="AU161" s="254" t="s">
        <v>80</v>
      </c>
      <c r="AV161" s="12" t="s">
        <v>80</v>
      </c>
      <c r="AW161" s="12" t="s">
        <v>33</v>
      </c>
      <c r="AX161" s="12" t="s">
        <v>70</v>
      </c>
      <c r="AY161" s="254" t="s">
        <v>137</v>
      </c>
    </row>
    <row r="162" spans="2:51" s="11" customFormat="1" ht="13.5">
      <c r="B162" s="233"/>
      <c r="C162" s="234"/>
      <c r="D162" s="235" t="s">
        <v>148</v>
      </c>
      <c r="E162" s="236" t="s">
        <v>21</v>
      </c>
      <c r="F162" s="237" t="s">
        <v>231</v>
      </c>
      <c r="G162" s="234"/>
      <c r="H162" s="236" t="s">
        <v>21</v>
      </c>
      <c r="I162" s="238"/>
      <c r="J162" s="234"/>
      <c r="K162" s="234"/>
      <c r="L162" s="239"/>
      <c r="M162" s="240"/>
      <c r="N162" s="241"/>
      <c r="O162" s="241"/>
      <c r="P162" s="241"/>
      <c r="Q162" s="241"/>
      <c r="R162" s="241"/>
      <c r="S162" s="241"/>
      <c r="T162" s="242"/>
      <c r="AT162" s="243" t="s">
        <v>148</v>
      </c>
      <c r="AU162" s="243" t="s">
        <v>80</v>
      </c>
      <c r="AV162" s="11" t="s">
        <v>78</v>
      </c>
      <c r="AW162" s="11" t="s">
        <v>33</v>
      </c>
      <c r="AX162" s="11" t="s">
        <v>70</v>
      </c>
      <c r="AY162" s="243" t="s">
        <v>137</v>
      </c>
    </row>
    <row r="163" spans="2:51" s="12" customFormat="1" ht="13.5">
      <c r="B163" s="244"/>
      <c r="C163" s="245"/>
      <c r="D163" s="235" t="s">
        <v>148</v>
      </c>
      <c r="E163" s="246" t="s">
        <v>21</v>
      </c>
      <c r="F163" s="247" t="s">
        <v>260</v>
      </c>
      <c r="G163" s="245"/>
      <c r="H163" s="248">
        <v>23.381</v>
      </c>
      <c r="I163" s="249"/>
      <c r="J163" s="245"/>
      <c r="K163" s="245"/>
      <c r="L163" s="250"/>
      <c r="M163" s="251"/>
      <c r="N163" s="252"/>
      <c r="O163" s="252"/>
      <c r="P163" s="252"/>
      <c r="Q163" s="252"/>
      <c r="R163" s="252"/>
      <c r="S163" s="252"/>
      <c r="T163" s="253"/>
      <c r="AT163" s="254" t="s">
        <v>148</v>
      </c>
      <c r="AU163" s="254" t="s">
        <v>80</v>
      </c>
      <c r="AV163" s="12" t="s">
        <v>80</v>
      </c>
      <c r="AW163" s="12" t="s">
        <v>33</v>
      </c>
      <c r="AX163" s="12" t="s">
        <v>70</v>
      </c>
      <c r="AY163" s="254" t="s">
        <v>137</v>
      </c>
    </row>
    <row r="164" spans="2:51" s="14" customFormat="1" ht="13.5">
      <c r="B164" s="266"/>
      <c r="C164" s="267"/>
      <c r="D164" s="235" t="s">
        <v>148</v>
      </c>
      <c r="E164" s="268" t="s">
        <v>21</v>
      </c>
      <c r="F164" s="269" t="s">
        <v>255</v>
      </c>
      <c r="G164" s="267"/>
      <c r="H164" s="270">
        <v>26.148</v>
      </c>
      <c r="I164" s="271"/>
      <c r="J164" s="267"/>
      <c r="K164" s="267"/>
      <c r="L164" s="272"/>
      <c r="M164" s="273"/>
      <c r="N164" s="274"/>
      <c r="O164" s="274"/>
      <c r="P164" s="274"/>
      <c r="Q164" s="274"/>
      <c r="R164" s="274"/>
      <c r="S164" s="274"/>
      <c r="T164" s="275"/>
      <c r="AT164" s="276" t="s">
        <v>148</v>
      </c>
      <c r="AU164" s="276" t="s">
        <v>80</v>
      </c>
      <c r="AV164" s="14" t="s">
        <v>170</v>
      </c>
      <c r="AW164" s="14" t="s">
        <v>33</v>
      </c>
      <c r="AX164" s="14" t="s">
        <v>70</v>
      </c>
      <c r="AY164" s="276" t="s">
        <v>137</v>
      </c>
    </row>
    <row r="165" spans="2:51" s="12" customFormat="1" ht="13.5">
      <c r="B165" s="244"/>
      <c r="C165" s="245"/>
      <c r="D165" s="235" t="s">
        <v>148</v>
      </c>
      <c r="E165" s="246" t="s">
        <v>21</v>
      </c>
      <c r="F165" s="247" t="s">
        <v>261</v>
      </c>
      <c r="G165" s="245"/>
      <c r="H165" s="248">
        <v>3.9</v>
      </c>
      <c r="I165" s="249"/>
      <c r="J165" s="245"/>
      <c r="K165" s="245"/>
      <c r="L165" s="250"/>
      <c r="M165" s="251"/>
      <c r="N165" s="252"/>
      <c r="O165" s="252"/>
      <c r="P165" s="252"/>
      <c r="Q165" s="252"/>
      <c r="R165" s="252"/>
      <c r="S165" s="252"/>
      <c r="T165" s="253"/>
      <c r="AT165" s="254" t="s">
        <v>148</v>
      </c>
      <c r="AU165" s="254" t="s">
        <v>80</v>
      </c>
      <c r="AV165" s="12" t="s">
        <v>80</v>
      </c>
      <c r="AW165" s="12" t="s">
        <v>33</v>
      </c>
      <c r="AX165" s="12" t="s">
        <v>70</v>
      </c>
      <c r="AY165" s="254" t="s">
        <v>137</v>
      </c>
    </row>
    <row r="166" spans="2:51" s="12" customFormat="1" ht="13.5">
      <c r="B166" s="244"/>
      <c r="C166" s="245"/>
      <c r="D166" s="235" t="s">
        <v>148</v>
      </c>
      <c r="E166" s="246" t="s">
        <v>21</v>
      </c>
      <c r="F166" s="247" t="s">
        <v>262</v>
      </c>
      <c r="G166" s="245"/>
      <c r="H166" s="248">
        <v>2.97</v>
      </c>
      <c r="I166" s="249"/>
      <c r="J166" s="245"/>
      <c r="K166" s="245"/>
      <c r="L166" s="250"/>
      <c r="M166" s="251"/>
      <c r="N166" s="252"/>
      <c r="O166" s="252"/>
      <c r="P166" s="252"/>
      <c r="Q166" s="252"/>
      <c r="R166" s="252"/>
      <c r="S166" s="252"/>
      <c r="T166" s="253"/>
      <c r="AT166" s="254" t="s">
        <v>148</v>
      </c>
      <c r="AU166" s="254" t="s">
        <v>80</v>
      </c>
      <c r="AV166" s="12" t="s">
        <v>80</v>
      </c>
      <c r="AW166" s="12" t="s">
        <v>33</v>
      </c>
      <c r="AX166" s="12" t="s">
        <v>70</v>
      </c>
      <c r="AY166" s="254" t="s">
        <v>137</v>
      </c>
    </row>
    <row r="167" spans="2:51" s="14" customFormat="1" ht="13.5">
      <c r="B167" s="266"/>
      <c r="C167" s="267"/>
      <c r="D167" s="235" t="s">
        <v>148</v>
      </c>
      <c r="E167" s="268" t="s">
        <v>21</v>
      </c>
      <c r="F167" s="269" t="s">
        <v>255</v>
      </c>
      <c r="G167" s="267"/>
      <c r="H167" s="270">
        <v>6.87</v>
      </c>
      <c r="I167" s="271"/>
      <c r="J167" s="267"/>
      <c r="K167" s="267"/>
      <c r="L167" s="272"/>
      <c r="M167" s="273"/>
      <c r="N167" s="274"/>
      <c r="O167" s="274"/>
      <c r="P167" s="274"/>
      <c r="Q167" s="274"/>
      <c r="R167" s="274"/>
      <c r="S167" s="274"/>
      <c r="T167" s="275"/>
      <c r="AT167" s="276" t="s">
        <v>148</v>
      </c>
      <c r="AU167" s="276" t="s">
        <v>80</v>
      </c>
      <c r="AV167" s="14" t="s">
        <v>170</v>
      </c>
      <c r="AW167" s="14" t="s">
        <v>33</v>
      </c>
      <c r="AX167" s="14" t="s">
        <v>70</v>
      </c>
      <c r="AY167" s="276" t="s">
        <v>137</v>
      </c>
    </row>
    <row r="168" spans="2:51" s="13" customFormat="1" ht="13.5">
      <c r="B168" s="255"/>
      <c r="C168" s="256"/>
      <c r="D168" s="235" t="s">
        <v>148</v>
      </c>
      <c r="E168" s="257" t="s">
        <v>21</v>
      </c>
      <c r="F168" s="258" t="s">
        <v>152</v>
      </c>
      <c r="G168" s="256"/>
      <c r="H168" s="259">
        <v>39.318</v>
      </c>
      <c r="I168" s="260"/>
      <c r="J168" s="256"/>
      <c r="K168" s="256"/>
      <c r="L168" s="261"/>
      <c r="M168" s="262"/>
      <c r="N168" s="263"/>
      <c r="O168" s="263"/>
      <c r="P168" s="263"/>
      <c r="Q168" s="263"/>
      <c r="R168" s="263"/>
      <c r="S168" s="263"/>
      <c r="T168" s="264"/>
      <c r="AT168" s="265" t="s">
        <v>148</v>
      </c>
      <c r="AU168" s="265" t="s">
        <v>80</v>
      </c>
      <c r="AV168" s="13" t="s">
        <v>146</v>
      </c>
      <c r="AW168" s="13" t="s">
        <v>33</v>
      </c>
      <c r="AX168" s="13" t="s">
        <v>70</v>
      </c>
      <c r="AY168" s="265" t="s">
        <v>137</v>
      </c>
    </row>
    <row r="169" spans="2:51" s="12" customFormat="1" ht="13.5">
      <c r="B169" s="244"/>
      <c r="C169" s="245"/>
      <c r="D169" s="235" t="s">
        <v>148</v>
      </c>
      <c r="E169" s="246" t="s">
        <v>21</v>
      </c>
      <c r="F169" s="247" t="s">
        <v>263</v>
      </c>
      <c r="G169" s="245"/>
      <c r="H169" s="248">
        <v>39.3</v>
      </c>
      <c r="I169" s="249"/>
      <c r="J169" s="245"/>
      <c r="K169" s="245"/>
      <c r="L169" s="250"/>
      <c r="M169" s="251"/>
      <c r="N169" s="252"/>
      <c r="O169" s="252"/>
      <c r="P169" s="252"/>
      <c r="Q169" s="252"/>
      <c r="R169" s="252"/>
      <c r="S169" s="252"/>
      <c r="T169" s="253"/>
      <c r="AT169" s="254" t="s">
        <v>148</v>
      </c>
      <c r="AU169" s="254" t="s">
        <v>80</v>
      </c>
      <c r="AV169" s="12" t="s">
        <v>80</v>
      </c>
      <c r="AW169" s="12" t="s">
        <v>33</v>
      </c>
      <c r="AX169" s="12" t="s">
        <v>78</v>
      </c>
      <c r="AY169" s="254" t="s">
        <v>137</v>
      </c>
    </row>
    <row r="170" spans="2:65" s="1" customFormat="1" ht="25.5" customHeight="1">
      <c r="B170" s="46"/>
      <c r="C170" s="221" t="s">
        <v>264</v>
      </c>
      <c r="D170" s="221" t="s">
        <v>141</v>
      </c>
      <c r="E170" s="222" t="s">
        <v>265</v>
      </c>
      <c r="F170" s="223" t="s">
        <v>266</v>
      </c>
      <c r="G170" s="224" t="s">
        <v>267</v>
      </c>
      <c r="H170" s="225">
        <v>0.5</v>
      </c>
      <c r="I170" s="226"/>
      <c r="J170" s="227">
        <f>ROUND(I170*H170,2)</f>
        <v>0</v>
      </c>
      <c r="K170" s="223" t="s">
        <v>145</v>
      </c>
      <c r="L170" s="72"/>
      <c r="M170" s="228" t="s">
        <v>21</v>
      </c>
      <c r="N170" s="229" t="s">
        <v>41</v>
      </c>
      <c r="O170" s="47"/>
      <c r="P170" s="230">
        <f>O170*H170</f>
        <v>0</v>
      </c>
      <c r="Q170" s="230">
        <v>0</v>
      </c>
      <c r="R170" s="230">
        <f>Q170*H170</f>
        <v>0</v>
      </c>
      <c r="S170" s="230">
        <v>0</v>
      </c>
      <c r="T170" s="231">
        <f>S170*H170</f>
        <v>0</v>
      </c>
      <c r="AR170" s="24" t="s">
        <v>146</v>
      </c>
      <c r="AT170" s="24" t="s">
        <v>141</v>
      </c>
      <c r="AU170" s="24" t="s">
        <v>80</v>
      </c>
      <c r="AY170" s="24" t="s">
        <v>137</v>
      </c>
      <c r="BE170" s="232">
        <f>IF(N170="základní",J170,0)</f>
        <v>0</v>
      </c>
      <c r="BF170" s="232">
        <f>IF(N170="snížená",J170,0)</f>
        <v>0</v>
      </c>
      <c r="BG170" s="232">
        <f>IF(N170="zákl. přenesená",J170,0)</f>
        <v>0</v>
      </c>
      <c r="BH170" s="232">
        <f>IF(N170="sníž. přenesená",J170,0)</f>
        <v>0</v>
      </c>
      <c r="BI170" s="232">
        <f>IF(N170="nulová",J170,0)</f>
        <v>0</v>
      </c>
      <c r="BJ170" s="24" t="s">
        <v>78</v>
      </c>
      <c r="BK170" s="232">
        <f>ROUND(I170*H170,2)</f>
        <v>0</v>
      </c>
      <c r="BL170" s="24" t="s">
        <v>146</v>
      </c>
      <c r="BM170" s="24" t="s">
        <v>268</v>
      </c>
    </row>
    <row r="171" spans="2:63" s="10" customFormat="1" ht="29.85" customHeight="1">
      <c r="B171" s="205"/>
      <c r="C171" s="206"/>
      <c r="D171" s="207" t="s">
        <v>69</v>
      </c>
      <c r="E171" s="219" t="s">
        <v>269</v>
      </c>
      <c r="F171" s="219" t="s">
        <v>270</v>
      </c>
      <c r="G171" s="206"/>
      <c r="H171" s="206"/>
      <c r="I171" s="209"/>
      <c r="J171" s="220">
        <f>BK171</f>
        <v>0</v>
      </c>
      <c r="K171" s="206"/>
      <c r="L171" s="211"/>
      <c r="M171" s="212"/>
      <c r="N171" s="213"/>
      <c r="O171" s="213"/>
      <c r="P171" s="214">
        <f>P172+SUM(P173:P186)</f>
        <v>0</v>
      </c>
      <c r="Q171" s="213"/>
      <c r="R171" s="214">
        <f>R172+SUM(R173:R186)</f>
        <v>0.014854999999999998</v>
      </c>
      <c r="S171" s="213"/>
      <c r="T171" s="215">
        <f>T172+SUM(T173:T186)</f>
        <v>7.1012</v>
      </c>
      <c r="AR171" s="216" t="s">
        <v>78</v>
      </c>
      <c r="AT171" s="217" t="s">
        <v>69</v>
      </c>
      <c r="AU171" s="217" t="s">
        <v>78</v>
      </c>
      <c r="AY171" s="216" t="s">
        <v>137</v>
      </c>
      <c r="BK171" s="218">
        <f>BK172+SUM(BK173:BK186)</f>
        <v>0</v>
      </c>
    </row>
    <row r="172" spans="2:65" s="1" customFormat="1" ht="25.5" customHeight="1">
      <c r="B172" s="46"/>
      <c r="C172" s="221" t="s">
        <v>271</v>
      </c>
      <c r="D172" s="221" t="s">
        <v>141</v>
      </c>
      <c r="E172" s="222" t="s">
        <v>272</v>
      </c>
      <c r="F172" s="223" t="s">
        <v>273</v>
      </c>
      <c r="G172" s="224" t="s">
        <v>164</v>
      </c>
      <c r="H172" s="225">
        <v>72</v>
      </c>
      <c r="I172" s="226"/>
      <c r="J172" s="227">
        <f>ROUND(I172*H172,2)</f>
        <v>0</v>
      </c>
      <c r="K172" s="223" t="s">
        <v>145</v>
      </c>
      <c r="L172" s="72"/>
      <c r="M172" s="228" t="s">
        <v>21</v>
      </c>
      <c r="N172" s="229" t="s">
        <v>41</v>
      </c>
      <c r="O172" s="47"/>
      <c r="P172" s="230">
        <f>O172*H172</f>
        <v>0</v>
      </c>
      <c r="Q172" s="230">
        <v>0.00013</v>
      </c>
      <c r="R172" s="230">
        <f>Q172*H172</f>
        <v>0.009359999999999999</v>
      </c>
      <c r="S172" s="230">
        <v>0</v>
      </c>
      <c r="T172" s="231">
        <f>S172*H172</f>
        <v>0</v>
      </c>
      <c r="AR172" s="24" t="s">
        <v>146</v>
      </c>
      <c r="AT172" s="24" t="s">
        <v>141</v>
      </c>
      <c r="AU172" s="24" t="s">
        <v>80</v>
      </c>
      <c r="AY172" s="24" t="s">
        <v>137</v>
      </c>
      <c r="BE172" s="232">
        <f>IF(N172="základní",J172,0)</f>
        <v>0</v>
      </c>
      <c r="BF172" s="232">
        <f>IF(N172="snížená",J172,0)</f>
        <v>0</v>
      </c>
      <c r="BG172" s="232">
        <f>IF(N172="zákl. přenesená",J172,0)</f>
        <v>0</v>
      </c>
      <c r="BH172" s="232">
        <f>IF(N172="sníž. přenesená",J172,0)</f>
        <v>0</v>
      </c>
      <c r="BI172" s="232">
        <f>IF(N172="nulová",J172,0)</f>
        <v>0</v>
      </c>
      <c r="BJ172" s="24" t="s">
        <v>78</v>
      </c>
      <c r="BK172" s="232">
        <f>ROUND(I172*H172,2)</f>
        <v>0</v>
      </c>
      <c r="BL172" s="24" t="s">
        <v>146</v>
      </c>
      <c r="BM172" s="24" t="s">
        <v>274</v>
      </c>
    </row>
    <row r="173" spans="2:51" s="11" customFormat="1" ht="13.5">
      <c r="B173" s="233"/>
      <c r="C173" s="234"/>
      <c r="D173" s="235" t="s">
        <v>148</v>
      </c>
      <c r="E173" s="236" t="s">
        <v>21</v>
      </c>
      <c r="F173" s="237" t="s">
        <v>275</v>
      </c>
      <c r="G173" s="234"/>
      <c r="H173" s="236" t="s">
        <v>21</v>
      </c>
      <c r="I173" s="238"/>
      <c r="J173" s="234"/>
      <c r="K173" s="234"/>
      <c r="L173" s="239"/>
      <c r="M173" s="240"/>
      <c r="N173" s="241"/>
      <c r="O173" s="241"/>
      <c r="P173" s="241"/>
      <c r="Q173" s="241"/>
      <c r="R173" s="241"/>
      <c r="S173" s="241"/>
      <c r="T173" s="242"/>
      <c r="AT173" s="243" t="s">
        <v>148</v>
      </c>
      <c r="AU173" s="243" t="s">
        <v>80</v>
      </c>
      <c r="AV173" s="11" t="s">
        <v>78</v>
      </c>
      <c r="AW173" s="11" t="s">
        <v>33</v>
      </c>
      <c r="AX173" s="11" t="s">
        <v>70</v>
      </c>
      <c r="AY173" s="243" t="s">
        <v>137</v>
      </c>
    </row>
    <row r="174" spans="2:51" s="11" customFormat="1" ht="13.5">
      <c r="B174" s="233"/>
      <c r="C174" s="234"/>
      <c r="D174" s="235" t="s">
        <v>148</v>
      </c>
      <c r="E174" s="236" t="s">
        <v>21</v>
      </c>
      <c r="F174" s="237" t="s">
        <v>276</v>
      </c>
      <c r="G174" s="234"/>
      <c r="H174" s="236" t="s">
        <v>21</v>
      </c>
      <c r="I174" s="238"/>
      <c r="J174" s="234"/>
      <c r="K174" s="234"/>
      <c r="L174" s="239"/>
      <c r="M174" s="240"/>
      <c r="N174" s="241"/>
      <c r="O174" s="241"/>
      <c r="P174" s="241"/>
      <c r="Q174" s="241"/>
      <c r="R174" s="241"/>
      <c r="S174" s="241"/>
      <c r="T174" s="242"/>
      <c r="AT174" s="243" t="s">
        <v>148</v>
      </c>
      <c r="AU174" s="243" t="s">
        <v>80</v>
      </c>
      <c r="AV174" s="11" t="s">
        <v>78</v>
      </c>
      <c r="AW174" s="11" t="s">
        <v>33</v>
      </c>
      <c r="AX174" s="11" t="s">
        <v>70</v>
      </c>
      <c r="AY174" s="243" t="s">
        <v>137</v>
      </c>
    </row>
    <row r="175" spans="2:51" s="12" customFormat="1" ht="13.5">
      <c r="B175" s="244"/>
      <c r="C175" s="245"/>
      <c r="D175" s="235" t="s">
        <v>148</v>
      </c>
      <c r="E175" s="246" t="s">
        <v>21</v>
      </c>
      <c r="F175" s="247" t="s">
        <v>277</v>
      </c>
      <c r="G175" s="245"/>
      <c r="H175" s="248">
        <v>15.648</v>
      </c>
      <c r="I175" s="249"/>
      <c r="J175" s="245"/>
      <c r="K175" s="245"/>
      <c r="L175" s="250"/>
      <c r="M175" s="251"/>
      <c r="N175" s="252"/>
      <c r="O175" s="252"/>
      <c r="P175" s="252"/>
      <c r="Q175" s="252"/>
      <c r="R175" s="252"/>
      <c r="S175" s="252"/>
      <c r="T175" s="253"/>
      <c r="AT175" s="254" t="s">
        <v>148</v>
      </c>
      <c r="AU175" s="254" t="s">
        <v>80</v>
      </c>
      <c r="AV175" s="12" t="s">
        <v>80</v>
      </c>
      <c r="AW175" s="12" t="s">
        <v>33</v>
      </c>
      <c r="AX175" s="12" t="s">
        <v>70</v>
      </c>
      <c r="AY175" s="254" t="s">
        <v>137</v>
      </c>
    </row>
    <row r="176" spans="2:51" s="12" customFormat="1" ht="13.5">
      <c r="B176" s="244"/>
      <c r="C176" s="245"/>
      <c r="D176" s="235" t="s">
        <v>148</v>
      </c>
      <c r="E176" s="246" t="s">
        <v>21</v>
      </c>
      <c r="F176" s="247" t="s">
        <v>278</v>
      </c>
      <c r="G176" s="245"/>
      <c r="H176" s="248">
        <v>10.56</v>
      </c>
      <c r="I176" s="249"/>
      <c r="J176" s="245"/>
      <c r="K176" s="245"/>
      <c r="L176" s="250"/>
      <c r="M176" s="251"/>
      <c r="N176" s="252"/>
      <c r="O176" s="252"/>
      <c r="P176" s="252"/>
      <c r="Q176" s="252"/>
      <c r="R176" s="252"/>
      <c r="S176" s="252"/>
      <c r="T176" s="253"/>
      <c r="AT176" s="254" t="s">
        <v>148</v>
      </c>
      <c r="AU176" s="254" t="s">
        <v>80</v>
      </c>
      <c r="AV176" s="12" t="s">
        <v>80</v>
      </c>
      <c r="AW176" s="12" t="s">
        <v>33</v>
      </c>
      <c r="AX176" s="12" t="s">
        <v>70</v>
      </c>
      <c r="AY176" s="254" t="s">
        <v>137</v>
      </c>
    </row>
    <row r="177" spans="2:51" s="11" customFormat="1" ht="13.5">
      <c r="B177" s="233"/>
      <c r="C177" s="234"/>
      <c r="D177" s="235" t="s">
        <v>148</v>
      </c>
      <c r="E177" s="236" t="s">
        <v>21</v>
      </c>
      <c r="F177" s="237" t="s">
        <v>231</v>
      </c>
      <c r="G177" s="234"/>
      <c r="H177" s="236" t="s">
        <v>21</v>
      </c>
      <c r="I177" s="238"/>
      <c r="J177" s="234"/>
      <c r="K177" s="234"/>
      <c r="L177" s="239"/>
      <c r="M177" s="240"/>
      <c r="N177" s="241"/>
      <c r="O177" s="241"/>
      <c r="P177" s="241"/>
      <c r="Q177" s="241"/>
      <c r="R177" s="241"/>
      <c r="S177" s="241"/>
      <c r="T177" s="242"/>
      <c r="AT177" s="243" t="s">
        <v>148</v>
      </c>
      <c r="AU177" s="243" t="s">
        <v>80</v>
      </c>
      <c r="AV177" s="11" t="s">
        <v>78</v>
      </c>
      <c r="AW177" s="11" t="s">
        <v>33</v>
      </c>
      <c r="AX177" s="11" t="s">
        <v>70</v>
      </c>
      <c r="AY177" s="243" t="s">
        <v>137</v>
      </c>
    </row>
    <row r="178" spans="2:51" s="12" customFormat="1" ht="13.5">
      <c r="B178" s="244"/>
      <c r="C178" s="245"/>
      <c r="D178" s="235" t="s">
        <v>148</v>
      </c>
      <c r="E178" s="246" t="s">
        <v>21</v>
      </c>
      <c r="F178" s="247" t="s">
        <v>279</v>
      </c>
      <c r="G178" s="245"/>
      <c r="H178" s="248">
        <v>24.72</v>
      </c>
      <c r="I178" s="249"/>
      <c r="J178" s="245"/>
      <c r="K178" s="245"/>
      <c r="L178" s="250"/>
      <c r="M178" s="251"/>
      <c r="N178" s="252"/>
      <c r="O178" s="252"/>
      <c r="P178" s="252"/>
      <c r="Q178" s="252"/>
      <c r="R178" s="252"/>
      <c r="S178" s="252"/>
      <c r="T178" s="253"/>
      <c r="AT178" s="254" t="s">
        <v>148</v>
      </c>
      <c r="AU178" s="254" t="s">
        <v>80</v>
      </c>
      <c r="AV178" s="12" t="s">
        <v>80</v>
      </c>
      <c r="AW178" s="12" t="s">
        <v>33</v>
      </c>
      <c r="AX178" s="12" t="s">
        <v>70</v>
      </c>
      <c r="AY178" s="254" t="s">
        <v>137</v>
      </c>
    </row>
    <row r="179" spans="2:51" s="12" customFormat="1" ht="13.5">
      <c r="B179" s="244"/>
      <c r="C179" s="245"/>
      <c r="D179" s="235" t="s">
        <v>148</v>
      </c>
      <c r="E179" s="246" t="s">
        <v>21</v>
      </c>
      <c r="F179" s="247" t="s">
        <v>280</v>
      </c>
      <c r="G179" s="245"/>
      <c r="H179" s="248">
        <v>21.12</v>
      </c>
      <c r="I179" s="249"/>
      <c r="J179" s="245"/>
      <c r="K179" s="245"/>
      <c r="L179" s="250"/>
      <c r="M179" s="251"/>
      <c r="N179" s="252"/>
      <c r="O179" s="252"/>
      <c r="P179" s="252"/>
      <c r="Q179" s="252"/>
      <c r="R179" s="252"/>
      <c r="S179" s="252"/>
      <c r="T179" s="253"/>
      <c r="AT179" s="254" t="s">
        <v>148</v>
      </c>
      <c r="AU179" s="254" t="s">
        <v>80</v>
      </c>
      <c r="AV179" s="12" t="s">
        <v>80</v>
      </c>
      <c r="AW179" s="12" t="s">
        <v>33</v>
      </c>
      <c r="AX179" s="12" t="s">
        <v>70</v>
      </c>
      <c r="AY179" s="254" t="s">
        <v>137</v>
      </c>
    </row>
    <row r="180" spans="2:51" s="13" customFormat="1" ht="13.5">
      <c r="B180" s="255"/>
      <c r="C180" s="256"/>
      <c r="D180" s="235" t="s">
        <v>148</v>
      </c>
      <c r="E180" s="257" t="s">
        <v>21</v>
      </c>
      <c r="F180" s="258" t="s">
        <v>152</v>
      </c>
      <c r="G180" s="256"/>
      <c r="H180" s="259">
        <v>72.048</v>
      </c>
      <c r="I180" s="260"/>
      <c r="J180" s="256"/>
      <c r="K180" s="256"/>
      <c r="L180" s="261"/>
      <c r="M180" s="262"/>
      <c r="N180" s="263"/>
      <c r="O180" s="263"/>
      <c r="P180" s="263"/>
      <c r="Q180" s="263"/>
      <c r="R180" s="263"/>
      <c r="S180" s="263"/>
      <c r="T180" s="264"/>
      <c r="AT180" s="265" t="s">
        <v>148</v>
      </c>
      <c r="AU180" s="265" t="s">
        <v>80</v>
      </c>
      <c r="AV180" s="13" t="s">
        <v>146</v>
      </c>
      <c r="AW180" s="13" t="s">
        <v>33</v>
      </c>
      <c r="AX180" s="13" t="s">
        <v>70</v>
      </c>
      <c r="AY180" s="265" t="s">
        <v>137</v>
      </c>
    </row>
    <row r="181" spans="2:51" s="12" customFormat="1" ht="13.5">
      <c r="B181" s="244"/>
      <c r="C181" s="245"/>
      <c r="D181" s="235" t="s">
        <v>148</v>
      </c>
      <c r="E181" s="246" t="s">
        <v>21</v>
      </c>
      <c r="F181" s="247" t="s">
        <v>281</v>
      </c>
      <c r="G181" s="245"/>
      <c r="H181" s="248">
        <v>72</v>
      </c>
      <c r="I181" s="249"/>
      <c r="J181" s="245"/>
      <c r="K181" s="245"/>
      <c r="L181" s="250"/>
      <c r="M181" s="251"/>
      <c r="N181" s="252"/>
      <c r="O181" s="252"/>
      <c r="P181" s="252"/>
      <c r="Q181" s="252"/>
      <c r="R181" s="252"/>
      <c r="S181" s="252"/>
      <c r="T181" s="253"/>
      <c r="AT181" s="254" t="s">
        <v>148</v>
      </c>
      <c r="AU181" s="254" t="s">
        <v>80</v>
      </c>
      <c r="AV181" s="12" t="s">
        <v>80</v>
      </c>
      <c r="AW181" s="12" t="s">
        <v>33</v>
      </c>
      <c r="AX181" s="12" t="s">
        <v>78</v>
      </c>
      <c r="AY181" s="254" t="s">
        <v>137</v>
      </c>
    </row>
    <row r="182" spans="2:65" s="1" customFormat="1" ht="16.5" customHeight="1">
      <c r="B182" s="46"/>
      <c r="C182" s="221" t="s">
        <v>282</v>
      </c>
      <c r="D182" s="221" t="s">
        <v>141</v>
      </c>
      <c r="E182" s="222" t="s">
        <v>283</v>
      </c>
      <c r="F182" s="223" t="s">
        <v>284</v>
      </c>
      <c r="G182" s="224" t="s">
        <v>285</v>
      </c>
      <c r="H182" s="225">
        <v>5</v>
      </c>
      <c r="I182" s="226"/>
      <c r="J182" s="227">
        <f>ROUND(I182*H182,2)</f>
        <v>0</v>
      </c>
      <c r="K182" s="223" t="s">
        <v>21</v>
      </c>
      <c r="L182" s="72"/>
      <c r="M182" s="228" t="s">
        <v>21</v>
      </c>
      <c r="N182" s="229" t="s">
        <v>41</v>
      </c>
      <c r="O182" s="47"/>
      <c r="P182" s="230">
        <f>O182*H182</f>
        <v>0</v>
      </c>
      <c r="Q182" s="230">
        <v>1E-05</v>
      </c>
      <c r="R182" s="230">
        <f>Q182*H182</f>
        <v>5E-05</v>
      </c>
      <c r="S182" s="230">
        <v>0</v>
      </c>
      <c r="T182" s="231">
        <f>S182*H182</f>
        <v>0</v>
      </c>
      <c r="AR182" s="24" t="s">
        <v>146</v>
      </c>
      <c r="AT182" s="24" t="s">
        <v>141</v>
      </c>
      <c r="AU182" s="24" t="s">
        <v>80</v>
      </c>
      <c r="AY182" s="24" t="s">
        <v>137</v>
      </c>
      <c r="BE182" s="232">
        <f>IF(N182="základní",J182,0)</f>
        <v>0</v>
      </c>
      <c r="BF182" s="232">
        <f>IF(N182="snížená",J182,0)</f>
        <v>0</v>
      </c>
      <c r="BG182" s="232">
        <f>IF(N182="zákl. přenesená",J182,0)</f>
        <v>0</v>
      </c>
      <c r="BH182" s="232">
        <f>IF(N182="sníž. přenesená",J182,0)</f>
        <v>0</v>
      </c>
      <c r="BI182" s="232">
        <f>IF(N182="nulová",J182,0)</f>
        <v>0</v>
      </c>
      <c r="BJ182" s="24" t="s">
        <v>78</v>
      </c>
      <c r="BK182" s="232">
        <f>ROUND(I182*H182,2)</f>
        <v>0</v>
      </c>
      <c r="BL182" s="24" t="s">
        <v>146</v>
      </c>
      <c r="BM182" s="24" t="s">
        <v>286</v>
      </c>
    </row>
    <row r="183" spans="2:65" s="1" customFormat="1" ht="38.25" customHeight="1">
      <c r="B183" s="46"/>
      <c r="C183" s="221" t="s">
        <v>287</v>
      </c>
      <c r="D183" s="221" t="s">
        <v>141</v>
      </c>
      <c r="E183" s="222" t="s">
        <v>288</v>
      </c>
      <c r="F183" s="223" t="s">
        <v>289</v>
      </c>
      <c r="G183" s="224" t="s">
        <v>175</v>
      </c>
      <c r="H183" s="225">
        <v>1</v>
      </c>
      <c r="I183" s="226"/>
      <c r="J183" s="227">
        <f>ROUND(I183*H183,2)</f>
        <v>0</v>
      </c>
      <c r="K183" s="223" t="s">
        <v>145</v>
      </c>
      <c r="L183" s="72"/>
      <c r="M183" s="228" t="s">
        <v>21</v>
      </c>
      <c r="N183" s="229" t="s">
        <v>41</v>
      </c>
      <c r="O183" s="47"/>
      <c r="P183" s="230">
        <f>O183*H183</f>
        <v>0</v>
      </c>
      <c r="Q183" s="230">
        <v>0</v>
      </c>
      <c r="R183" s="230">
        <f>Q183*H183</f>
        <v>0</v>
      </c>
      <c r="S183" s="230">
        <v>0.138</v>
      </c>
      <c r="T183" s="231">
        <f>S183*H183</f>
        <v>0.138</v>
      </c>
      <c r="AR183" s="24" t="s">
        <v>146</v>
      </c>
      <c r="AT183" s="24" t="s">
        <v>141</v>
      </c>
      <c r="AU183" s="24" t="s">
        <v>80</v>
      </c>
      <c r="AY183" s="24" t="s">
        <v>137</v>
      </c>
      <c r="BE183" s="232">
        <f>IF(N183="základní",J183,0)</f>
        <v>0</v>
      </c>
      <c r="BF183" s="232">
        <f>IF(N183="snížená",J183,0)</f>
        <v>0</v>
      </c>
      <c r="BG183" s="232">
        <f>IF(N183="zákl. přenesená",J183,0)</f>
        <v>0</v>
      </c>
      <c r="BH183" s="232">
        <f>IF(N183="sníž. přenesená",J183,0)</f>
        <v>0</v>
      </c>
      <c r="BI183" s="232">
        <f>IF(N183="nulová",J183,0)</f>
        <v>0</v>
      </c>
      <c r="BJ183" s="24" t="s">
        <v>78</v>
      </c>
      <c r="BK183" s="232">
        <f>ROUND(I183*H183,2)</f>
        <v>0</v>
      </c>
      <c r="BL183" s="24" t="s">
        <v>146</v>
      </c>
      <c r="BM183" s="24" t="s">
        <v>290</v>
      </c>
    </row>
    <row r="184" spans="2:65" s="1" customFormat="1" ht="25.5" customHeight="1">
      <c r="B184" s="46"/>
      <c r="C184" s="221" t="s">
        <v>291</v>
      </c>
      <c r="D184" s="221" t="s">
        <v>141</v>
      </c>
      <c r="E184" s="222" t="s">
        <v>292</v>
      </c>
      <c r="F184" s="223" t="s">
        <v>293</v>
      </c>
      <c r="G184" s="224" t="s">
        <v>267</v>
      </c>
      <c r="H184" s="225">
        <v>0.5</v>
      </c>
      <c r="I184" s="226"/>
      <c r="J184" s="227">
        <f>ROUND(I184*H184,2)</f>
        <v>0</v>
      </c>
      <c r="K184" s="223" t="s">
        <v>145</v>
      </c>
      <c r="L184" s="72"/>
      <c r="M184" s="228" t="s">
        <v>21</v>
      </c>
      <c r="N184" s="229" t="s">
        <v>41</v>
      </c>
      <c r="O184" s="47"/>
      <c r="P184" s="230">
        <f>O184*H184</f>
        <v>0</v>
      </c>
      <c r="Q184" s="230">
        <v>0</v>
      </c>
      <c r="R184" s="230">
        <f>Q184*H184</f>
        <v>0</v>
      </c>
      <c r="S184" s="230">
        <v>0.016</v>
      </c>
      <c r="T184" s="231">
        <f>S184*H184</f>
        <v>0.008</v>
      </c>
      <c r="AR184" s="24" t="s">
        <v>146</v>
      </c>
      <c r="AT184" s="24" t="s">
        <v>141</v>
      </c>
      <c r="AU184" s="24" t="s">
        <v>80</v>
      </c>
      <c r="AY184" s="24" t="s">
        <v>137</v>
      </c>
      <c r="BE184" s="232">
        <f>IF(N184="základní",J184,0)</f>
        <v>0</v>
      </c>
      <c r="BF184" s="232">
        <f>IF(N184="snížená",J184,0)</f>
        <v>0</v>
      </c>
      <c r="BG184" s="232">
        <f>IF(N184="zákl. přenesená",J184,0)</f>
        <v>0</v>
      </c>
      <c r="BH184" s="232">
        <f>IF(N184="sníž. přenesená",J184,0)</f>
        <v>0</v>
      </c>
      <c r="BI184" s="232">
        <f>IF(N184="nulová",J184,0)</f>
        <v>0</v>
      </c>
      <c r="BJ184" s="24" t="s">
        <v>78</v>
      </c>
      <c r="BK184" s="232">
        <f>ROUND(I184*H184,2)</f>
        <v>0</v>
      </c>
      <c r="BL184" s="24" t="s">
        <v>146</v>
      </c>
      <c r="BM184" s="24" t="s">
        <v>294</v>
      </c>
    </row>
    <row r="185" spans="2:65" s="1" customFormat="1" ht="25.5" customHeight="1">
      <c r="B185" s="46"/>
      <c r="C185" s="221" t="s">
        <v>295</v>
      </c>
      <c r="D185" s="221" t="s">
        <v>141</v>
      </c>
      <c r="E185" s="222" t="s">
        <v>296</v>
      </c>
      <c r="F185" s="223" t="s">
        <v>297</v>
      </c>
      <c r="G185" s="224" t="s">
        <v>267</v>
      </c>
      <c r="H185" s="225">
        <v>1.5</v>
      </c>
      <c r="I185" s="226"/>
      <c r="J185" s="227">
        <f>ROUND(I185*H185,2)</f>
        <v>0</v>
      </c>
      <c r="K185" s="223" t="s">
        <v>145</v>
      </c>
      <c r="L185" s="72"/>
      <c r="M185" s="228" t="s">
        <v>21</v>
      </c>
      <c r="N185" s="229" t="s">
        <v>41</v>
      </c>
      <c r="O185" s="47"/>
      <c r="P185" s="230">
        <f>O185*H185</f>
        <v>0</v>
      </c>
      <c r="Q185" s="230">
        <v>0.00363</v>
      </c>
      <c r="R185" s="230">
        <f>Q185*H185</f>
        <v>0.005445</v>
      </c>
      <c r="S185" s="230">
        <v>0.196</v>
      </c>
      <c r="T185" s="231">
        <f>S185*H185</f>
        <v>0.29400000000000004</v>
      </c>
      <c r="AR185" s="24" t="s">
        <v>146</v>
      </c>
      <c r="AT185" s="24" t="s">
        <v>141</v>
      </c>
      <c r="AU185" s="24" t="s">
        <v>80</v>
      </c>
      <c r="AY185" s="24" t="s">
        <v>137</v>
      </c>
      <c r="BE185" s="232">
        <f>IF(N185="základní",J185,0)</f>
        <v>0</v>
      </c>
      <c r="BF185" s="232">
        <f>IF(N185="snížená",J185,0)</f>
        <v>0</v>
      </c>
      <c r="BG185" s="232">
        <f>IF(N185="zákl. přenesená",J185,0)</f>
        <v>0</v>
      </c>
      <c r="BH185" s="232">
        <f>IF(N185="sníž. přenesená",J185,0)</f>
        <v>0</v>
      </c>
      <c r="BI185" s="232">
        <f>IF(N185="nulová",J185,0)</f>
        <v>0</v>
      </c>
      <c r="BJ185" s="24" t="s">
        <v>78</v>
      </c>
      <c r="BK185" s="232">
        <f>ROUND(I185*H185,2)</f>
        <v>0</v>
      </c>
      <c r="BL185" s="24" t="s">
        <v>146</v>
      </c>
      <c r="BM185" s="24" t="s">
        <v>298</v>
      </c>
    </row>
    <row r="186" spans="2:63" s="10" customFormat="1" ht="22.3" customHeight="1">
      <c r="B186" s="205"/>
      <c r="C186" s="206"/>
      <c r="D186" s="207" t="s">
        <v>69</v>
      </c>
      <c r="E186" s="219" t="s">
        <v>299</v>
      </c>
      <c r="F186" s="219" t="s">
        <v>300</v>
      </c>
      <c r="G186" s="206"/>
      <c r="H186" s="206"/>
      <c r="I186" s="209"/>
      <c r="J186" s="220">
        <f>BK186</f>
        <v>0</v>
      </c>
      <c r="K186" s="206"/>
      <c r="L186" s="211"/>
      <c r="M186" s="212"/>
      <c r="N186" s="213"/>
      <c r="O186" s="213"/>
      <c r="P186" s="214">
        <f>SUM(P187:P208)</f>
        <v>0</v>
      </c>
      <c r="Q186" s="213"/>
      <c r="R186" s="214">
        <f>SUM(R187:R208)</f>
        <v>0</v>
      </c>
      <c r="S186" s="213"/>
      <c r="T186" s="215">
        <f>SUM(T187:T208)</f>
        <v>6.6612</v>
      </c>
      <c r="AR186" s="216" t="s">
        <v>78</v>
      </c>
      <c r="AT186" s="217" t="s">
        <v>69</v>
      </c>
      <c r="AU186" s="217" t="s">
        <v>80</v>
      </c>
      <c r="AY186" s="216" t="s">
        <v>137</v>
      </c>
      <c r="BK186" s="218">
        <f>SUM(BK187:BK208)</f>
        <v>0</v>
      </c>
    </row>
    <row r="187" spans="2:65" s="1" customFormat="1" ht="16.5" customHeight="1">
      <c r="B187" s="46"/>
      <c r="C187" s="221" t="s">
        <v>170</v>
      </c>
      <c r="D187" s="221" t="s">
        <v>141</v>
      </c>
      <c r="E187" s="222" t="s">
        <v>301</v>
      </c>
      <c r="F187" s="223" t="s">
        <v>302</v>
      </c>
      <c r="G187" s="224" t="s">
        <v>144</v>
      </c>
      <c r="H187" s="225">
        <v>1.575</v>
      </c>
      <c r="I187" s="226"/>
      <c r="J187" s="227">
        <f>ROUND(I187*H187,2)</f>
        <v>0</v>
      </c>
      <c r="K187" s="223" t="s">
        <v>145</v>
      </c>
      <c r="L187" s="72"/>
      <c r="M187" s="228" t="s">
        <v>21</v>
      </c>
      <c r="N187" s="229" t="s">
        <v>41</v>
      </c>
      <c r="O187" s="47"/>
      <c r="P187" s="230">
        <f>O187*H187</f>
        <v>0</v>
      </c>
      <c r="Q187" s="230">
        <v>0</v>
      </c>
      <c r="R187" s="230">
        <f>Q187*H187</f>
        <v>0</v>
      </c>
      <c r="S187" s="230">
        <v>2</v>
      </c>
      <c r="T187" s="231">
        <f>S187*H187</f>
        <v>3.15</v>
      </c>
      <c r="AR187" s="24" t="s">
        <v>146</v>
      </c>
      <c r="AT187" s="24" t="s">
        <v>141</v>
      </c>
      <c r="AU187" s="24" t="s">
        <v>170</v>
      </c>
      <c r="AY187" s="24" t="s">
        <v>137</v>
      </c>
      <c r="BE187" s="232">
        <f>IF(N187="základní",J187,0)</f>
        <v>0</v>
      </c>
      <c r="BF187" s="232">
        <f>IF(N187="snížená",J187,0)</f>
        <v>0</v>
      </c>
      <c r="BG187" s="232">
        <f>IF(N187="zákl. přenesená",J187,0)</f>
        <v>0</v>
      </c>
      <c r="BH187" s="232">
        <f>IF(N187="sníž. přenesená",J187,0)</f>
        <v>0</v>
      </c>
      <c r="BI187" s="232">
        <f>IF(N187="nulová",J187,0)</f>
        <v>0</v>
      </c>
      <c r="BJ187" s="24" t="s">
        <v>78</v>
      </c>
      <c r="BK187" s="232">
        <f>ROUND(I187*H187,2)</f>
        <v>0</v>
      </c>
      <c r="BL187" s="24" t="s">
        <v>146</v>
      </c>
      <c r="BM187" s="24" t="s">
        <v>303</v>
      </c>
    </row>
    <row r="188" spans="2:51" s="12" customFormat="1" ht="13.5">
      <c r="B188" s="244"/>
      <c r="C188" s="245"/>
      <c r="D188" s="235" t="s">
        <v>148</v>
      </c>
      <c r="E188" s="246" t="s">
        <v>21</v>
      </c>
      <c r="F188" s="247" t="s">
        <v>304</v>
      </c>
      <c r="G188" s="245"/>
      <c r="H188" s="248">
        <v>1.575</v>
      </c>
      <c r="I188" s="249"/>
      <c r="J188" s="245"/>
      <c r="K188" s="245"/>
      <c r="L188" s="250"/>
      <c r="M188" s="251"/>
      <c r="N188" s="252"/>
      <c r="O188" s="252"/>
      <c r="P188" s="252"/>
      <c r="Q188" s="252"/>
      <c r="R188" s="252"/>
      <c r="S188" s="252"/>
      <c r="T188" s="253"/>
      <c r="AT188" s="254" t="s">
        <v>148</v>
      </c>
      <c r="AU188" s="254" t="s">
        <v>170</v>
      </c>
      <c r="AV188" s="12" t="s">
        <v>80</v>
      </c>
      <c r="AW188" s="12" t="s">
        <v>33</v>
      </c>
      <c r="AX188" s="12" t="s">
        <v>70</v>
      </c>
      <c r="AY188" s="254" t="s">
        <v>137</v>
      </c>
    </row>
    <row r="189" spans="2:51" s="11" customFormat="1" ht="13.5">
      <c r="B189" s="233"/>
      <c r="C189" s="234"/>
      <c r="D189" s="235" t="s">
        <v>148</v>
      </c>
      <c r="E189" s="236" t="s">
        <v>21</v>
      </c>
      <c r="F189" s="237" t="s">
        <v>305</v>
      </c>
      <c r="G189" s="234"/>
      <c r="H189" s="236" t="s">
        <v>21</v>
      </c>
      <c r="I189" s="238"/>
      <c r="J189" s="234"/>
      <c r="K189" s="234"/>
      <c r="L189" s="239"/>
      <c r="M189" s="240"/>
      <c r="N189" s="241"/>
      <c r="O189" s="241"/>
      <c r="P189" s="241"/>
      <c r="Q189" s="241"/>
      <c r="R189" s="241"/>
      <c r="S189" s="241"/>
      <c r="T189" s="242"/>
      <c r="AT189" s="243" t="s">
        <v>148</v>
      </c>
      <c r="AU189" s="243" t="s">
        <v>170</v>
      </c>
      <c r="AV189" s="11" t="s">
        <v>78</v>
      </c>
      <c r="AW189" s="11" t="s">
        <v>33</v>
      </c>
      <c r="AX189" s="11" t="s">
        <v>70</v>
      </c>
      <c r="AY189" s="243" t="s">
        <v>137</v>
      </c>
    </row>
    <row r="190" spans="2:51" s="13" customFormat="1" ht="13.5">
      <c r="B190" s="255"/>
      <c r="C190" s="256"/>
      <c r="D190" s="235" t="s">
        <v>148</v>
      </c>
      <c r="E190" s="257" t="s">
        <v>21</v>
      </c>
      <c r="F190" s="258" t="s">
        <v>152</v>
      </c>
      <c r="G190" s="256"/>
      <c r="H190" s="259">
        <v>1.575</v>
      </c>
      <c r="I190" s="260"/>
      <c r="J190" s="256"/>
      <c r="K190" s="256"/>
      <c r="L190" s="261"/>
      <c r="M190" s="262"/>
      <c r="N190" s="263"/>
      <c r="O190" s="263"/>
      <c r="P190" s="263"/>
      <c r="Q190" s="263"/>
      <c r="R190" s="263"/>
      <c r="S190" s="263"/>
      <c r="T190" s="264"/>
      <c r="AT190" s="265" t="s">
        <v>148</v>
      </c>
      <c r="AU190" s="265" t="s">
        <v>170</v>
      </c>
      <c r="AV190" s="13" t="s">
        <v>146</v>
      </c>
      <c r="AW190" s="13" t="s">
        <v>33</v>
      </c>
      <c r="AX190" s="13" t="s">
        <v>78</v>
      </c>
      <c r="AY190" s="265" t="s">
        <v>137</v>
      </c>
    </row>
    <row r="191" spans="2:65" s="1" customFormat="1" ht="25.5" customHeight="1">
      <c r="B191" s="46"/>
      <c r="C191" s="221" t="s">
        <v>146</v>
      </c>
      <c r="D191" s="221" t="s">
        <v>141</v>
      </c>
      <c r="E191" s="222" t="s">
        <v>306</v>
      </c>
      <c r="F191" s="223" t="s">
        <v>307</v>
      </c>
      <c r="G191" s="224" t="s">
        <v>144</v>
      </c>
      <c r="H191" s="225">
        <v>0.42</v>
      </c>
      <c r="I191" s="226"/>
      <c r="J191" s="227">
        <f>ROUND(I191*H191,2)</f>
        <v>0</v>
      </c>
      <c r="K191" s="223" t="s">
        <v>145</v>
      </c>
      <c r="L191" s="72"/>
      <c r="M191" s="228" t="s">
        <v>21</v>
      </c>
      <c r="N191" s="229" t="s">
        <v>41</v>
      </c>
      <c r="O191" s="47"/>
      <c r="P191" s="230">
        <f>O191*H191</f>
        <v>0</v>
      </c>
      <c r="Q191" s="230">
        <v>0</v>
      </c>
      <c r="R191" s="230">
        <f>Q191*H191</f>
        <v>0</v>
      </c>
      <c r="S191" s="230">
        <v>2.2</v>
      </c>
      <c r="T191" s="231">
        <f>S191*H191</f>
        <v>0.924</v>
      </c>
      <c r="AR191" s="24" t="s">
        <v>146</v>
      </c>
      <c r="AT191" s="24" t="s">
        <v>141</v>
      </c>
      <c r="AU191" s="24" t="s">
        <v>170</v>
      </c>
      <c r="AY191" s="24" t="s">
        <v>137</v>
      </c>
      <c r="BE191" s="232">
        <f>IF(N191="základní",J191,0)</f>
        <v>0</v>
      </c>
      <c r="BF191" s="232">
        <f>IF(N191="snížená",J191,0)</f>
        <v>0</v>
      </c>
      <c r="BG191" s="232">
        <f>IF(N191="zákl. přenesená",J191,0)</f>
        <v>0</v>
      </c>
      <c r="BH191" s="232">
        <f>IF(N191="sníž. přenesená",J191,0)</f>
        <v>0</v>
      </c>
      <c r="BI191" s="232">
        <f>IF(N191="nulová",J191,0)</f>
        <v>0</v>
      </c>
      <c r="BJ191" s="24" t="s">
        <v>78</v>
      </c>
      <c r="BK191" s="232">
        <f>ROUND(I191*H191,2)</f>
        <v>0</v>
      </c>
      <c r="BL191" s="24" t="s">
        <v>146</v>
      </c>
      <c r="BM191" s="24" t="s">
        <v>308</v>
      </c>
    </row>
    <row r="192" spans="2:51" s="12" customFormat="1" ht="13.5">
      <c r="B192" s="244"/>
      <c r="C192" s="245"/>
      <c r="D192" s="235" t="s">
        <v>148</v>
      </c>
      <c r="E192" s="246" t="s">
        <v>21</v>
      </c>
      <c r="F192" s="247" t="s">
        <v>194</v>
      </c>
      <c r="G192" s="245"/>
      <c r="H192" s="248">
        <v>0.234</v>
      </c>
      <c r="I192" s="249"/>
      <c r="J192" s="245"/>
      <c r="K192" s="245"/>
      <c r="L192" s="250"/>
      <c r="M192" s="251"/>
      <c r="N192" s="252"/>
      <c r="O192" s="252"/>
      <c r="P192" s="252"/>
      <c r="Q192" s="252"/>
      <c r="R192" s="252"/>
      <c r="S192" s="252"/>
      <c r="T192" s="253"/>
      <c r="AT192" s="254" t="s">
        <v>148</v>
      </c>
      <c r="AU192" s="254" t="s">
        <v>170</v>
      </c>
      <c r="AV192" s="12" t="s">
        <v>80</v>
      </c>
      <c r="AW192" s="12" t="s">
        <v>33</v>
      </c>
      <c r="AX192" s="12" t="s">
        <v>70</v>
      </c>
      <c r="AY192" s="254" t="s">
        <v>137</v>
      </c>
    </row>
    <row r="193" spans="2:51" s="12" customFormat="1" ht="13.5">
      <c r="B193" s="244"/>
      <c r="C193" s="245"/>
      <c r="D193" s="235" t="s">
        <v>148</v>
      </c>
      <c r="E193" s="246" t="s">
        <v>21</v>
      </c>
      <c r="F193" s="247" t="s">
        <v>195</v>
      </c>
      <c r="G193" s="245"/>
      <c r="H193" s="248">
        <v>0.178</v>
      </c>
      <c r="I193" s="249"/>
      <c r="J193" s="245"/>
      <c r="K193" s="245"/>
      <c r="L193" s="250"/>
      <c r="M193" s="251"/>
      <c r="N193" s="252"/>
      <c r="O193" s="252"/>
      <c r="P193" s="252"/>
      <c r="Q193" s="252"/>
      <c r="R193" s="252"/>
      <c r="S193" s="252"/>
      <c r="T193" s="253"/>
      <c r="AT193" s="254" t="s">
        <v>148</v>
      </c>
      <c r="AU193" s="254" t="s">
        <v>170</v>
      </c>
      <c r="AV193" s="12" t="s">
        <v>80</v>
      </c>
      <c r="AW193" s="12" t="s">
        <v>33</v>
      </c>
      <c r="AX193" s="12" t="s">
        <v>70</v>
      </c>
      <c r="AY193" s="254" t="s">
        <v>137</v>
      </c>
    </row>
    <row r="194" spans="2:51" s="13" customFormat="1" ht="13.5">
      <c r="B194" s="255"/>
      <c r="C194" s="256"/>
      <c r="D194" s="235" t="s">
        <v>148</v>
      </c>
      <c r="E194" s="257" t="s">
        <v>21</v>
      </c>
      <c r="F194" s="258" t="s">
        <v>152</v>
      </c>
      <c r="G194" s="256"/>
      <c r="H194" s="259">
        <v>0.412</v>
      </c>
      <c r="I194" s="260"/>
      <c r="J194" s="256"/>
      <c r="K194" s="256"/>
      <c r="L194" s="261"/>
      <c r="M194" s="262"/>
      <c r="N194" s="263"/>
      <c r="O194" s="263"/>
      <c r="P194" s="263"/>
      <c r="Q194" s="263"/>
      <c r="R194" s="263"/>
      <c r="S194" s="263"/>
      <c r="T194" s="264"/>
      <c r="AT194" s="265" t="s">
        <v>148</v>
      </c>
      <c r="AU194" s="265" t="s">
        <v>170</v>
      </c>
      <c r="AV194" s="13" t="s">
        <v>146</v>
      </c>
      <c r="AW194" s="13" t="s">
        <v>33</v>
      </c>
      <c r="AX194" s="13" t="s">
        <v>70</v>
      </c>
      <c r="AY194" s="265" t="s">
        <v>137</v>
      </c>
    </row>
    <row r="195" spans="2:51" s="12" customFormat="1" ht="13.5">
      <c r="B195" s="244"/>
      <c r="C195" s="245"/>
      <c r="D195" s="235" t="s">
        <v>148</v>
      </c>
      <c r="E195" s="246" t="s">
        <v>21</v>
      </c>
      <c r="F195" s="247" t="s">
        <v>196</v>
      </c>
      <c r="G195" s="245"/>
      <c r="H195" s="248">
        <v>0.42</v>
      </c>
      <c r="I195" s="249"/>
      <c r="J195" s="245"/>
      <c r="K195" s="245"/>
      <c r="L195" s="250"/>
      <c r="M195" s="251"/>
      <c r="N195" s="252"/>
      <c r="O195" s="252"/>
      <c r="P195" s="252"/>
      <c r="Q195" s="252"/>
      <c r="R195" s="252"/>
      <c r="S195" s="252"/>
      <c r="T195" s="253"/>
      <c r="AT195" s="254" t="s">
        <v>148</v>
      </c>
      <c r="AU195" s="254" t="s">
        <v>170</v>
      </c>
      <c r="AV195" s="12" t="s">
        <v>80</v>
      </c>
      <c r="AW195" s="12" t="s">
        <v>33</v>
      </c>
      <c r="AX195" s="12" t="s">
        <v>78</v>
      </c>
      <c r="AY195" s="254" t="s">
        <v>137</v>
      </c>
    </row>
    <row r="196" spans="2:65" s="1" customFormat="1" ht="25.5" customHeight="1">
      <c r="B196" s="46"/>
      <c r="C196" s="221" t="s">
        <v>309</v>
      </c>
      <c r="D196" s="221" t="s">
        <v>141</v>
      </c>
      <c r="E196" s="222" t="s">
        <v>191</v>
      </c>
      <c r="F196" s="223" t="s">
        <v>192</v>
      </c>
      <c r="G196" s="224" t="s">
        <v>144</v>
      </c>
      <c r="H196" s="225">
        <v>1.176</v>
      </c>
      <c r="I196" s="226"/>
      <c r="J196" s="227">
        <f>ROUND(I196*H196,2)</f>
        <v>0</v>
      </c>
      <c r="K196" s="223" t="s">
        <v>21</v>
      </c>
      <c r="L196" s="72"/>
      <c r="M196" s="228" t="s">
        <v>21</v>
      </c>
      <c r="N196" s="229" t="s">
        <v>41</v>
      </c>
      <c r="O196" s="47"/>
      <c r="P196" s="230">
        <f>O196*H196</f>
        <v>0</v>
      </c>
      <c r="Q196" s="230">
        <v>0</v>
      </c>
      <c r="R196" s="230">
        <f>Q196*H196</f>
        <v>0</v>
      </c>
      <c r="S196" s="230">
        <v>2.2</v>
      </c>
      <c r="T196" s="231">
        <f>S196*H196</f>
        <v>2.5872</v>
      </c>
      <c r="AR196" s="24" t="s">
        <v>146</v>
      </c>
      <c r="AT196" s="24" t="s">
        <v>141</v>
      </c>
      <c r="AU196" s="24" t="s">
        <v>170</v>
      </c>
      <c r="AY196" s="24" t="s">
        <v>137</v>
      </c>
      <c r="BE196" s="232">
        <f>IF(N196="základní",J196,0)</f>
        <v>0</v>
      </c>
      <c r="BF196" s="232">
        <f>IF(N196="snížená",J196,0)</f>
        <v>0</v>
      </c>
      <c r="BG196" s="232">
        <f>IF(N196="zákl. přenesená",J196,0)</f>
        <v>0</v>
      </c>
      <c r="BH196" s="232">
        <f>IF(N196="sníž. přenesená",J196,0)</f>
        <v>0</v>
      </c>
      <c r="BI196" s="232">
        <f>IF(N196="nulová",J196,0)</f>
        <v>0</v>
      </c>
      <c r="BJ196" s="24" t="s">
        <v>78</v>
      </c>
      <c r="BK196" s="232">
        <f>ROUND(I196*H196,2)</f>
        <v>0</v>
      </c>
      <c r="BL196" s="24" t="s">
        <v>146</v>
      </c>
      <c r="BM196" s="24" t="s">
        <v>310</v>
      </c>
    </row>
    <row r="197" spans="2:51" s="11" customFormat="1" ht="13.5">
      <c r="B197" s="233"/>
      <c r="C197" s="234"/>
      <c r="D197" s="235" t="s">
        <v>148</v>
      </c>
      <c r="E197" s="236" t="s">
        <v>21</v>
      </c>
      <c r="F197" s="237" t="s">
        <v>256</v>
      </c>
      <c r="G197" s="234"/>
      <c r="H197" s="236" t="s">
        <v>21</v>
      </c>
      <c r="I197" s="238"/>
      <c r="J197" s="234"/>
      <c r="K197" s="234"/>
      <c r="L197" s="239"/>
      <c r="M197" s="240"/>
      <c r="N197" s="241"/>
      <c r="O197" s="241"/>
      <c r="P197" s="241"/>
      <c r="Q197" s="241"/>
      <c r="R197" s="241"/>
      <c r="S197" s="241"/>
      <c r="T197" s="242"/>
      <c r="AT197" s="243" t="s">
        <v>148</v>
      </c>
      <c r="AU197" s="243" t="s">
        <v>170</v>
      </c>
      <c r="AV197" s="11" t="s">
        <v>78</v>
      </c>
      <c r="AW197" s="11" t="s">
        <v>33</v>
      </c>
      <c r="AX197" s="11" t="s">
        <v>70</v>
      </c>
      <c r="AY197" s="243" t="s">
        <v>137</v>
      </c>
    </row>
    <row r="198" spans="2:51" s="11" customFormat="1" ht="13.5">
      <c r="B198" s="233"/>
      <c r="C198" s="234"/>
      <c r="D198" s="235" t="s">
        <v>148</v>
      </c>
      <c r="E198" s="236" t="s">
        <v>21</v>
      </c>
      <c r="F198" s="237" t="s">
        <v>257</v>
      </c>
      <c r="G198" s="234"/>
      <c r="H198" s="236" t="s">
        <v>21</v>
      </c>
      <c r="I198" s="238"/>
      <c r="J198" s="234"/>
      <c r="K198" s="234"/>
      <c r="L198" s="239"/>
      <c r="M198" s="240"/>
      <c r="N198" s="241"/>
      <c r="O198" s="241"/>
      <c r="P198" s="241"/>
      <c r="Q198" s="241"/>
      <c r="R198" s="241"/>
      <c r="S198" s="241"/>
      <c r="T198" s="242"/>
      <c r="AT198" s="243" t="s">
        <v>148</v>
      </c>
      <c r="AU198" s="243" t="s">
        <v>170</v>
      </c>
      <c r="AV198" s="11" t="s">
        <v>78</v>
      </c>
      <c r="AW198" s="11" t="s">
        <v>33</v>
      </c>
      <c r="AX198" s="11" t="s">
        <v>70</v>
      </c>
      <c r="AY198" s="243" t="s">
        <v>137</v>
      </c>
    </row>
    <row r="199" spans="2:51" s="12" customFormat="1" ht="13.5">
      <c r="B199" s="244"/>
      <c r="C199" s="245"/>
      <c r="D199" s="235" t="s">
        <v>148</v>
      </c>
      <c r="E199" s="246" t="s">
        <v>21</v>
      </c>
      <c r="F199" s="247" t="s">
        <v>311</v>
      </c>
      <c r="G199" s="245"/>
      <c r="H199" s="248">
        <v>0.443</v>
      </c>
      <c r="I199" s="249"/>
      <c r="J199" s="245"/>
      <c r="K199" s="245"/>
      <c r="L199" s="250"/>
      <c r="M199" s="251"/>
      <c r="N199" s="252"/>
      <c r="O199" s="252"/>
      <c r="P199" s="252"/>
      <c r="Q199" s="252"/>
      <c r="R199" s="252"/>
      <c r="S199" s="252"/>
      <c r="T199" s="253"/>
      <c r="AT199" s="254" t="s">
        <v>148</v>
      </c>
      <c r="AU199" s="254" t="s">
        <v>170</v>
      </c>
      <c r="AV199" s="12" t="s">
        <v>80</v>
      </c>
      <c r="AW199" s="12" t="s">
        <v>33</v>
      </c>
      <c r="AX199" s="12" t="s">
        <v>70</v>
      </c>
      <c r="AY199" s="254" t="s">
        <v>137</v>
      </c>
    </row>
    <row r="200" spans="2:51" s="12" customFormat="1" ht="13.5">
      <c r="B200" s="244"/>
      <c r="C200" s="245"/>
      <c r="D200" s="235" t="s">
        <v>148</v>
      </c>
      <c r="E200" s="246" t="s">
        <v>21</v>
      </c>
      <c r="F200" s="247" t="s">
        <v>312</v>
      </c>
      <c r="G200" s="245"/>
      <c r="H200" s="248">
        <v>-0.045</v>
      </c>
      <c r="I200" s="249"/>
      <c r="J200" s="245"/>
      <c r="K200" s="245"/>
      <c r="L200" s="250"/>
      <c r="M200" s="251"/>
      <c r="N200" s="252"/>
      <c r="O200" s="252"/>
      <c r="P200" s="252"/>
      <c r="Q200" s="252"/>
      <c r="R200" s="252"/>
      <c r="S200" s="252"/>
      <c r="T200" s="253"/>
      <c r="AT200" s="254" t="s">
        <v>148</v>
      </c>
      <c r="AU200" s="254" t="s">
        <v>170</v>
      </c>
      <c r="AV200" s="12" t="s">
        <v>80</v>
      </c>
      <c r="AW200" s="12" t="s">
        <v>33</v>
      </c>
      <c r="AX200" s="12" t="s">
        <v>70</v>
      </c>
      <c r="AY200" s="254" t="s">
        <v>137</v>
      </c>
    </row>
    <row r="201" spans="2:51" s="11" customFormat="1" ht="13.5">
      <c r="B201" s="233"/>
      <c r="C201" s="234"/>
      <c r="D201" s="235" t="s">
        <v>148</v>
      </c>
      <c r="E201" s="236" t="s">
        <v>21</v>
      </c>
      <c r="F201" s="237" t="s">
        <v>231</v>
      </c>
      <c r="G201" s="234"/>
      <c r="H201" s="236" t="s">
        <v>21</v>
      </c>
      <c r="I201" s="238"/>
      <c r="J201" s="234"/>
      <c r="K201" s="234"/>
      <c r="L201" s="239"/>
      <c r="M201" s="240"/>
      <c r="N201" s="241"/>
      <c r="O201" s="241"/>
      <c r="P201" s="241"/>
      <c r="Q201" s="241"/>
      <c r="R201" s="241"/>
      <c r="S201" s="241"/>
      <c r="T201" s="242"/>
      <c r="AT201" s="243" t="s">
        <v>148</v>
      </c>
      <c r="AU201" s="243" t="s">
        <v>170</v>
      </c>
      <c r="AV201" s="11" t="s">
        <v>78</v>
      </c>
      <c r="AW201" s="11" t="s">
        <v>33</v>
      </c>
      <c r="AX201" s="11" t="s">
        <v>70</v>
      </c>
      <c r="AY201" s="243" t="s">
        <v>137</v>
      </c>
    </row>
    <row r="202" spans="2:51" s="12" customFormat="1" ht="13.5">
      <c r="B202" s="244"/>
      <c r="C202" s="245"/>
      <c r="D202" s="235" t="s">
        <v>148</v>
      </c>
      <c r="E202" s="246" t="s">
        <v>21</v>
      </c>
      <c r="F202" s="247" t="s">
        <v>313</v>
      </c>
      <c r="G202" s="245"/>
      <c r="H202" s="248">
        <v>0.778</v>
      </c>
      <c r="I202" s="249"/>
      <c r="J202" s="245"/>
      <c r="K202" s="245"/>
      <c r="L202" s="250"/>
      <c r="M202" s="251"/>
      <c r="N202" s="252"/>
      <c r="O202" s="252"/>
      <c r="P202" s="252"/>
      <c r="Q202" s="252"/>
      <c r="R202" s="252"/>
      <c r="S202" s="252"/>
      <c r="T202" s="253"/>
      <c r="AT202" s="254" t="s">
        <v>148</v>
      </c>
      <c r="AU202" s="254" t="s">
        <v>170</v>
      </c>
      <c r="AV202" s="12" t="s">
        <v>80</v>
      </c>
      <c r="AW202" s="12" t="s">
        <v>33</v>
      </c>
      <c r="AX202" s="12" t="s">
        <v>70</v>
      </c>
      <c r="AY202" s="254" t="s">
        <v>137</v>
      </c>
    </row>
    <row r="203" spans="2:51" s="13" customFormat="1" ht="13.5">
      <c r="B203" s="255"/>
      <c r="C203" s="256"/>
      <c r="D203" s="235" t="s">
        <v>148</v>
      </c>
      <c r="E203" s="257" t="s">
        <v>21</v>
      </c>
      <c r="F203" s="258" t="s">
        <v>152</v>
      </c>
      <c r="G203" s="256"/>
      <c r="H203" s="259">
        <v>1.176</v>
      </c>
      <c r="I203" s="260"/>
      <c r="J203" s="256"/>
      <c r="K203" s="256"/>
      <c r="L203" s="261"/>
      <c r="M203" s="262"/>
      <c r="N203" s="263"/>
      <c r="O203" s="263"/>
      <c r="P203" s="263"/>
      <c r="Q203" s="263"/>
      <c r="R203" s="263"/>
      <c r="S203" s="263"/>
      <c r="T203" s="264"/>
      <c r="AT203" s="265" t="s">
        <v>148</v>
      </c>
      <c r="AU203" s="265" t="s">
        <v>170</v>
      </c>
      <c r="AV203" s="13" t="s">
        <v>146</v>
      </c>
      <c r="AW203" s="13" t="s">
        <v>33</v>
      </c>
      <c r="AX203" s="13" t="s">
        <v>78</v>
      </c>
      <c r="AY203" s="265" t="s">
        <v>137</v>
      </c>
    </row>
    <row r="204" spans="2:65" s="1" customFormat="1" ht="25.5" customHeight="1">
      <c r="B204" s="46"/>
      <c r="C204" s="221" t="s">
        <v>314</v>
      </c>
      <c r="D204" s="221" t="s">
        <v>141</v>
      </c>
      <c r="E204" s="222" t="s">
        <v>315</v>
      </c>
      <c r="F204" s="223" t="s">
        <v>316</v>
      </c>
      <c r="G204" s="224" t="s">
        <v>156</v>
      </c>
      <c r="H204" s="225">
        <v>8.025</v>
      </c>
      <c r="I204" s="226"/>
      <c r="J204" s="227">
        <f>ROUND(I204*H204,2)</f>
        <v>0</v>
      </c>
      <c r="K204" s="223" t="s">
        <v>145</v>
      </c>
      <c r="L204" s="72"/>
      <c r="M204" s="228" t="s">
        <v>21</v>
      </c>
      <c r="N204" s="229" t="s">
        <v>41</v>
      </c>
      <c r="O204" s="47"/>
      <c r="P204" s="230">
        <f>O204*H204</f>
        <v>0</v>
      </c>
      <c r="Q204" s="230">
        <v>0</v>
      </c>
      <c r="R204" s="230">
        <f>Q204*H204</f>
        <v>0</v>
      </c>
      <c r="S204" s="230">
        <v>0</v>
      </c>
      <c r="T204" s="231">
        <f>S204*H204</f>
        <v>0</v>
      </c>
      <c r="AR204" s="24" t="s">
        <v>146</v>
      </c>
      <c r="AT204" s="24" t="s">
        <v>141</v>
      </c>
      <c r="AU204" s="24" t="s">
        <v>170</v>
      </c>
      <c r="AY204" s="24" t="s">
        <v>137</v>
      </c>
      <c r="BE204" s="232">
        <f>IF(N204="základní",J204,0)</f>
        <v>0</v>
      </c>
      <c r="BF204" s="232">
        <f>IF(N204="snížená",J204,0)</f>
        <v>0</v>
      </c>
      <c r="BG204" s="232">
        <f>IF(N204="zákl. přenesená",J204,0)</f>
        <v>0</v>
      </c>
      <c r="BH204" s="232">
        <f>IF(N204="sníž. přenesená",J204,0)</f>
        <v>0</v>
      </c>
      <c r="BI204" s="232">
        <f>IF(N204="nulová",J204,0)</f>
        <v>0</v>
      </c>
      <c r="BJ204" s="24" t="s">
        <v>78</v>
      </c>
      <c r="BK204" s="232">
        <f>ROUND(I204*H204,2)</f>
        <v>0</v>
      </c>
      <c r="BL204" s="24" t="s">
        <v>146</v>
      </c>
      <c r="BM204" s="24" t="s">
        <v>317</v>
      </c>
    </row>
    <row r="205" spans="2:65" s="1" customFormat="1" ht="25.5" customHeight="1">
      <c r="B205" s="46"/>
      <c r="C205" s="221" t="s">
        <v>318</v>
      </c>
      <c r="D205" s="221" t="s">
        <v>141</v>
      </c>
      <c r="E205" s="222" t="s">
        <v>319</v>
      </c>
      <c r="F205" s="223" t="s">
        <v>320</v>
      </c>
      <c r="G205" s="224" t="s">
        <v>156</v>
      </c>
      <c r="H205" s="225">
        <v>8.025</v>
      </c>
      <c r="I205" s="226"/>
      <c r="J205" s="227">
        <f>ROUND(I205*H205,2)</f>
        <v>0</v>
      </c>
      <c r="K205" s="223" t="s">
        <v>145</v>
      </c>
      <c r="L205" s="72"/>
      <c r="M205" s="228" t="s">
        <v>21</v>
      </c>
      <c r="N205" s="229" t="s">
        <v>41</v>
      </c>
      <c r="O205" s="47"/>
      <c r="P205" s="230">
        <f>O205*H205</f>
        <v>0</v>
      </c>
      <c r="Q205" s="230">
        <v>0</v>
      </c>
      <c r="R205" s="230">
        <f>Q205*H205</f>
        <v>0</v>
      </c>
      <c r="S205" s="230">
        <v>0</v>
      </c>
      <c r="T205" s="231">
        <f>S205*H205</f>
        <v>0</v>
      </c>
      <c r="AR205" s="24" t="s">
        <v>146</v>
      </c>
      <c r="AT205" s="24" t="s">
        <v>141</v>
      </c>
      <c r="AU205" s="24" t="s">
        <v>170</v>
      </c>
      <c r="AY205" s="24" t="s">
        <v>137</v>
      </c>
      <c r="BE205" s="232">
        <f>IF(N205="základní",J205,0)</f>
        <v>0</v>
      </c>
      <c r="BF205" s="232">
        <f>IF(N205="snížená",J205,0)</f>
        <v>0</v>
      </c>
      <c r="BG205" s="232">
        <f>IF(N205="zákl. přenesená",J205,0)</f>
        <v>0</v>
      </c>
      <c r="BH205" s="232">
        <f>IF(N205="sníž. přenesená",J205,0)</f>
        <v>0</v>
      </c>
      <c r="BI205" s="232">
        <f>IF(N205="nulová",J205,0)</f>
        <v>0</v>
      </c>
      <c r="BJ205" s="24" t="s">
        <v>78</v>
      </c>
      <c r="BK205" s="232">
        <f>ROUND(I205*H205,2)</f>
        <v>0</v>
      </c>
      <c r="BL205" s="24" t="s">
        <v>146</v>
      </c>
      <c r="BM205" s="24" t="s">
        <v>321</v>
      </c>
    </row>
    <row r="206" spans="2:65" s="1" customFormat="1" ht="38.25" customHeight="1">
      <c r="B206" s="46"/>
      <c r="C206" s="221" t="s">
        <v>322</v>
      </c>
      <c r="D206" s="221" t="s">
        <v>141</v>
      </c>
      <c r="E206" s="222" t="s">
        <v>323</v>
      </c>
      <c r="F206" s="223" t="s">
        <v>324</v>
      </c>
      <c r="G206" s="224" t="s">
        <v>156</v>
      </c>
      <c r="H206" s="225">
        <v>68.346</v>
      </c>
      <c r="I206" s="226"/>
      <c r="J206" s="227">
        <f>ROUND(I206*H206,2)</f>
        <v>0</v>
      </c>
      <c r="K206" s="223" t="s">
        <v>145</v>
      </c>
      <c r="L206" s="72"/>
      <c r="M206" s="228" t="s">
        <v>21</v>
      </c>
      <c r="N206" s="229" t="s">
        <v>41</v>
      </c>
      <c r="O206" s="47"/>
      <c r="P206" s="230">
        <f>O206*H206</f>
        <v>0</v>
      </c>
      <c r="Q206" s="230">
        <v>0</v>
      </c>
      <c r="R206" s="230">
        <f>Q206*H206</f>
        <v>0</v>
      </c>
      <c r="S206" s="230">
        <v>0</v>
      </c>
      <c r="T206" s="231">
        <f>S206*H206</f>
        <v>0</v>
      </c>
      <c r="AR206" s="24" t="s">
        <v>146</v>
      </c>
      <c r="AT206" s="24" t="s">
        <v>141</v>
      </c>
      <c r="AU206" s="24" t="s">
        <v>170</v>
      </c>
      <c r="AY206" s="24" t="s">
        <v>137</v>
      </c>
      <c r="BE206" s="232">
        <f>IF(N206="základní",J206,0)</f>
        <v>0</v>
      </c>
      <c r="BF206" s="232">
        <f>IF(N206="snížená",J206,0)</f>
        <v>0</v>
      </c>
      <c r="BG206" s="232">
        <f>IF(N206="zákl. přenesená",J206,0)</f>
        <v>0</v>
      </c>
      <c r="BH206" s="232">
        <f>IF(N206="sníž. přenesená",J206,0)</f>
        <v>0</v>
      </c>
      <c r="BI206" s="232">
        <f>IF(N206="nulová",J206,0)</f>
        <v>0</v>
      </c>
      <c r="BJ206" s="24" t="s">
        <v>78</v>
      </c>
      <c r="BK206" s="232">
        <f>ROUND(I206*H206,2)</f>
        <v>0</v>
      </c>
      <c r="BL206" s="24" t="s">
        <v>146</v>
      </c>
      <c r="BM206" s="24" t="s">
        <v>325</v>
      </c>
    </row>
    <row r="207" spans="2:51" s="12" customFormat="1" ht="13.5">
      <c r="B207" s="244"/>
      <c r="C207" s="245"/>
      <c r="D207" s="235" t="s">
        <v>148</v>
      </c>
      <c r="E207" s="246" t="s">
        <v>21</v>
      </c>
      <c r="F207" s="247" t="s">
        <v>326</v>
      </c>
      <c r="G207" s="245"/>
      <c r="H207" s="248">
        <v>68.346</v>
      </c>
      <c r="I207" s="249"/>
      <c r="J207" s="245"/>
      <c r="K207" s="245"/>
      <c r="L207" s="250"/>
      <c r="M207" s="251"/>
      <c r="N207" s="252"/>
      <c r="O207" s="252"/>
      <c r="P207" s="252"/>
      <c r="Q207" s="252"/>
      <c r="R207" s="252"/>
      <c r="S207" s="252"/>
      <c r="T207" s="253"/>
      <c r="AT207" s="254" t="s">
        <v>148</v>
      </c>
      <c r="AU207" s="254" t="s">
        <v>170</v>
      </c>
      <c r="AV207" s="12" t="s">
        <v>80</v>
      </c>
      <c r="AW207" s="12" t="s">
        <v>33</v>
      </c>
      <c r="AX207" s="12" t="s">
        <v>78</v>
      </c>
      <c r="AY207" s="254" t="s">
        <v>137</v>
      </c>
    </row>
    <row r="208" spans="2:65" s="1" customFormat="1" ht="25.5" customHeight="1">
      <c r="B208" s="46"/>
      <c r="C208" s="221" t="s">
        <v>269</v>
      </c>
      <c r="D208" s="221" t="s">
        <v>141</v>
      </c>
      <c r="E208" s="222" t="s">
        <v>327</v>
      </c>
      <c r="F208" s="223" t="s">
        <v>328</v>
      </c>
      <c r="G208" s="224" t="s">
        <v>156</v>
      </c>
      <c r="H208" s="225">
        <v>7.887</v>
      </c>
      <c r="I208" s="226"/>
      <c r="J208" s="227">
        <f>ROUND(I208*H208,2)</f>
        <v>0</v>
      </c>
      <c r="K208" s="223" t="s">
        <v>145</v>
      </c>
      <c r="L208" s="72"/>
      <c r="M208" s="228" t="s">
        <v>21</v>
      </c>
      <c r="N208" s="229" t="s">
        <v>41</v>
      </c>
      <c r="O208" s="47"/>
      <c r="P208" s="230">
        <f>O208*H208</f>
        <v>0</v>
      </c>
      <c r="Q208" s="230">
        <v>0</v>
      </c>
      <c r="R208" s="230">
        <f>Q208*H208</f>
        <v>0</v>
      </c>
      <c r="S208" s="230">
        <v>0</v>
      </c>
      <c r="T208" s="231">
        <f>S208*H208</f>
        <v>0</v>
      </c>
      <c r="AR208" s="24" t="s">
        <v>146</v>
      </c>
      <c r="AT208" s="24" t="s">
        <v>141</v>
      </c>
      <c r="AU208" s="24" t="s">
        <v>170</v>
      </c>
      <c r="AY208" s="24" t="s">
        <v>137</v>
      </c>
      <c r="BE208" s="232">
        <f>IF(N208="základní",J208,0)</f>
        <v>0</v>
      </c>
      <c r="BF208" s="232">
        <f>IF(N208="snížená",J208,0)</f>
        <v>0</v>
      </c>
      <c r="BG208" s="232">
        <f>IF(N208="zákl. přenesená",J208,0)</f>
        <v>0</v>
      </c>
      <c r="BH208" s="232">
        <f>IF(N208="sníž. přenesená",J208,0)</f>
        <v>0</v>
      </c>
      <c r="BI208" s="232">
        <f>IF(N208="nulová",J208,0)</f>
        <v>0</v>
      </c>
      <c r="BJ208" s="24" t="s">
        <v>78</v>
      </c>
      <c r="BK208" s="232">
        <f>ROUND(I208*H208,2)</f>
        <v>0</v>
      </c>
      <c r="BL208" s="24" t="s">
        <v>146</v>
      </c>
      <c r="BM208" s="24" t="s">
        <v>329</v>
      </c>
    </row>
    <row r="209" spans="2:63" s="10" customFormat="1" ht="29.85" customHeight="1">
      <c r="B209" s="205"/>
      <c r="C209" s="206"/>
      <c r="D209" s="207" t="s">
        <v>69</v>
      </c>
      <c r="E209" s="219" t="s">
        <v>330</v>
      </c>
      <c r="F209" s="219" t="s">
        <v>331</v>
      </c>
      <c r="G209" s="206"/>
      <c r="H209" s="206"/>
      <c r="I209" s="209"/>
      <c r="J209" s="220">
        <f>BK209</f>
        <v>0</v>
      </c>
      <c r="K209" s="206"/>
      <c r="L209" s="211"/>
      <c r="M209" s="212"/>
      <c r="N209" s="213"/>
      <c r="O209" s="213"/>
      <c r="P209" s="214">
        <f>P210</f>
        <v>0</v>
      </c>
      <c r="Q209" s="213"/>
      <c r="R209" s="214">
        <f>R210</f>
        <v>0</v>
      </c>
      <c r="S209" s="213"/>
      <c r="T209" s="215">
        <f>T210</f>
        <v>0</v>
      </c>
      <c r="AR209" s="216" t="s">
        <v>78</v>
      </c>
      <c r="AT209" s="217" t="s">
        <v>69</v>
      </c>
      <c r="AU209" s="217" t="s">
        <v>78</v>
      </c>
      <c r="AY209" s="216" t="s">
        <v>137</v>
      </c>
      <c r="BK209" s="218">
        <f>BK210</f>
        <v>0</v>
      </c>
    </row>
    <row r="210" spans="2:65" s="1" customFormat="1" ht="38.25" customHeight="1">
      <c r="B210" s="46"/>
      <c r="C210" s="221" t="s">
        <v>332</v>
      </c>
      <c r="D210" s="221" t="s">
        <v>141</v>
      </c>
      <c r="E210" s="222" t="s">
        <v>333</v>
      </c>
      <c r="F210" s="223" t="s">
        <v>334</v>
      </c>
      <c r="G210" s="224" t="s">
        <v>156</v>
      </c>
      <c r="H210" s="225">
        <v>14.312</v>
      </c>
      <c r="I210" s="226"/>
      <c r="J210" s="227">
        <f>ROUND(I210*H210,2)</f>
        <v>0</v>
      </c>
      <c r="K210" s="223" t="s">
        <v>145</v>
      </c>
      <c r="L210" s="72"/>
      <c r="M210" s="228" t="s">
        <v>21</v>
      </c>
      <c r="N210" s="229" t="s">
        <v>41</v>
      </c>
      <c r="O210" s="47"/>
      <c r="P210" s="230">
        <f>O210*H210</f>
        <v>0</v>
      </c>
      <c r="Q210" s="230">
        <v>0</v>
      </c>
      <c r="R210" s="230">
        <f>Q210*H210</f>
        <v>0</v>
      </c>
      <c r="S210" s="230">
        <v>0</v>
      </c>
      <c r="T210" s="231">
        <f>S210*H210</f>
        <v>0</v>
      </c>
      <c r="AR210" s="24" t="s">
        <v>146</v>
      </c>
      <c r="AT210" s="24" t="s">
        <v>141</v>
      </c>
      <c r="AU210" s="24" t="s">
        <v>80</v>
      </c>
      <c r="AY210" s="24" t="s">
        <v>137</v>
      </c>
      <c r="BE210" s="232">
        <f>IF(N210="základní",J210,0)</f>
        <v>0</v>
      </c>
      <c r="BF210" s="232">
        <f>IF(N210="snížená",J210,0)</f>
        <v>0</v>
      </c>
      <c r="BG210" s="232">
        <f>IF(N210="zákl. přenesená",J210,0)</f>
        <v>0</v>
      </c>
      <c r="BH210" s="232">
        <f>IF(N210="sníž. přenesená",J210,0)</f>
        <v>0</v>
      </c>
      <c r="BI210" s="232">
        <f>IF(N210="nulová",J210,0)</f>
        <v>0</v>
      </c>
      <c r="BJ210" s="24" t="s">
        <v>78</v>
      </c>
      <c r="BK210" s="232">
        <f>ROUND(I210*H210,2)</f>
        <v>0</v>
      </c>
      <c r="BL210" s="24" t="s">
        <v>146</v>
      </c>
      <c r="BM210" s="24" t="s">
        <v>335</v>
      </c>
    </row>
    <row r="211" spans="2:63" s="10" customFormat="1" ht="37.4" customHeight="1">
      <c r="B211" s="205"/>
      <c r="C211" s="206"/>
      <c r="D211" s="207" t="s">
        <v>69</v>
      </c>
      <c r="E211" s="208" t="s">
        <v>336</v>
      </c>
      <c r="F211" s="208" t="s">
        <v>337</v>
      </c>
      <c r="G211" s="206"/>
      <c r="H211" s="206"/>
      <c r="I211" s="209"/>
      <c r="J211" s="210">
        <f>BK211</f>
        <v>0</v>
      </c>
      <c r="K211" s="206"/>
      <c r="L211" s="211"/>
      <c r="M211" s="212"/>
      <c r="N211" s="213"/>
      <c r="O211" s="213"/>
      <c r="P211" s="214">
        <f>P212+P217+P243</f>
        <v>0</v>
      </c>
      <c r="Q211" s="213"/>
      <c r="R211" s="214">
        <f>R212+R217+R243</f>
        <v>0.183801</v>
      </c>
      <c r="S211" s="213"/>
      <c r="T211" s="215">
        <f>T212+T217+T243</f>
        <v>0</v>
      </c>
      <c r="AR211" s="216" t="s">
        <v>80</v>
      </c>
      <c r="AT211" s="217" t="s">
        <v>69</v>
      </c>
      <c r="AU211" s="217" t="s">
        <v>70</v>
      </c>
      <c r="AY211" s="216" t="s">
        <v>137</v>
      </c>
      <c r="BK211" s="218">
        <f>BK212+BK217+BK243</f>
        <v>0</v>
      </c>
    </row>
    <row r="212" spans="2:63" s="10" customFormat="1" ht="19.9" customHeight="1">
      <c r="B212" s="205"/>
      <c r="C212" s="206"/>
      <c r="D212" s="207" t="s">
        <v>69</v>
      </c>
      <c r="E212" s="219" t="s">
        <v>338</v>
      </c>
      <c r="F212" s="219" t="s">
        <v>339</v>
      </c>
      <c r="G212" s="206"/>
      <c r="H212" s="206"/>
      <c r="I212" s="209"/>
      <c r="J212" s="220">
        <f>BK212</f>
        <v>0</v>
      </c>
      <c r="K212" s="206"/>
      <c r="L212" s="211"/>
      <c r="M212" s="212"/>
      <c r="N212" s="213"/>
      <c r="O212" s="213"/>
      <c r="P212" s="214">
        <f>SUM(P213:P216)</f>
        <v>0</v>
      </c>
      <c r="Q212" s="213"/>
      <c r="R212" s="214">
        <f>SUM(R213:R216)</f>
        <v>0.03124</v>
      </c>
      <c r="S212" s="213"/>
      <c r="T212" s="215">
        <f>SUM(T213:T216)</f>
        <v>0</v>
      </c>
      <c r="AR212" s="216" t="s">
        <v>80</v>
      </c>
      <c r="AT212" s="217" t="s">
        <v>69</v>
      </c>
      <c r="AU212" s="217" t="s">
        <v>78</v>
      </c>
      <c r="AY212" s="216" t="s">
        <v>137</v>
      </c>
      <c r="BK212" s="218">
        <f>SUM(BK213:BK216)</f>
        <v>0</v>
      </c>
    </row>
    <row r="213" spans="2:65" s="1" customFormat="1" ht="25.5" customHeight="1">
      <c r="B213" s="46"/>
      <c r="C213" s="221" t="s">
        <v>340</v>
      </c>
      <c r="D213" s="221" t="s">
        <v>141</v>
      </c>
      <c r="E213" s="222" t="s">
        <v>341</v>
      </c>
      <c r="F213" s="223" t="s">
        <v>342</v>
      </c>
      <c r="G213" s="224" t="s">
        <v>175</v>
      </c>
      <c r="H213" s="225">
        <v>4</v>
      </c>
      <c r="I213" s="226"/>
      <c r="J213" s="227">
        <f>ROUND(I213*H213,2)</f>
        <v>0</v>
      </c>
      <c r="K213" s="223" t="s">
        <v>343</v>
      </c>
      <c r="L213" s="72"/>
      <c r="M213" s="228" t="s">
        <v>21</v>
      </c>
      <c r="N213" s="229" t="s">
        <v>41</v>
      </c>
      <c r="O213" s="47"/>
      <c r="P213" s="230">
        <f>O213*H213</f>
        <v>0</v>
      </c>
      <c r="Q213" s="230">
        <v>0</v>
      </c>
      <c r="R213" s="230">
        <f>Q213*H213</f>
        <v>0</v>
      </c>
      <c r="S213" s="230">
        <v>0</v>
      </c>
      <c r="T213" s="231">
        <f>S213*H213</f>
        <v>0</v>
      </c>
      <c r="AR213" s="24" t="s">
        <v>344</v>
      </c>
      <c r="AT213" s="24" t="s">
        <v>141</v>
      </c>
      <c r="AU213" s="24" t="s">
        <v>80</v>
      </c>
      <c r="AY213" s="24" t="s">
        <v>137</v>
      </c>
      <c r="BE213" s="232">
        <f>IF(N213="základní",J213,0)</f>
        <v>0</v>
      </c>
      <c r="BF213" s="232">
        <f>IF(N213="snížená",J213,0)</f>
        <v>0</v>
      </c>
      <c r="BG213" s="232">
        <f>IF(N213="zákl. přenesená",J213,0)</f>
        <v>0</v>
      </c>
      <c r="BH213" s="232">
        <f>IF(N213="sníž. přenesená",J213,0)</f>
        <v>0</v>
      </c>
      <c r="BI213" s="232">
        <f>IF(N213="nulová",J213,0)</f>
        <v>0</v>
      </c>
      <c r="BJ213" s="24" t="s">
        <v>78</v>
      </c>
      <c r="BK213" s="232">
        <f>ROUND(I213*H213,2)</f>
        <v>0</v>
      </c>
      <c r="BL213" s="24" t="s">
        <v>344</v>
      </c>
      <c r="BM213" s="24" t="s">
        <v>345</v>
      </c>
    </row>
    <row r="214" spans="2:65" s="1" customFormat="1" ht="16.5" customHeight="1">
      <c r="B214" s="46"/>
      <c r="C214" s="277" t="s">
        <v>346</v>
      </c>
      <c r="D214" s="277" t="s">
        <v>347</v>
      </c>
      <c r="E214" s="278" t="s">
        <v>348</v>
      </c>
      <c r="F214" s="279" t="s">
        <v>349</v>
      </c>
      <c r="G214" s="280" t="s">
        <v>175</v>
      </c>
      <c r="H214" s="281">
        <v>4</v>
      </c>
      <c r="I214" s="282"/>
      <c r="J214" s="283">
        <f>ROUND(I214*H214,2)</f>
        <v>0</v>
      </c>
      <c r="K214" s="279" t="s">
        <v>21</v>
      </c>
      <c r="L214" s="284"/>
      <c r="M214" s="285" t="s">
        <v>21</v>
      </c>
      <c r="N214" s="286" t="s">
        <v>41</v>
      </c>
      <c r="O214" s="47"/>
      <c r="P214" s="230">
        <f>O214*H214</f>
        <v>0</v>
      </c>
      <c r="Q214" s="230">
        <v>0.00046</v>
      </c>
      <c r="R214" s="230">
        <f>Q214*H214</f>
        <v>0.00184</v>
      </c>
      <c r="S214" s="230">
        <v>0</v>
      </c>
      <c r="T214" s="231">
        <f>S214*H214</f>
        <v>0</v>
      </c>
      <c r="AR214" s="24" t="s">
        <v>350</v>
      </c>
      <c r="AT214" s="24" t="s">
        <v>347</v>
      </c>
      <c r="AU214" s="24" t="s">
        <v>80</v>
      </c>
      <c r="AY214" s="24" t="s">
        <v>137</v>
      </c>
      <c r="BE214" s="232">
        <f>IF(N214="základní",J214,0)</f>
        <v>0</v>
      </c>
      <c r="BF214" s="232">
        <f>IF(N214="snížená",J214,0)</f>
        <v>0</v>
      </c>
      <c r="BG214" s="232">
        <f>IF(N214="zákl. přenesená",J214,0)</f>
        <v>0</v>
      </c>
      <c r="BH214" s="232">
        <f>IF(N214="sníž. přenesená",J214,0)</f>
        <v>0</v>
      </c>
      <c r="BI214" s="232">
        <f>IF(N214="nulová",J214,0)</f>
        <v>0</v>
      </c>
      <c r="BJ214" s="24" t="s">
        <v>78</v>
      </c>
      <c r="BK214" s="232">
        <f>ROUND(I214*H214,2)</f>
        <v>0</v>
      </c>
      <c r="BL214" s="24" t="s">
        <v>344</v>
      </c>
      <c r="BM214" s="24" t="s">
        <v>351</v>
      </c>
    </row>
    <row r="215" spans="2:65" s="1" customFormat="1" ht="16.5" customHeight="1">
      <c r="B215" s="46"/>
      <c r="C215" s="221" t="s">
        <v>352</v>
      </c>
      <c r="D215" s="221" t="s">
        <v>141</v>
      </c>
      <c r="E215" s="222" t="s">
        <v>353</v>
      </c>
      <c r="F215" s="223" t="s">
        <v>354</v>
      </c>
      <c r="G215" s="224" t="s">
        <v>175</v>
      </c>
      <c r="H215" s="225">
        <v>2</v>
      </c>
      <c r="I215" s="226"/>
      <c r="J215" s="227">
        <f>ROUND(I215*H215,2)</f>
        <v>0</v>
      </c>
      <c r="K215" s="223" t="s">
        <v>145</v>
      </c>
      <c r="L215" s="72"/>
      <c r="M215" s="228" t="s">
        <v>21</v>
      </c>
      <c r="N215" s="229" t="s">
        <v>41</v>
      </c>
      <c r="O215" s="47"/>
      <c r="P215" s="230">
        <f>O215*H215</f>
        <v>0</v>
      </c>
      <c r="Q215" s="230">
        <v>0</v>
      </c>
      <c r="R215" s="230">
        <f>Q215*H215</f>
        <v>0</v>
      </c>
      <c r="S215" s="230">
        <v>0</v>
      </c>
      <c r="T215" s="231">
        <f>S215*H215</f>
        <v>0</v>
      </c>
      <c r="AR215" s="24" t="s">
        <v>344</v>
      </c>
      <c r="AT215" s="24" t="s">
        <v>141</v>
      </c>
      <c r="AU215" s="24" t="s">
        <v>80</v>
      </c>
      <c r="AY215" s="24" t="s">
        <v>137</v>
      </c>
      <c r="BE215" s="232">
        <f>IF(N215="základní",J215,0)</f>
        <v>0</v>
      </c>
      <c r="BF215" s="232">
        <f>IF(N215="snížená",J215,0)</f>
        <v>0</v>
      </c>
      <c r="BG215" s="232">
        <f>IF(N215="zákl. přenesená",J215,0)</f>
        <v>0</v>
      </c>
      <c r="BH215" s="232">
        <f>IF(N215="sníž. přenesená",J215,0)</f>
        <v>0</v>
      </c>
      <c r="BI215" s="232">
        <f>IF(N215="nulová",J215,0)</f>
        <v>0</v>
      </c>
      <c r="BJ215" s="24" t="s">
        <v>78</v>
      </c>
      <c r="BK215" s="232">
        <f>ROUND(I215*H215,2)</f>
        <v>0</v>
      </c>
      <c r="BL215" s="24" t="s">
        <v>344</v>
      </c>
      <c r="BM215" s="24" t="s">
        <v>355</v>
      </c>
    </row>
    <row r="216" spans="2:65" s="1" customFormat="1" ht="16.5" customHeight="1">
      <c r="B216" s="46"/>
      <c r="C216" s="277" t="s">
        <v>356</v>
      </c>
      <c r="D216" s="277" t="s">
        <v>347</v>
      </c>
      <c r="E216" s="278" t="s">
        <v>357</v>
      </c>
      <c r="F216" s="279" t="s">
        <v>358</v>
      </c>
      <c r="G216" s="280" t="s">
        <v>175</v>
      </c>
      <c r="H216" s="281">
        <v>2</v>
      </c>
      <c r="I216" s="282"/>
      <c r="J216" s="283">
        <f>ROUND(I216*H216,2)</f>
        <v>0</v>
      </c>
      <c r="K216" s="279" t="s">
        <v>145</v>
      </c>
      <c r="L216" s="284"/>
      <c r="M216" s="285" t="s">
        <v>21</v>
      </c>
      <c r="N216" s="286" t="s">
        <v>41</v>
      </c>
      <c r="O216" s="47"/>
      <c r="P216" s="230">
        <f>O216*H216</f>
        <v>0</v>
      </c>
      <c r="Q216" s="230">
        <v>0.0147</v>
      </c>
      <c r="R216" s="230">
        <f>Q216*H216</f>
        <v>0.0294</v>
      </c>
      <c r="S216" s="230">
        <v>0</v>
      </c>
      <c r="T216" s="231">
        <f>S216*H216</f>
        <v>0</v>
      </c>
      <c r="AR216" s="24" t="s">
        <v>350</v>
      </c>
      <c r="AT216" s="24" t="s">
        <v>347</v>
      </c>
      <c r="AU216" s="24" t="s">
        <v>80</v>
      </c>
      <c r="AY216" s="24" t="s">
        <v>137</v>
      </c>
      <c r="BE216" s="232">
        <f>IF(N216="základní",J216,0)</f>
        <v>0</v>
      </c>
      <c r="BF216" s="232">
        <f>IF(N216="snížená",J216,0)</f>
        <v>0</v>
      </c>
      <c r="BG216" s="232">
        <f>IF(N216="zákl. přenesená",J216,0)</f>
        <v>0</v>
      </c>
      <c r="BH216" s="232">
        <f>IF(N216="sníž. přenesená",J216,0)</f>
        <v>0</v>
      </c>
      <c r="BI216" s="232">
        <f>IF(N216="nulová",J216,0)</f>
        <v>0</v>
      </c>
      <c r="BJ216" s="24" t="s">
        <v>78</v>
      </c>
      <c r="BK216" s="232">
        <f>ROUND(I216*H216,2)</f>
        <v>0</v>
      </c>
      <c r="BL216" s="24" t="s">
        <v>344</v>
      </c>
      <c r="BM216" s="24" t="s">
        <v>359</v>
      </c>
    </row>
    <row r="217" spans="2:63" s="10" customFormat="1" ht="29.85" customHeight="1">
      <c r="B217" s="205"/>
      <c r="C217" s="206"/>
      <c r="D217" s="207" t="s">
        <v>69</v>
      </c>
      <c r="E217" s="219" t="s">
        <v>360</v>
      </c>
      <c r="F217" s="219" t="s">
        <v>361</v>
      </c>
      <c r="G217" s="206"/>
      <c r="H217" s="206"/>
      <c r="I217" s="209"/>
      <c r="J217" s="220">
        <f>BK217</f>
        <v>0</v>
      </c>
      <c r="K217" s="206"/>
      <c r="L217" s="211"/>
      <c r="M217" s="212"/>
      <c r="N217" s="213"/>
      <c r="O217" s="213"/>
      <c r="P217" s="214">
        <f>SUM(P218:P242)</f>
        <v>0</v>
      </c>
      <c r="Q217" s="213"/>
      <c r="R217" s="214">
        <f>SUM(R218:R242)</f>
        <v>0.109466</v>
      </c>
      <c r="S217" s="213"/>
      <c r="T217" s="215">
        <f>SUM(T218:T242)</f>
        <v>0</v>
      </c>
      <c r="AR217" s="216" t="s">
        <v>80</v>
      </c>
      <c r="AT217" s="217" t="s">
        <v>69</v>
      </c>
      <c r="AU217" s="217" t="s">
        <v>78</v>
      </c>
      <c r="AY217" s="216" t="s">
        <v>137</v>
      </c>
      <c r="BK217" s="218">
        <f>SUM(BK218:BK242)</f>
        <v>0</v>
      </c>
    </row>
    <row r="218" spans="2:65" s="1" customFormat="1" ht="25.5" customHeight="1">
      <c r="B218" s="46"/>
      <c r="C218" s="221" t="s">
        <v>362</v>
      </c>
      <c r="D218" s="221" t="s">
        <v>141</v>
      </c>
      <c r="E218" s="222" t="s">
        <v>363</v>
      </c>
      <c r="F218" s="223" t="s">
        <v>364</v>
      </c>
      <c r="G218" s="224" t="s">
        <v>164</v>
      </c>
      <c r="H218" s="225">
        <v>7.2</v>
      </c>
      <c r="I218" s="226"/>
      <c r="J218" s="227">
        <f>ROUND(I218*H218,2)</f>
        <v>0</v>
      </c>
      <c r="K218" s="223" t="s">
        <v>145</v>
      </c>
      <c r="L218" s="72"/>
      <c r="M218" s="228" t="s">
        <v>21</v>
      </c>
      <c r="N218" s="229" t="s">
        <v>41</v>
      </c>
      <c r="O218" s="47"/>
      <c r="P218" s="230">
        <f>O218*H218</f>
        <v>0</v>
      </c>
      <c r="Q218" s="230">
        <v>0.00012</v>
      </c>
      <c r="R218" s="230">
        <f>Q218*H218</f>
        <v>0.0008640000000000001</v>
      </c>
      <c r="S218" s="230">
        <v>0</v>
      </c>
      <c r="T218" s="231">
        <f>S218*H218</f>
        <v>0</v>
      </c>
      <c r="AR218" s="24" t="s">
        <v>344</v>
      </c>
      <c r="AT218" s="24" t="s">
        <v>141</v>
      </c>
      <c r="AU218" s="24" t="s">
        <v>80</v>
      </c>
      <c r="AY218" s="24" t="s">
        <v>137</v>
      </c>
      <c r="BE218" s="232">
        <f>IF(N218="základní",J218,0)</f>
        <v>0</v>
      </c>
      <c r="BF218" s="232">
        <f>IF(N218="snížená",J218,0)</f>
        <v>0</v>
      </c>
      <c r="BG218" s="232">
        <f>IF(N218="zákl. přenesená",J218,0)</f>
        <v>0</v>
      </c>
      <c r="BH218" s="232">
        <f>IF(N218="sníž. přenesená",J218,0)</f>
        <v>0</v>
      </c>
      <c r="BI218" s="232">
        <f>IF(N218="nulová",J218,0)</f>
        <v>0</v>
      </c>
      <c r="BJ218" s="24" t="s">
        <v>78</v>
      </c>
      <c r="BK218" s="232">
        <f>ROUND(I218*H218,2)</f>
        <v>0</v>
      </c>
      <c r="BL218" s="24" t="s">
        <v>344</v>
      </c>
      <c r="BM218" s="24" t="s">
        <v>365</v>
      </c>
    </row>
    <row r="219" spans="2:51" s="11" customFormat="1" ht="13.5">
      <c r="B219" s="233"/>
      <c r="C219" s="234"/>
      <c r="D219" s="235" t="s">
        <v>148</v>
      </c>
      <c r="E219" s="236" t="s">
        <v>21</v>
      </c>
      <c r="F219" s="237" t="s">
        <v>366</v>
      </c>
      <c r="G219" s="234"/>
      <c r="H219" s="236" t="s">
        <v>21</v>
      </c>
      <c r="I219" s="238"/>
      <c r="J219" s="234"/>
      <c r="K219" s="234"/>
      <c r="L219" s="239"/>
      <c r="M219" s="240"/>
      <c r="N219" s="241"/>
      <c r="O219" s="241"/>
      <c r="P219" s="241"/>
      <c r="Q219" s="241"/>
      <c r="R219" s="241"/>
      <c r="S219" s="241"/>
      <c r="T219" s="242"/>
      <c r="AT219" s="243" t="s">
        <v>148</v>
      </c>
      <c r="AU219" s="243" t="s">
        <v>80</v>
      </c>
      <c r="AV219" s="11" t="s">
        <v>78</v>
      </c>
      <c r="AW219" s="11" t="s">
        <v>33</v>
      </c>
      <c r="AX219" s="11" t="s">
        <v>70</v>
      </c>
      <c r="AY219" s="243" t="s">
        <v>137</v>
      </c>
    </row>
    <row r="220" spans="2:51" s="12" customFormat="1" ht="13.5">
      <c r="B220" s="244"/>
      <c r="C220" s="245"/>
      <c r="D220" s="235" t="s">
        <v>148</v>
      </c>
      <c r="E220" s="246" t="s">
        <v>21</v>
      </c>
      <c r="F220" s="247" t="s">
        <v>367</v>
      </c>
      <c r="G220" s="245"/>
      <c r="H220" s="248">
        <v>1.65</v>
      </c>
      <c r="I220" s="249"/>
      <c r="J220" s="245"/>
      <c r="K220" s="245"/>
      <c r="L220" s="250"/>
      <c r="M220" s="251"/>
      <c r="N220" s="252"/>
      <c r="O220" s="252"/>
      <c r="P220" s="252"/>
      <c r="Q220" s="252"/>
      <c r="R220" s="252"/>
      <c r="S220" s="252"/>
      <c r="T220" s="253"/>
      <c r="AT220" s="254" t="s">
        <v>148</v>
      </c>
      <c r="AU220" s="254" t="s">
        <v>80</v>
      </c>
      <c r="AV220" s="12" t="s">
        <v>80</v>
      </c>
      <c r="AW220" s="12" t="s">
        <v>33</v>
      </c>
      <c r="AX220" s="12" t="s">
        <v>70</v>
      </c>
      <c r="AY220" s="254" t="s">
        <v>137</v>
      </c>
    </row>
    <row r="221" spans="2:51" s="12" customFormat="1" ht="13.5">
      <c r="B221" s="244"/>
      <c r="C221" s="245"/>
      <c r="D221" s="235" t="s">
        <v>148</v>
      </c>
      <c r="E221" s="246" t="s">
        <v>21</v>
      </c>
      <c r="F221" s="247" t="s">
        <v>368</v>
      </c>
      <c r="G221" s="245"/>
      <c r="H221" s="248">
        <v>0.6</v>
      </c>
      <c r="I221" s="249"/>
      <c r="J221" s="245"/>
      <c r="K221" s="245"/>
      <c r="L221" s="250"/>
      <c r="M221" s="251"/>
      <c r="N221" s="252"/>
      <c r="O221" s="252"/>
      <c r="P221" s="252"/>
      <c r="Q221" s="252"/>
      <c r="R221" s="252"/>
      <c r="S221" s="252"/>
      <c r="T221" s="253"/>
      <c r="AT221" s="254" t="s">
        <v>148</v>
      </c>
      <c r="AU221" s="254" t="s">
        <v>80</v>
      </c>
      <c r="AV221" s="12" t="s">
        <v>80</v>
      </c>
      <c r="AW221" s="12" t="s">
        <v>33</v>
      </c>
      <c r="AX221" s="12" t="s">
        <v>70</v>
      </c>
      <c r="AY221" s="254" t="s">
        <v>137</v>
      </c>
    </row>
    <row r="222" spans="2:51" s="12" customFormat="1" ht="13.5">
      <c r="B222" s="244"/>
      <c r="C222" s="245"/>
      <c r="D222" s="235" t="s">
        <v>148</v>
      </c>
      <c r="E222" s="246" t="s">
        <v>21</v>
      </c>
      <c r="F222" s="247" t="s">
        <v>369</v>
      </c>
      <c r="G222" s="245"/>
      <c r="H222" s="248">
        <v>7.2</v>
      </c>
      <c r="I222" s="249"/>
      <c r="J222" s="245"/>
      <c r="K222" s="245"/>
      <c r="L222" s="250"/>
      <c r="M222" s="251"/>
      <c r="N222" s="252"/>
      <c r="O222" s="252"/>
      <c r="P222" s="252"/>
      <c r="Q222" s="252"/>
      <c r="R222" s="252"/>
      <c r="S222" s="252"/>
      <c r="T222" s="253"/>
      <c r="AT222" s="254" t="s">
        <v>148</v>
      </c>
      <c r="AU222" s="254" t="s">
        <v>80</v>
      </c>
      <c r="AV222" s="12" t="s">
        <v>80</v>
      </c>
      <c r="AW222" s="12" t="s">
        <v>33</v>
      </c>
      <c r="AX222" s="12" t="s">
        <v>78</v>
      </c>
      <c r="AY222" s="254" t="s">
        <v>137</v>
      </c>
    </row>
    <row r="223" spans="2:65" s="1" customFormat="1" ht="25.5" customHeight="1">
      <c r="B223" s="46"/>
      <c r="C223" s="221" t="s">
        <v>370</v>
      </c>
      <c r="D223" s="221" t="s">
        <v>141</v>
      </c>
      <c r="E223" s="222" t="s">
        <v>371</v>
      </c>
      <c r="F223" s="223" t="s">
        <v>372</v>
      </c>
      <c r="G223" s="224" t="s">
        <v>164</v>
      </c>
      <c r="H223" s="225">
        <v>13.684</v>
      </c>
      <c r="I223" s="226"/>
      <c r="J223" s="227">
        <f>ROUND(I223*H223,2)</f>
        <v>0</v>
      </c>
      <c r="K223" s="223" t="s">
        <v>145</v>
      </c>
      <c r="L223" s="72"/>
      <c r="M223" s="228" t="s">
        <v>21</v>
      </c>
      <c r="N223" s="229" t="s">
        <v>41</v>
      </c>
      <c r="O223" s="47"/>
      <c r="P223" s="230">
        <f>O223*H223</f>
        <v>0</v>
      </c>
      <c r="Q223" s="230">
        <v>0.003</v>
      </c>
      <c r="R223" s="230">
        <f>Q223*H223</f>
        <v>0.041052</v>
      </c>
      <c r="S223" s="230">
        <v>0</v>
      </c>
      <c r="T223" s="231">
        <f>S223*H223</f>
        <v>0</v>
      </c>
      <c r="AR223" s="24" t="s">
        <v>344</v>
      </c>
      <c r="AT223" s="24" t="s">
        <v>141</v>
      </c>
      <c r="AU223" s="24" t="s">
        <v>80</v>
      </c>
      <c r="AY223" s="24" t="s">
        <v>137</v>
      </c>
      <c r="BE223" s="232">
        <f>IF(N223="základní",J223,0)</f>
        <v>0</v>
      </c>
      <c r="BF223" s="232">
        <f>IF(N223="snížená",J223,0)</f>
        <v>0</v>
      </c>
      <c r="BG223" s="232">
        <f>IF(N223="zákl. přenesená",J223,0)</f>
        <v>0</v>
      </c>
      <c r="BH223" s="232">
        <f>IF(N223="sníž. přenesená",J223,0)</f>
        <v>0</v>
      </c>
      <c r="BI223" s="232">
        <f>IF(N223="nulová",J223,0)</f>
        <v>0</v>
      </c>
      <c r="BJ223" s="24" t="s">
        <v>78</v>
      </c>
      <c r="BK223" s="232">
        <f>ROUND(I223*H223,2)</f>
        <v>0</v>
      </c>
      <c r="BL223" s="24" t="s">
        <v>344</v>
      </c>
      <c r="BM223" s="24" t="s">
        <v>373</v>
      </c>
    </row>
    <row r="224" spans="2:51" s="11" customFormat="1" ht="13.5">
      <c r="B224" s="233"/>
      <c r="C224" s="234"/>
      <c r="D224" s="235" t="s">
        <v>148</v>
      </c>
      <c r="E224" s="236" t="s">
        <v>21</v>
      </c>
      <c r="F224" s="237" t="s">
        <v>374</v>
      </c>
      <c r="G224" s="234"/>
      <c r="H224" s="236" t="s">
        <v>21</v>
      </c>
      <c r="I224" s="238"/>
      <c r="J224" s="234"/>
      <c r="K224" s="234"/>
      <c r="L224" s="239"/>
      <c r="M224" s="240"/>
      <c r="N224" s="241"/>
      <c r="O224" s="241"/>
      <c r="P224" s="241"/>
      <c r="Q224" s="241"/>
      <c r="R224" s="241"/>
      <c r="S224" s="241"/>
      <c r="T224" s="242"/>
      <c r="AT224" s="243" t="s">
        <v>148</v>
      </c>
      <c r="AU224" s="243" t="s">
        <v>80</v>
      </c>
      <c r="AV224" s="11" t="s">
        <v>78</v>
      </c>
      <c r="AW224" s="11" t="s">
        <v>33</v>
      </c>
      <c r="AX224" s="11" t="s">
        <v>70</v>
      </c>
      <c r="AY224" s="243" t="s">
        <v>137</v>
      </c>
    </row>
    <row r="225" spans="2:51" s="11" customFormat="1" ht="13.5">
      <c r="B225" s="233"/>
      <c r="C225" s="234"/>
      <c r="D225" s="235" t="s">
        <v>148</v>
      </c>
      <c r="E225" s="236" t="s">
        <v>21</v>
      </c>
      <c r="F225" s="237" t="s">
        <v>276</v>
      </c>
      <c r="G225" s="234"/>
      <c r="H225" s="236" t="s">
        <v>21</v>
      </c>
      <c r="I225" s="238"/>
      <c r="J225" s="234"/>
      <c r="K225" s="234"/>
      <c r="L225" s="239"/>
      <c r="M225" s="240"/>
      <c r="N225" s="241"/>
      <c r="O225" s="241"/>
      <c r="P225" s="241"/>
      <c r="Q225" s="241"/>
      <c r="R225" s="241"/>
      <c r="S225" s="241"/>
      <c r="T225" s="242"/>
      <c r="AT225" s="243" t="s">
        <v>148</v>
      </c>
      <c r="AU225" s="243" t="s">
        <v>80</v>
      </c>
      <c r="AV225" s="11" t="s">
        <v>78</v>
      </c>
      <c r="AW225" s="11" t="s">
        <v>33</v>
      </c>
      <c r="AX225" s="11" t="s">
        <v>70</v>
      </c>
      <c r="AY225" s="243" t="s">
        <v>137</v>
      </c>
    </row>
    <row r="226" spans="2:51" s="12" customFormat="1" ht="13.5">
      <c r="B226" s="244"/>
      <c r="C226" s="245"/>
      <c r="D226" s="235" t="s">
        <v>148</v>
      </c>
      <c r="E226" s="246" t="s">
        <v>21</v>
      </c>
      <c r="F226" s="247" t="s">
        <v>375</v>
      </c>
      <c r="G226" s="245"/>
      <c r="H226" s="248">
        <v>5.328</v>
      </c>
      <c r="I226" s="249"/>
      <c r="J226" s="245"/>
      <c r="K226" s="245"/>
      <c r="L226" s="250"/>
      <c r="M226" s="251"/>
      <c r="N226" s="252"/>
      <c r="O226" s="252"/>
      <c r="P226" s="252"/>
      <c r="Q226" s="252"/>
      <c r="R226" s="252"/>
      <c r="S226" s="252"/>
      <c r="T226" s="253"/>
      <c r="AT226" s="254" t="s">
        <v>148</v>
      </c>
      <c r="AU226" s="254" t="s">
        <v>80</v>
      </c>
      <c r="AV226" s="12" t="s">
        <v>80</v>
      </c>
      <c r="AW226" s="12" t="s">
        <v>33</v>
      </c>
      <c r="AX226" s="12" t="s">
        <v>70</v>
      </c>
      <c r="AY226" s="254" t="s">
        <v>137</v>
      </c>
    </row>
    <row r="227" spans="2:51" s="12" customFormat="1" ht="13.5">
      <c r="B227" s="244"/>
      <c r="C227" s="245"/>
      <c r="D227" s="235" t="s">
        <v>148</v>
      </c>
      <c r="E227" s="246" t="s">
        <v>21</v>
      </c>
      <c r="F227" s="247" t="s">
        <v>376</v>
      </c>
      <c r="G227" s="245"/>
      <c r="H227" s="248">
        <v>-0.304</v>
      </c>
      <c r="I227" s="249"/>
      <c r="J227" s="245"/>
      <c r="K227" s="245"/>
      <c r="L227" s="250"/>
      <c r="M227" s="251"/>
      <c r="N227" s="252"/>
      <c r="O227" s="252"/>
      <c r="P227" s="252"/>
      <c r="Q227" s="252"/>
      <c r="R227" s="252"/>
      <c r="S227" s="252"/>
      <c r="T227" s="253"/>
      <c r="AT227" s="254" t="s">
        <v>148</v>
      </c>
      <c r="AU227" s="254" t="s">
        <v>80</v>
      </c>
      <c r="AV227" s="12" t="s">
        <v>80</v>
      </c>
      <c r="AW227" s="12" t="s">
        <v>33</v>
      </c>
      <c r="AX227" s="12" t="s">
        <v>70</v>
      </c>
      <c r="AY227" s="254" t="s">
        <v>137</v>
      </c>
    </row>
    <row r="228" spans="2:51" s="11" customFormat="1" ht="13.5">
      <c r="B228" s="233"/>
      <c r="C228" s="234"/>
      <c r="D228" s="235" t="s">
        <v>148</v>
      </c>
      <c r="E228" s="236" t="s">
        <v>21</v>
      </c>
      <c r="F228" s="237" t="s">
        <v>231</v>
      </c>
      <c r="G228" s="234"/>
      <c r="H228" s="236" t="s">
        <v>21</v>
      </c>
      <c r="I228" s="238"/>
      <c r="J228" s="234"/>
      <c r="K228" s="234"/>
      <c r="L228" s="239"/>
      <c r="M228" s="240"/>
      <c r="N228" s="241"/>
      <c r="O228" s="241"/>
      <c r="P228" s="241"/>
      <c r="Q228" s="241"/>
      <c r="R228" s="241"/>
      <c r="S228" s="241"/>
      <c r="T228" s="242"/>
      <c r="AT228" s="243" t="s">
        <v>148</v>
      </c>
      <c r="AU228" s="243" t="s">
        <v>80</v>
      </c>
      <c r="AV228" s="11" t="s">
        <v>78</v>
      </c>
      <c r="AW228" s="11" t="s">
        <v>33</v>
      </c>
      <c r="AX228" s="11" t="s">
        <v>70</v>
      </c>
      <c r="AY228" s="243" t="s">
        <v>137</v>
      </c>
    </row>
    <row r="229" spans="2:51" s="12" customFormat="1" ht="13.5">
      <c r="B229" s="244"/>
      <c r="C229" s="245"/>
      <c r="D229" s="235" t="s">
        <v>148</v>
      </c>
      <c r="E229" s="246" t="s">
        <v>21</v>
      </c>
      <c r="F229" s="247" t="s">
        <v>377</v>
      </c>
      <c r="G229" s="245"/>
      <c r="H229" s="248">
        <v>8.66</v>
      </c>
      <c r="I229" s="249"/>
      <c r="J229" s="245"/>
      <c r="K229" s="245"/>
      <c r="L229" s="250"/>
      <c r="M229" s="251"/>
      <c r="N229" s="252"/>
      <c r="O229" s="252"/>
      <c r="P229" s="252"/>
      <c r="Q229" s="252"/>
      <c r="R229" s="252"/>
      <c r="S229" s="252"/>
      <c r="T229" s="253"/>
      <c r="AT229" s="254" t="s">
        <v>148</v>
      </c>
      <c r="AU229" s="254" t="s">
        <v>80</v>
      </c>
      <c r="AV229" s="12" t="s">
        <v>80</v>
      </c>
      <c r="AW229" s="12" t="s">
        <v>33</v>
      </c>
      <c r="AX229" s="12" t="s">
        <v>70</v>
      </c>
      <c r="AY229" s="254" t="s">
        <v>137</v>
      </c>
    </row>
    <row r="230" spans="2:51" s="13" customFormat="1" ht="13.5">
      <c r="B230" s="255"/>
      <c r="C230" s="256"/>
      <c r="D230" s="235" t="s">
        <v>148</v>
      </c>
      <c r="E230" s="257" t="s">
        <v>21</v>
      </c>
      <c r="F230" s="258" t="s">
        <v>152</v>
      </c>
      <c r="G230" s="256"/>
      <c r="H230" s="259">
        <v>13.684</v>
      </c>
      <c r="I230" s="260"/>
      <c r="J230" s="256"/>
      <c r="K230" s="256"/>
      <c r="L230" s="261"/>
      <c r="M230" s="262"/>
      <c r="N230" s="263"/>
      <c r="O230" s="263"/>
      <c r="P230" s="263"/>
      <c r="Q230" s="263"/>
      <c r="R230" s="263"/>
      <c r="S230" s="263"/>
      <c r="T230" s="264"/>
      <c r="AT230" s="265" t="s">
        <v>148</v>
      </c>
      <c r="AU230" s="265" t="s">
        <v>80</v>
      </c>
      <c r="AV230" s="13" t="s">
        <v>146</v>
      </c>
      <c r="AW230" s="13" t="s">
        <v>33</v>
      </c>
      <c r="AX230" s="13" t="s">
        <v>78</v>
      </c>
      <c r="AY230" s="265" t="s">
        <v>137</v>
      </c>
    </row>
    <row r="231" spans="2:65" s="1" customFormat="1" ht="16.5" customHeight="1">
      <c r="B231" s="46"/>
      <c r="C231" s="221" t="s">
        <v>378</v>
      </c>
      <c r="D231" s="221" t="s">
        <v>141</v>
      </c>
      <c r="E231" s="222" t="s">
        <v>379</v>
      </c>
      <c r="F231" s="223" t="s">
        <v>380</v>
      </c>
      <c r="G231" s="224" t="s">
        <v>164</v>
      </c>
      <c r="H231" s="225">
        <v>121.4</v>
      </c>
      <c r="I231" s="226"/>
      <c r="J231" s="227">
        <f>ROUND(I231*H231,2)</f>
        <v>0</v>
      </c>
      <c r="K231" s="223" t="s">
        <v>145</v>
      </c>
      <c r="L231" s="72"/>
      <c r="M231" s="228" t="s">
        <v>21</v>
      </c>
      <c r="N231" s="229" t="s">
        <v>41</v>
      </c>
      <c r="O231" s="47"/>
      <c r="P231" s="230">
        <f>O231*H231</f>
        <v>0</v>
      </c>
      <c r="Q231" s="230">
        <v>0</v>
      </c>
      <c r="R231" s="230">
        <f>Q231*H231</f>
        <v>0</v>
      </c>
      <c r="S231" s="230">
        <v>0</v>
      </c>
      <c r="T231" s="231">
        <f>S231*H231</f>
        <v>0</v>
      </c>
      <c r="AR231" s="24" t="s">
        <v>344</v>
      </c>
      <c r="AT231" s="24" t="s">
        <v>141</v>
      </c>
      <c r="AU231" s="24" t="s">
        <v>80</v>
      </c>
      <c r="AY231" s="24" t="s">
        <v>137</v>
      </c>
      <c r="BE231" s="232">
        <f>IF(N231="základní",J231,0)</f>
        <v>0</v>
      </c>
      <c r="BF231" s="232">
        <f>IF(N231="snížená",J231,0)</f>
        <v>0</v>
      </c>
      <c r="BG231" s="232">
        <f>IF(N231="zákl. přenesená",J231,0)</f>
        <v>0</v>
      </c>
      <c r="BH231" s="232">
        <f>IF(N231="sníž. přenesená",J231,0)</f>
        <v>0</v>
      </c>
      <c r="BI231" s="232">
        <f>IF(N231="nulová",J231,0)</f>
        <v>0</v>
      </c>
      <c r="BJ231" s="24" t="s">
        <v>78</v>
      </c>
      <c r="BK231" s="232">
        <f>ROUND(I231*H231,2)</f>
        <v>0</v>
      </c>
      <c r="BL231" s="24" t="s">
        <v>344</v>
      </c>
      <c r="BM231" s="24" t="s">
        <v>381</v>
      </c>
    </row>
    <row r="232" spans="2:51" s="11" customFormat="1" ht="13.5">
      <c r="B232" s="233"/>
      <c r="C232" s="234"/>
      <c r="D232" s="235" t="s">
        <v>148</v>
      </c>
      <c r="E232" s="236" t="s">
        <v>21</v>
      </c>
      <c r="F232" s="237" t="s">
        <v>382</v>
      </c>
      <c r="G232" s="234"/>
      <c r="H232" s="236" t="s">
        <v>21</v>
      </c>
      <c r="I232" s="238"/>
      <c r="J232" s="234"/>
      <c r="K232" s="234"/>
      <c r="L232" s="239"/>
      <c r="M232" s="240"/>
      <c r="N232" s="241"/>
      <c r="O232" s="241"/>
      <c r="P232" s="241"/>
      <c r="Q232" s="241"/>
      <c r="R232" s="241"/>
      <c r="S232" s="241"/>
      <c r="T232" s="242"/>
      <c r="AT232" s="243" t="s">
        <v>148</v>
      </c>
      <c r="AU232" s="243" t="s">
        <v>80</v>
      </c>
      <c r="AV232" s="11" t="s">
        <v>78</v>
      </c>
      <c r="AW232" s="11" t="s">
        <v>33</v>
      </c>
      <c r="AX232" s="11" t="s">
        <v>70</v>
      </c>
      <c r="AY232" s="243" t="s">
        <v>137</v>
      </c>
    </row>
    <row r="233" spans="2:51" s="11" customFormat="1" ht="13.5">
      <c r="B233" s="233"/>
      <c r="C233" s="234"/>
      <c r="D233" s="235" t="s">
        <v>148</v>
      </c>
      <c r="E233" s="236" t="s">
        <v>21</v>
      </c>
      <c r="F233" s="237" t="s">
        <v>276</v>
      </c>
      <c r="G233" s="234"/>
      <c r="H233" s="236" t="s">
        <v>21</v>
      </c>
      <c r="I233" s="238"/>
      <c r="J233" s="234"/>
      <c r="K233" s="234"/>
      <c r="L233" s="239"/>
      <c r="M233" s="240"/>
      <c r="N233" s="241"/>
      <c r="O233" s="241"/>
      <c r="P233" s="241"/>
      <c r="Q233" s="241"/>
      <c r="R233" s="241"/>
      <c r="S233" s="241"/>
      <c r="T233" s="242"/>
      <c r="AT233" s="243" t="s">
        <v>148</v>
      </c>
      <c r="AU233" s="243" t="s">
        <v>80</v>
      </c>
      <c r="AV233" s="11" t="s">
        <v>78</v>
      </c>
      <c r="AW233" s="11" t="s">
        <v>33</v>
      </c>
      <c r="AX233" s="11" t="s">
        <v>70</v>
      </c>
      <c r="AY233" s="243" t="s">
        <v>137</v>
      </c>
    </row>
    <row r="234" spans="2:51" s="12" customFormat="1" ht="13.5">
      <c r="B234" s="244"/>
      <c r="C234" s="245"/>
      <c r="D234" s="235" t="s">
        <v>148</v>
      </c>
      <c r="E234" s="246" t="s">
        <v>21</v>
      </c>
      <c r="F234" s="247" t="s">
        <v>383</v>
      </c>
      <c r="G234" s="245"/>
      <c r="H234" s="248">
        <v>44.336</v>
      </c>
      <c r="I234" s="249"/>
      <c r="J234" s="245"/>
      <c r="K234" s="245"/>
      <c r="L234" s="250"/>
      <c r="M234" s="251"/>
      <c r="N234" s="252"/>
      <c r="O234" s="252"/>
      <c r="P234" s="252"/>
      <c r="Q234" s="252"/>
      <c r="R234" s="252"/>
      <c r="S234" s="252"/>
      <c r="T234" s="253"/>
      <c r="AT234" s="254" t="s">
        <v>148</v>
      </c>
      <c r="AU234" s="254" t="s">
        <v>80</v>
      </c>
      <c r="AV234" s="12" t="s">
        <v>80</v>
      </c>
      <c r="AW234" s="12" t="s">
        <v>33</v>
      </c>
      <c r="AX234" s="12" t="s">
        <v>70</v>
      </c>
      <c r="AY234" s="254" t="s">
        <v>137</v>
      </c>
    </row>
    <row r="235" spans="2:51" s="11" customFormat="1" ht="13.5">
      <c r="B235" s="233"/>
      <c r="C235" s="234"/>
      <c r="D235" s="235" t="s">
        <v>148</v>
      </c>
      <c r="E235" s="236" t="s">
        <v>21</v>
      </c>
      <c r="F235" s="237" t="s">
        <v>384</v>
      </c>
      <c r="G235" s="234"/>
      <c r="H235" s="236" t="s">
        <v>21</v>
      </c>
      <c r="I235" s="238"/>
      <c r="J235" s="234"/>
      <c r="K235" s="234"/>
      <c r="L235" s="239"/>
      <c r="M235" s="240"/>
      <c r="N235" s="241"/>
      <c r="O235" s="241"/>
      <c r="P235" s="241"/>
      <c r="Q235" s="241"/>
      <c r="R235" s="241"/>
      <c r="S235" s="241"/>
      <c r="T235" s="242"/>
      <c r="AT235" s="243" t="s">
        <v>148</v>
      </c>
      <c r="AU235" s="243" t="s">
        <v>80</v>
      </c>
      <c r="AV235" s="11" t="s">
        <v>78</v>
      </c>
      <c r="AW235" s="11" t="s">
        <v>33</v>
      </c>
      <c r="AX235" s="11" t="s">
        <v>70</v>
      </c>
      <c r="AY235" s="243" t="s">
        <v>137</v>
      </c>
    </row>
    <row r="236" spans="2:51" s="11" customFormat="1" ht="13.5">
      <c r="B236" s="233"/>
      <c r="C236" s="234"/>
      <c r="D236" s="235" t="s">
        <v>148</v>
      </c>
      <c r="E236" s="236" t="s">
        <v>21</v>
      </c>
      <c r="F236" s="237" t="s">
        <v>231</v>
      </c>
      <c r="G236" s="234"/>
      <c r="H236" s="236" t="s">
        <v>21</v>
      </c>
      <c r="I236" s="238"/>
      <c r="J236" s="234"/>
      <c r="K236" s="234"/>
      <c r="L236" s="239"/>
      <c r="M236" s="240"/>
      <c r="N236" s="241"/>
      <c r="O236" s="241"/>
      <c r="P236" s="241"/>
      <c r="Q236" s="241"/>
      <c r="R236" s="241"/>
      <c r="S236" s="241"/>
      <c r="T236" s="242"/>
      <c r="AT236" s="243" t="s">
        <v>148</v>
      </c>
      <c r="AU236" s="243" t="s">
        <v>80</v>
      </c>
      <c r="AV236" s="11" t="s">
        <v>78</v>
      </c>
      <c r="AW236" s="11" t="s">
        <v>33</v>
      </c>
      <c r="AX236" s="11" t="s">
        <v>70</v>
      </c>
      <c r="AY236" s="243" t="s">
        <v>137</v>
      </c>
    </row>
    <row r="237" spans="2:51" s="12" customFormat="1" ht="13.5">
      <c r="B237" s="244"/>
      <c r="C237" s="245"/>
      <c r="D237" s="235" t="s">
        <v>148</v>
      </c>
      <c r="E237" s="246" t="s">
        <v>21</v>
      </c>
      <c r="F237" s="247" t="s">
        <v>385</v>
      </c>
      <c r="G237" s="245"/>
      <c r="H237" s="248">
        <v>77.09</v>
      </c>
      <c r="I237" s="249"/>
      <c r="J237" s="245"/>
      <c r="K237" s="245"/>
      <c r="L237" s="250"/>
      <c r="M237" s="251"/>
      <c r="N237" s="252"/>
      <c r="O237" s="252"/>
      <c r="P237" s="252"/>
      <c r="Q237" s="252"/>
      <c r="R237" s="252"/>
      <c r="S237" s="252"/>
      <c r="T237" s="253"/>
      <c r="AT237" s="254" t="s">
        <v>148</v>
      </c>
      <c r="AU237" s="254" t="s">
        <v>80</v>
      </c>
      <c r="AV237" s="12" t="s">
        <v>80</v>
      </c>
      <c r="AW237" s="12" t="s">
        <v>33</v>
      </c>
      <c r="AX237" s="12" t="s">
        <v>70</v>
      </c>
      <c r="AY237" s="254" t="s">
        <v>137</v>
      </c>
    </row>
    <row r="238" spans="2:51" s="13" customFormat="1" ht="13.5">
      <c r="B238" s="255"/>
      <c r="C238" s="256"/>
      <c r="D238" s="235" t="s">
        <v>148</v>
      </c>
      <c r="E238" s="257" t="s">
        <v>21</v>
      </c>
      <c r="F238" s="258" t="s">
        <v>152</v>
      </c>
      <c r="G238" s="256"/>
      <c r="H238" s="259">
        <v>121.426</v>
      </c>
      <c r="I238" s="260"/>
      <c r="J238" s="256"/>
      <c r="K238" s="256"/>
      <c r="L238" s="261"/>
      <c r="M238" s="262"/>
      <c r="N238" s="263"/>
      <c r="O238" s="263"/>
      <c r="P238" s="263"/>
      <c r="Q238" s="263"/>
      <c r="R238" s="263"/>
      <c r="S238" s="263"/>
      <c r="T238" s="264"/>
      <c r="AT238" s="265" t="s">
        <v>148</v>
      </c>
      <c r="AU238" s="265" t="s">
        <v>80</v>
      </c>
      <c r="AV238" s="13" t="s">
        <v>146</v>
      </c>
      <c r="AW238" s="13" t="s">
        <v>33</v>
      </c>
      <c r="AX238" s="13" t="s">
        <v>70</v>
      </c>
      <c r="AY238" s="265" t="s">
        <v>137</v>
      </c>
    </row>
    <row r="239" spans="2:51" s="12" customFormat="1" ht="13.5">
      <c r="B239" s="244"/>
      <c r="C239" s="245"/>
      <c r="D239" s="235" t="s">
        <v>148</v>
      </c>
      <c r="E239" s="246" t="s">
        <v>21</v>
      </c>
      <c r="F239" s="247" t="s">
        <v>386</v>
      </c>
      <c r="G239" s="245"/>
      <c r="H239" s="248">
        <v>121.4</v>
      </c>
      <c r="I239" s="249"/>
      <c r="J239" s="245"/>
      <c r="K239" s="245"/>
      <c r="L239" s="250"/>
      <c r="M239" s="251"/>
      <c r="N239" s="252"/>
      <c r="O239" s="252"/>
      <c r="P239" s="252"/>
      <c r="Q239" s="252"/>
      <c r="R239" s="252"/>
      <c r="S239" s="252"/>
      <c r="T239" s="253"/>
      <c r="AT239" s="254" t="s">
        <v>148</v>
      </c>
      <c r="AU239" s="254" t="s">
        <v>80</v>
      </c>
      <c r="AV239" s="12" t="s">
        <v>80</v>
      </c>
      <c r="AW239" s="12" t="s">
        <v>33</v>
      </c>
      <c r="AX239" s="12" t="s">
        <v>78</v>
      </c>
      <c r="AY239" s="254" t="s">
        <v>137</v>
      </c>
    </row>
    <row r="240" spans="2:65" s="1" customFormat="1" ht="25.5" customHeight="1">
      <c r="B240" s="46"/>
      <c r="C240" s="221" t="s">
        <v>387</v>
      </c>
      <c r="D240" s="221" t="s">
        <v>141</v>
      </c>
      <c r="E240" s="222" t="s">
        <v>388</v>
      </c>
      <c r="F240" s="223" t="s">
        <v>389</v>
      </c>
      <c r="G240" s="224" t="s">
        <v>164</v>
      </c>
      <c r="H240" s="225">
        <v>135.1</v>
      </c>
      <c r="I240" s="226"/>
      <c r="J240" s="227">
        <f>ROUND(I240*H240,2)</f>
        <v>0</v>
      </c>
      <c r="K240" s="223" t="s">
        <v>145</v>
      </c>
      <c r="L240" s="72"/>
      <c r="M240" s="228" t="s">
        <v>21</v>
      </c>
      <c r="N240" s="229" t="s">
        <v>41</v>
      </c>
      <c r="O240" s="47"/>
      <c r="P240" s="230">
        <f>O240*H240</f>
        <v>0</v>
      </c>
      <c r="Q240" s="230">
        <v>0.0005</v>
      </c>
      <c r="R240" s="230">
        <f>Q240*H240</f>
        <v>0.06755</v>
      </c>
      <c r="S240" s="230">
        <v>0</v>
      </c>
      <c r="T240" s="231">
        <f>S240*H240</f>
        <v>0</v>
      </c>
      <c r="AR240" s="24" t="s">
        <v>344</v>
      </c>
      <c r="AT240" s="24" t="s">
        <v>141</v>
      </c>
      <c r="AU240" s="24" t="s">
        <v>80</v>
      </c>
      <c r="AY240" s="24" t="s">
        <v>137</v>
      </c>
      <c r="BE240" s="232">
        <f>IF(N240="základní",J240,0)</f>
        <v>0</v>
      </c>
      <c r="BF240" s="232">
        <f>IF(N240="snížená",J240,0)</f>
        <v>0</v>
      </c>
      <c r="BG240" s="232">
        <f>IF(N240="zákl. přenesená",J240,0)</f>
        <v>0</v>
      </c>
      <c r="BH240" s="232">
        <f>IF(N240="sníž. přenesená",J240,0)</f>
        <v>0</v>
      </c>
      <c r="BI240" s="232">
        <f>IF(N240="nulová",J240,0)</f>
        <v>0</v>
      </c>
      <c r="BJ240" s="24" t="s">
        <v>78</v>
      </c>
      <c r="BK240" s="232">
        <f>ROUND(I240*H240,2)</f>
        <v>0</v>
      </c>
      <c r="BL240" s="24" t="s">
        <v>344</v>
      </c>
      <c r="BM240" s="24" t="s">
        <v>390</v>
      </c>
    </row>
    <row r="241" spans="2:51" s="12" customFormat="1" ht="13.5">
      <c r="B241" s="244"/>
      <c r="C241" s="245"/>
      <c r="D241" s="235" t="s">
        <v>148</v>
      </c>
      <c r="E241" s="246" t="s">
        <v>21</v>
      </c>
      <c r="F241" s="247" t="s">
        <v>391</v>
      </c>
      <c r="G241" s="245"/>
      <c r="H241" s="248">
        <v>135.1</v>
      </c>
      <c r="I241" s="249"/>
      <c r="J241" s="245"/>
      <c r="K241" s="245"/>
      <c r="L241" s="250"/>
      <c r="M241" s="251"/>
      <c r="N241" s="252"/>
      <c r="O241" s="252"/>
      <c r="P241" s="252"/>
      <c r="Q241" s="252"/>
      <c r="R241" s="252"/>
      <c r="S241" s="252"/>
      <c r="T241" s="253"/>
      <c r="AT241" s="254" t="s">
        <v>148</v>
      </c>
      <c r="AU241" s="254" t="s">
        <v>80</v>
      </c>
      <c r="AV241" s="12" t="s">
        <v>80</v>
      </c>
      <c r="AW241" s="12" t="s">
        <v>33</v>
      </c>
      <c r="AX241" s="12" t="s">
        <v>78</v>
      </c>
      <c r="AY241" s="254" t="s">
        <v>137</v>
      </c>
    </row>
    <row r="242" spans="2:51" s="11" customFormat="1" ht="13.5">
      <c r="B242" s="233"/>
      <c r="C242" s="234"/>
      <c r="D242" s="235" t="s">
        <v>148</v>
      </c>
      <c r="E242" s="236" t="s">
        <v>21</v>
      </c>
      <c r="F242" s="237" t="s">
        <v>392</v>
      </c>
      <c r="G242" s="234"/>
      <c r="H242" s="236" t="s">
        <v>21</v>
      </c>
      <c r="I242" s="238"/>
      <c r="J242" s="234"/>
      <c r="K242" s="234"/>
      <c r="L242" s="239"/>
      <c r="M242" s="240"/>
      <c r="N242" s="241"/>
      <c r="O242" s="241"/>
      <c r="P242" s="241"/>
      <c r="Q242" s="241"/>
      <c r="R242" s="241"/>
      <c r="S242" s="241"/>
      <c r="T242" s="242"/>
      <c r="AT242" s="243" t="s">
        <v>148</v>
      </c>
      <c r="AU242" s="243" t="s">
        <v>80</v>
      </c>
      <c r="AV242" s="11" t="s">
        <v>78</v>
      </c>
      <c r="AW242" s="11" t="s">
        <v>33</v>
      </c>
      <c r="AX242" s="11" t="s">
        <v>70</v>
      </c>
      <c r="AY242" s="243" t="s">
        <v>137</v>
      </c>
    </row>
    <row r="243" spans="2:63" s="10" customFormat="1" ht="29.85" customHeight="1">
      <c r="B243" s="205"/>
      <c r="C243" s="206"/>
      <c r="D243" s="207" t="s">
        <v>69</v>
      </c>
      <c r="E243" s="219" t="s">
        <v>393</v>
      </c>
      <c r="F243" s="219" t="s">
        <v>394</v>
      </c>
      <c r="G243" s="206"/>
      <c r="H243" s="206"/>
      <c r="I243" s="209"/>
      <c r="J243" s="220">
        <f>BK243</f>
        <v>0</v>
      </c>
      <c r="K243" s="206"/>
      <c r="L243" s="211"/>
      <c r="M243" s="212"/>
      <c r="N243" s="213"/>
      <c r="O243" s="213"/>
      <c r="P243" s="214">
        <f>SUM(P244:P250)</f>
        <v>0</v>
      </c>
      <c r="Q243" s="213"/>
      <c r="R243" s="214">
        <f>SUM(R244:R250)</f>
        <v>0.043094999999999994</v>
      </c>
      <c r="S243" s="213"/>
      <c r="T243" s="215">
        <f>SUM(T244:T250)</f>
        <v>0</v>
      </c>
      <c r="AR243" s="216" t="s">
        <v>80</v>
      </c>
      <c r="AT243" s="217" t="s">
        <v>69</v>
      </c>
      <c r="AU243" s="217" t="s">
        <v>78</v>
      </c>
      <c r="AY243" s="216" t="s">
        <v>137</v>
      </c>
      <c r="BK243" s="218">
        <f>SUM(BK244:BK250)</f>
        <v>0</v>
      </c>
    </row>
    <row r="244" spans="2:65" s="1" customFormat="1" ht="38.25" customHeight="1">
      <c r="B244" s="46"/>
      <c r="C244" s="221" t="s">
        <v>395</v>
      </c>
      <c r="D244" s="221" t="s">
        <v>141</v>
      </c>
      <c r="E244" s="222" t="s">
        <v>396</v>
      </c>
      <c r="F244" s="223" t="s">
        <v>397</v>
      </c>
      <c r="G244" s="224" t="s">
        <v>164</v>
      </c>
      <c r="H244" s="225">
        <v>331.5</v>
      </c>
      <c r="I244" s="226"/>
      <c r="J244" s="227">
        <f>ROUND(I244*H244,2)</f>
        <v>0</v>
      </c>
      <c r="K244" s="223" t="s">
        <v>145</v>
      </c>
      <c r="L244" s="72"/>
      <c r="M244" s="228" t="s">
        <v>21</v>
      </c>
      <c r="N244" s="229" t="s">
        <v>41</v>
      </c>
      <c r="O244" s="47"/>
      <c r="P244" s="230">
        <f>O244*H244</f>
        <v>0</v>
      </c>
      <c r="Q244" s="230">
        <v>0.00013</v>
      </c>
      <c r="R244" s="230">
        <f>Q244*H244</f>
        <v>0.043094999999999994</v>
      </c>
      <c r="S244" s="230">
        <v>0</v>
      </c>
      <c r="T244" s="231">
        <f>S244*H244</f>
        <v>0</v>
      </c>
      <c r="AR244" s="24" t="s">
        <v>344</v>
      </c>
      <c r="AT244" s="24" t="s">
        <v>141</v>
      </c>
      <c r="AU244" s="24" t="s">
        <v>80</v>
      </c>
      <c r="AY244" s="24" t="s">
        <v>137</v>
      </c>
      <c r="BE244" s="232">
        <f>IF(N244="základní",J244,0)</f>
        <v>0</v>
      </c>
      <c r="BF244" s="232">
        <f>IF(N244="snížená",J244,0)</f>
        <v>0</v>
      </c>
      <c r="BG244" s="232">
        <f>IF(N244="zákl. přenesená",J244,0)</f>
        <v>0</v>
      </c>
      <c r="BH244" s="232">
        <f>IF(N244="sníž. přenesená",J244,0)</f>
        <v>0</v>
      </c>
      <c r="BI244" s="232">
        <f>IF(N244="nulová",J244,0)</f>
        <v>0</v>
      </c>
      <c r="BJ244" s="24" t="s">
        <v>78</v>
      </c>
      <c r="BK244" s="232">
        <f>ROUND(I244*H244,2)</f>
        <v>0</v>
      </c>
      <c r="BL244" s="24" t="s">
        <v>344</v>
      </c>
      <c r="BM244" s="24" t="s">
        <v>398</v>
      </c>
    </row>
    <row r="245" spans="2:51" s="11" customFormat="1" ht="13.5">
      <c r="B245" s="233"/>
      <c r="C245" s="234"/>
      <c r="D245" s="235" t="s">
        <v>148</v>
      </c>
      <c r="E245" s="236" t="s">
        <v>21</v>
      </c>
      <c r="F245" s="237" t="s">
        <v>238</v>
      </c>
      <c r="G245" s="234"/>
      <c r="H245" s="236" t="s">
        <v>21</v>
      </c>
      <c r="I245" s="238"/>
      <c r="J245" s="234"/>
      <c r="K245" s="234"/>
      <c r="L245" s="239"/>
      <c r="M245" s="240"/>
      <c r="N245" s="241"/>
      <c r="O245" s="241"/>
      <c r="P245" s="241"/>
      <c r="Q245" s="241"/>
      <c r="R245" s="241"/>
      <c r="S245" s="241"/>
      <c r="T245" s="242"/>
      <c r="AT245" s="243" t="s">
        <v>148</v>
      </c>
      <c r="AU245" s="243" t="s">
        <v>80</v>
      </c>
      <c r="AV245" s="11" t="s">
        <v>78</v>
      </c>
      <c r="AW245" s="11" t="s">
        <v>33</v>
      </c>
      <c r="AX245" s="11" t="s">
        <v>70</v>
      </c>
      <c r="AY245" s="243" t="s">
        <v>137</v>
      </c>
    </row>
    <row r="246" spans="2:51" s="12" customFormat="1" ht="13.5">
      <c r="B246" s="244"/>
      <c r="C246" s="245"/>
      <c r="D246" s="235" t="s">
        <v>148</v>
      </c>
      <c r="E246" s="246" t="s">
        <v>21</v>
      </c>
      <c r="F246" s="247" t="s">
        <v>239</v>
      </c>
      <c r="G246" s="245"/>
      <c r="H246" s="248">
        <v>118.548</v>
      </c>
      <c r="I246" s="249"/>
      <c r="J246" s="245"/>
      <c r="K246" s="245"/>
      <c r="L246" s="250"/>
      <c r="M246" s="251"/>
      <c r="N246" s="252"/>
      <c r="O246" s="252"/>
      <c r="P246" s="252"/>
      <c r="Q246" s="252"/>
      <c r="R246" s="252"/>
      <c r="S246" s="252"/>
      <c r="T246" s="253"/>
      <c r="AT246" s="254" t="s">
        <v>148</v>
      </c>
      <c r="AU246" s="254" t="s">
        <v>80</v>
      </c>
      <c r="AV246" s="12" t="s">
        <v>80</v>
      </c>
      <c r="AW246" s="12" t="s">
        <v>33</v>
      </c>
      <c r="AX246" s="12" t="s">
        <v>70</v>
      </c>
      <c r="AY246" s="254" t="s">
        <v>137</v>
      </c>
    </row>
    <row r="247" spans="2:51" s="11" customFormat="1" ht="13.5">
      <c r="B247" s="233"/>
      <c r="C247" s="234"/>
      <c r="D247" s="235" t="s">
        <v>148</v>
      </c>
      <c r="E247" s="236" t="s">
        <v>21</v>
      </c>
      <c r="F247" s="237" t="s">
        <v>399</v>
      </c>
      <c r="G247" s="234"/>
      <c r="H247" s="236" t="s">
        <v>21</v>
      </c>
      <c r="I247" s="238"/>
      <c r="J247" s="234"/>
      <c r="K247" s="234"/>
      <c r="L247" s="239"/>
      <c r="M247" s="240"/>
      <c r="N247" s="241"/>
      <c r="O247" s="241"/>
      <c r="P247" s="241"/>
      <c r="Q247" s="241"/>
      <c r="R247" s="241"/>
      <c r="S247" s="241"/>
      <c r="T247" s="242"/>
      <c r="AT247" s="243" t="s">
        <v>148</v>
      </c>
      <c r="AU247" s="243" t="s">
        <v>80</v>
      </c>
      <c r="AV247" s="11" t="s">
        <v>78</v>
      </c>
      <c r="AW247" s="11" t="s">
        <v>33</v>
      </c>
      <c r="AX247" s="11" t="s">
        <v>70</v>
      </c>
      <c r="AY247" s="243" t="s">
        <v>137</v>
      </c>
    </row>
    <row r="248" spans="2:51" s="12" customFormat="1" ht="13.5">
      <c r="B248" s="244"/>
      <c r="C248" s="245"/>
      <c r="D248" s="235" t="s">
        <v>148</v>
      </c>
      <c r="E248" s="246" t="s">
        <v>21</v>
      </c>
      <c r="F248" s="247" t="s">
        <v>232</v>
      </c>
      <c r="G248" s="245"/>
      <c r="H248" s="248">
        <v>213</v>
      </c>
      <c r="I248" s="249"/>
      <c r="J248" s="245"/>
      <c r="K248" s="245"/>
      <c r="L248" s="250"/>
      <c r="M248" s="251"/>
      <c r="N248" s="252"/>
      <c r="O248" s="252"/>
      <c r="P248" s="252"/>
      <c r="Q248" s="252"/>
      <c r="R248" s="252"/>
      <c r="S248" s="252"/>
      <c r="T248" s="253"/>
      <c r="AT248" s="254" t="s">
        <v>148</v>
      </c>
      <c r="AU248" s="254" t="s">
        <v>80</v>
      </c>
      <c r="AV248" s="12" t="s">
        <v>80</v>
      </c>
      <c r="AW248" s="12" t="s">
        <v>33</v>
      </c>
      <c r="AX248" s="12" t="s">
        <v>70</v>
      </c>
      <c r="AY248" s="254" t="s">
        <v>137</v>
      </c>
    </row>
    <row r="249" spans="2:51" s="13" customFormat="1" ht="13.5">
      <c r="B249" s="255"/>
      <c r="C249" s="256"/>
      <c r="D249" s="235" t="s">
        <v>148</v>
      </c>
      <c r="E249" s="257" t="s">
        <v>21</v>
      </c>
      <c r="F249" s="258" t="s">
        <v>152</v>
      </c>
      <c r="G249" s="256"/>
      <c r="H249" s="259">
        <v>331.548</v>
      </c>
      <c r="I249" s="260"/>
      <c r="J249" s="256"/>
      <c r="K249" s="256"/>
      <c r="L249" s="261"/>
      <c r="M249" s="262"/>
      <c r="N249" s="263"/>
      <c r="O249" s="263"/>
      <c r="P249" s="263"/>
      <c r="Q249" s="263"/>
      <c r="R249" s="263"/>
      <c r="S249" s="263"/>
      <c r="T249" s="264"/>
      <c r="AT249" s="265" t="s">
        <v>148</v>
      </c>
      <c r="AU249" s="265" t="s">
        <v>80</v>
      </c>
      <c r="AV249" s="13" t="s">
        <v>146</v>
      </c>
      <c r="AW249" s="13" t="s">
        <v>33</v>
      </c>
      <c r="AX249" s="13" t="s">
        <v>70</v>
      </c>
      <c r="AY249" s="265" t="s">
        <v>137</v>
      </c>
    </row>
    <row r="250" spans="2:51" s="12" customFormat="1" ht="13.5">
      <c r="B250" s="244"/>
      <c r="C250" s="245"/>
      <c r="D250" s="235" t="s">
        <v>148</v>
      </c>
      <c r="E250" s="246" t="s">
        <v>21</v>
      </c>
      <c r="F250" s="247" t="s">
        <v>400</v>
      </c>
      <c r="G250" s="245"/>
      <c r="H250" s="248">
        <v>331.5</v>
      </c>
      <c r="I250" s="249"/>
      <c r="J250" s="245"/>
      <c r="K250" s="245"/>
      <c r="L250" s="250"/>
      <c r="M250" s="251"/>
      <c r="N250" s="252"/>
      <c r="O250" s="252"/>
      <c r="P250" s="252"/>
      <c r="Q250" s="252"/>
      <c r="R250" s="252"/>
      <c r="S250" s="252"/>
      <c r="T250" s="253"/>
      <c r="AT250" s="254" t="s">
        <v>148</v>
      </c>
      <c r="AU250" s="254" t="s">
        <v>80</v>
      </c>
      <c r="AV250" s="12" t="s">
        <v>80</v>
      </c>
      <c r="AW250" s="12" t="s">
        <v>33</v>
      </c>
      <c r="AX250" s="12" t="s">
        <v>78</v>
      </c>
      <c r="AY250" s="254" t="s">
        <v>137</v>
      </c>
    </row>
    <row r="251" spans="2:63" s="10" customFormat="1" ht="37.4" customHeight="1">
      <c r="B251" s="205"/>
      <c r="C251" s="206"/>
      <c r="D251" s="207" t="s">
        <v>69</v>
      </c>
      <c r="E251" s="208" t="s">
        <v>401</v>
      </c>
      <c r="F251" s="208" t="s">
        <v>402</v>
      </c>
      <c r="G251" s="206"/>
      <c r="H251" s="206"/>
      <c r="I251" s="209"/>
      <c r="J251" s="210">
        <f>BK251</f>
        <v>0</v>
      </c>
      <c r="K251" s="206"/>
      <c r="L251" s="211"/>
      <c r="M251" s="212"/>
      <c r="N251" s="213"/>
      <c r="O251" s="213"/>
      <c r="P251" s="214">
        <f>P252</f>
        <v>0</v>
      </c>
      <c r="Q251" s="213"/>
      <c r="R251" s="214">
        <f>R252</f>
        <v>0</v>
      </c>
      <c r="S251" s="213"/>
      <c r="T251" s="215">
        <f>T252</f>
        <v>0</v>
      </c>
      <c r="AR251" s="216" t="s">
        <v>314</v>
      </c>
      <c r="AT251" s="217" t="s">
        <v>69</v>
      </c>
      <c r="AU251" s="217" t="s">
        <v>70</v>
      </c>
      <c r="AY251" s="216" t="s">
        <v>137</v>
      </c>
      <c r="BK251" s="218">
        <f>BK252</f>
        <v>0</v>
      </c>
    </row>
    <row r="252" spans="2:63" s="10" customFormat="1" ht="19.9" customHeight="1">
      <c r="B252" s="205"/>
      <c r="C252" s="206"/>
      <c r="D252" s="207" t="s">
        <v>69</v>
      </c>
      <c r="E252" s="219" t="s">
        <v>403</v>
      </c>
      <c r="F252" s="219" t="s">
        <v>404</v>
      </c>
      <c r="G252" s="206"/>
      <c r="H252" s="206"/>
      <c r="I252" s="209"/>
      <c r="J252" s="220">
        <f>BK252</f>
        <v>0</v>
      </c>
      <c r="K252" s="206"/>
      <c r="L252" s="211"/>
      <c r="M252" s="212"/>
      <c r="N252" s="213"/>
      <c r="O252" s="213"/>
      <c r="P252" s="214">
        <f>SUM(P253:P254)</f>
        <v>0</v>
      </c>
      <c r="Q252" s="213"/>
      <c r="R252" s="214">
        <f>SUM(R253:R254)</f>
        <v>0</v>
      </c>
      <c r="S252" s="213"/>
      <c r="T252" s="215">
        <f>SUM(T253:T254)</f>
        <v>0</v>
      </c>
      <c r="AR252" s="216" t="s">
        <v>314</v>
      </c>
      <c r="AT252" s="217" t="s">
        <v>69</v>
      </c>
      <c r="AU252" s="217" t="s">
        <v>78</v>
      </c>
      <c r="AY252" s="216" t="s">
        <v>137</v>
      </c>
      <c r="BK252" s="218">
        <f>SUM(BK253:BK254)</f>
        <v>0</v>
      </c>
    </row>
    <row r="253" spans="2:65" s="1" customFormat="1" ht="16.5" customHeight="1">
      <c r="B253" s="46"/>
      <c r="C253" s="221" t="s">
        <v>78</v>
      </c>
      <c r="D253" s="221" t="s">
        <v>141</v>
      </c>
      <c r="E253" s="222" t="s">
        <v>405</v>
      </c>
      <c r="F253" s="223" t="s">
        <v>406</v>
      </c>
      <c r="G253" s="224" t="s">
        <v>407</v>
      </c>
      <c r="H253" s="225">
        <v>1</v>
      </c>
      <c r="I253" s="226"/>
      <c r="J253" s="227">
        <f>ROUND(I253*H253,2)</f>
        <v>0</v>
      </c>
      <c r="K253" s="223" t="s">
        <v>145</v>
      </c>
      <c r="L253" s="72"/>
      <c r="M253" s="228" t="s">
        <v>21</v>
      </c>
      <c r="N253" s="229" t="s">
        <v>41</v>
      </c>
      <c r="O253" s="47"/>
      <c r="P253" s="230">
        <f>O253*H253</f>
        <v>0</v>
      </c>
      <c r="Q253" s="230">
        <v>0</v>
      </c>
      <c r="R253" s="230">
        <f>Q253*H253</f>
        <v>0</v>
      </c>
      <c r="S253" s="230">
        <v>0</v>
      </c>
      <c r="T253" s="231">
        <f>S253*H253</f>
        <v>0</v>
      </c>
      <c r="AR253" s="24" t="s">
        <v>408</v>
      </c>
      <c r="AT253" s="24" t="s">
        <v>141</v>
      </c>
      <c r="AU253" s="24" t="s">
        <v>80</v>
      </c>
      <c r="AY253" s="24" t="s">
        <v>137</v>
      </c>
      <c r="BE253" s="232">
        <f>IF(N253="základní",J253,0)</f>
        <v>0</v>
      </c>
      <c r="BF253" s="232">
        <f>IF(N253="snížená",J253,0)</f>
        <v>0</v>
      </c>
      <c r="BG253" s="232">
        <f>IF(N253="zákl. přenesená",J253,0)</f>
        <v>0</v>
      </c>
      <c r="BH253" s="232">
        <f>IF(N253="sníž. přenesená",J253,0)</f>
        <v>0</v>
      </c>
      <c r="BI253" s="232">
        <f>IF(N253="nulová",J253,0)</f>
        <v>0</v>
      </c>
      <c r="BJ253" s="24" t="s">
        <v>78</v>
      </c>
      <c r="BK253" s="232">
        <f>ROUND(I253*H253,2)</f>
        <v>0</v>
      </c>
      <c r="BL253" s="24" t="s">
        <v>408</v>
      </c>
      <c r="BM253" s="24" t="s">
        <v>409</v>
      </c>
    </row>
    <row r="254" spans="2:65" s="1" customFormat="1" ht="16.5" customHeight="1">
      <c r="B254" s="46"/>
      <c r="C254" s="221" t="s">
        <v>80</v>
      </c>
      <c r="D254" s="221" t="s">
        <v>141</v>
      </c>
      <c r="E254" s="222" t="s">
        <v>410</v>
      </c>
      <c r="F254" s="223" t="s">
        <v>411</v>
      </c>
      <c r="G254" s="224" t="s">
        <v>407</v>
      </c>
      <c r="H254" s="225">
        <v>1</v>
      </c>
      <c r="I254" s="226"/>
      <c r="J254" s="227">
        <f>ROUND(I254*H254,2)</f>
        <v>0</v>
      </c>
      <c r="K254" s="223" t="s">
        <v>145</v>
      </c>
      <c r="L254" s="72"/>
      <c r="M254" s="228" t="s">
        <v>21</v>
      </c>
      <c r="N254" s="287" t="s">
        <v>41</v>
      </c>
      <c r="O254" s="288"/>
      <c r="P254" s="289">
        <f>O254*H254</f>
        <v>0</v>
      </c>
      <c r="Q254" s="289">
        <v>0</v>
      </c>
      <c r="R254" s="289">
        <f>Q254*H254</f>
        <v>0</v>
      </c>
      <c r="S254" s="289">
        <v>0</v>
      </c>
      <c r="T254" s="290">
        <f>S254*H254</f>
        <v>0</v>
      </c>
      <c r="AR254" s="24" t="s">
        <v>408</v>
      </c>
      <c r="AT254" s="24" t="s">
        <v>141</v>
      </c>
      <c r="AU254" s="24" t="s">
        <v>80</v>
      </c>
      <c r="AY254" s="24" t="s">
        <v>137</v>
      </c>
      <c r="BE254" s="232">
        <f>IF(N254="základní",J254,0)</f>
        <v>0</v>
      </c>
      <c r="BF254" s="232">
        <f>IF(N254="snížená",J254,0)</f>
        <v>0</v>
      </c>
      <c r="BG254" s="232">
        <f>IF(N254="zákl. přenesená",J254,0)</f>
        <v>0</v>
      </c>
      <c r="BH254" s="232">
        <f>IF(N254="sníž. přenesená",J254,0)</f>
        <v>0</v>
      </c>
      <c r="BI254" s="232">
        <f>IF(N254="nulová",J254,0)</f>
        <v>0</v>
      </c>
      <c r="BJ254" s="24" t="s">
        <v>78</v>
      </c>
      <c r="BK254" s="232">
        <f>ROUND(I254*H254,2)</f>
        <v>0</v>
      </c>
      <c r="BL254" s="24" t="s">
        <v>408</v>
      </c>
      <c r="BM254" s="24" t="s">
        <v>412</v>
      </c>
    </row>
    <row r="255" spans="2:12" s="1" customFormat="1" ht="6.95" customHeight="1">
      <c r="B255" s="67"/>
      <c r="C255" s="68"/>
      <c r="D255" s="68"/>
      <c r="E255" s="68"/>
      <c r="F255" s="68"/>
      <c r="G255" s="68"/>
      <c r="H255" s="68"/>
      <c r="I255" s="166"/>
      <c r="J255" s="68"/>
      <c r="K255" s="68"/>
      <c r="L255" s="72"/>
    </row>
  </sheetData>
  <sheetProtection password="CC35" sheet="1" objects="1" scenarios="1" formatColumns="0" formatRows="0" autoFilter="0"/>
  <autoFilter ref="C90:K254"/>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2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93</v>
      </c>
      <c r="G1" s="139" t="s">
        <v>94</v>
      </c>
      <c r="H1" s="139"/>
      <c r="I1" s="140"/>
      <c r="J1" s="139" t="s">
        <v>95</v>
      </c>
      <c r="K1" s="138" t="s">
        <v>96</v>
      </c>
      <c r="L1" s="139" t="s">
        <v>97</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83</v>
      </c>
    </row>
    <row r="3" spans="2:46" ht="6.95" customHeight="1">
      <c r="B3" s="25"/>
      <c r="C3" s="26"/>
      <c r="D3" s="26"/>
      <c r="E3" s="26"/>
      <c r="F3" s="26"/>
      <c r="G3" s="26"/>
      <c r="H3" s="26"/>
      <c r="I3" s="141"/>
      <c r="J3" s="26"/>
      <c r="K3" s="27"/>
      <c r="AT3" s="24" t="s">
        <v>80</v>
      </c>
    </row>
    <row r="4" spans="2:46" ht="36.95" customHeight="1">
      <c r="B4" s="28"/>
      <c r="C4" s="29"/>
      <c r="D4" s="30" t="s">
        <v>98</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Zateplení objektu domova mládeže SOŠ a SOU Sušice</v>
      </c>
      <c r="F7" s="40"/>
      <c r="G7" s="40"/>
      <c r="H7" s="40"/>
      <c r="I7" s="142"/>
      <c r="J7" s="29"/>
      <c r="K7" s="31"/>
    </row>
    <row r="8" spans="2:11" s="1" customFormat="1" ht="13.5">
      <c r="B8" s="46"/>
      <c r="C8" s="47"/>
      <c r="D8" s="40" t="s">
        <v>99</v>
      </c>
      <c r="E8" s="47"/>
      <c r="F8" s="47"/>
      <c r="G8" s="47"/>
      <c r="H8" s="47"/>
      <c r="I8" s="144"/>
      <c r="J8" s="47"/>
      <c r="K8" s="51"/>
    </row>
    <row r="9" spans="2:11" s="1" customFormat="1" ht="36.95" customHeight="1">
      <c r="B9" s="46"/>
      <c r="C9" s="47"/>
      <c r="D9" s="47"/>
      <c r="E9" s="145" t="s">
        <v>413</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25. 1. 2019</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tr">
        <f>IF('Rekapitulace stavby'!AN10="","",'Rekapitulace stavby'!AN10)</f>
        <v/>
      </c>
      <c r="K14" s="51"/>
    </row>
    <row r="15" spans="2:11" s="1" customFormat="1" ht="18" customHeight="1">
      <c r="B15" s="46"/>
      <c r="C15" s="47"/>
      <c r="D15" s="47"/>
      <c r="E15" s="35" t="str">
        <f>IF('Rekapitulace stavby'!E11="","",'Rekapitulace stavby'!E11)</f>
        <v xml:space="preserve"> </v>
      </c>
      <c r="F15" s="47"/>
      <c r="G15" s="47"/>
      <c r="H15" s="47"/>
      <c r="I15" s="146" t="s">
        <v>29</v>
      </c>
      <c r="J15" s="35" t="str">
        <f>IF('Rekapitulace stavby'!AN11="","",'Rekapitulace stavby'!AN11)</f>
        <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30</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29</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32</v>
      </c>
      <c r="E20" s="47"/>
      <c r="F20" s="47"/>
      <c r="G20" s="47"/>
      <c r="H20" s="47"/>
      <c r="I20" s="146" t="s">
        <v>28</v>
      </c>
      <c r="J20" s="35" t="str">
        <f>IF('Rekapitulace stavby'!AN16="","",'Rekapitulace stavby'!AN16)</f>
        <v/>
      </c>
      <c r="K20" s="51"/>
    </row>
    <row r="21" spans="2:11" s="1" customFormat="1" ht="18" customHeight="1">
      <c r="B21" s="46"/>
      <c r="C21" s="47"/>
      <c r="D21" s="47"/>
      <c r="E21" s="35" t="str">
        <f>IF('Rekapitulace stavby'!E17="","",'Rekapitulace stavby'!E17)</f>
        <v xml:space="preserve"> </v>
      </c>
      <c r="F21" s="47"/>
      <c r="G21" s="47"/>
      <c r="H21" s="47"/>
      <c r="I21" s="146" t="s">
        <v>29</v>
      </c>
      <c r="J21" s="35" t="str">
        <f>IF('Rekapitulace stavby'!AN17="","",'Rekapitulace stavby'!AN17)</f>
        <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34</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36</v>
      </c>
      <c r="E27" s="47"/>
      <c r="F27" s="47"/>
      <c r="G27" s="47"/>
      <c r="H27" s="47"/>
      <c r="I27" s="144"/>
      <c r="J27" s="155">
        <f>ROUND(J92,2)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38</v>
      </c>
      <c r="G29" s="47"/>
      <c r="H29" s="47"/>
      <c r="I29" s="156" t="s">
        <v>37</v>
      </c>
      <c r="J29" s="52" t="s">
        <v>39</v>
      </c>
      <c r="K29" s="51"/>
    </row>
    <row r="30" spans="2:11" s="1" customFormat="1" ht="14.4" customHeight="1">
      <c r="B30" s="46"/>
      <c r="C30" s="47"/>
      <c r="D30" s="55" t="s">
        <v>40</v>
      </c>
      <c r="E30" s="55" t="s">
        <v>41</v>
      </c>
      <c r="F30" s="157">
        <f>ROUND(SUM(BE92:BE221),2)</f>
        <v>0</v>
      </c>
      <c r="G30" s="47"/>
      <c r="H30" s="47"/>
      <c r="I30" s="158">
        <v>0.21</v>
      </c>
      <c r="J30" s="157">
        <f>ROUND(ROUND((SUM(BE92:BE221)),2)*I30,2)</f>
        <v>0</v>
      </c>
      <c r="K30" s="51"/>
    </row>
    <row r="31" spans="2:11" s="1" customFormat="1" ht="14.4" customHeight="1">
      <c r="B31" s="46"/>
      <c r="C31" s="47"/>
      <c r="D31" s="47"/>
      <c r="E31" s="55" t="s">
        <v>42</v>
      </c>
      <c r="F31" s="157">
        <f>ROUND(SUM(BF92:BF221),2)</f>
        <v>0</v>
      </c>
      <c r="G31" s="47"/>
      <c r="H31" s="47"/>
      <c r="I31" s="158">
        <v>0.15</v>
      </c>
      <c r="J31" s="157">
        <f>ROUND(ROUND((SUM(BF92:BF221)),2)*I31,2)</f>
        <v>0</v>
      </c>
      <c r="K31" s="51"/>
    </row>
    <row r="32" spans="2:11" s="1" customFormat="1" ht="14.4" customHeight="1" hidden="1">
      <c r="B32" s="46"/>
      <c r="C32" s="47"/>
      <c r="D32" s="47"/>
      <c r="E32" s="55" t="s">
        <v>43</v>
      </c>
      <c r="F32" s="157">
        <f>ROUND(SUM(BG92:BG221),2)</f>
        <v>0</v>
      </c>
      <c r="G32" s="47"/>
      <c r="H32" s="47"/>
      <c r="I32" s="158">
        <v>0.21</v>
      </c>
      <c r="J32" s="157">
        <v>0</v>
      </c>
      <c r="K32" s="51"/>
    </row>
    <row r="33" spans="2:11" s="1" customFormat="1" ht="14.4" customHeight="1" hidden="1">
      <c r="B33" s="46"/>
      <c r="C33" s="47"/>
      <c r="D33" s="47"/>
      <c r="E33" s="55" t="s">
        <v>44</v>
      </c>
      <c r="F33" s="157">
        <f>ROUND(SUM(BH92:BH221),2)</f>
        <v>0</v>
      </c>
      <c r="G33" s="47"/>
      <c r="H33" s="47"/>
      <c r="I33" s="158">
        <v>0.15</v>
      </c>
      <c r="J33" s="157">
        <v>0</v>
      </c>
      <c r="K33" s="51"/>
    </row>
    <row r="34" spans="2:11" s="1" customFormat="1" ht="14.4" customHeight="1" hidden="1">
      <c r="B34" s="46"/>
      <c r="C34" s="47"/>
      <c r="D34" s="47"/>
      <c r="E34" s="55" t="s">
        <v>45</v>
      </c>
      <c r="F34" s="157">
        <f>ROUND(SUM(BI92:BI221),2)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46</v>
      </c>
      <c r="E36" s="98"/>
      <c r="F36" s="98"/>
      <c r="G36" s="161" t="s">
        <v>47</v>
      </c>
      <c r="H36" s="162" t="s">
        <v>48</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101</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Zateplení objektu domova mládeže SOŠ a SOU Sušice</v>
      </c>
      <c r="F45" s="40"/>
      <c r="G45" s="40"/>
      <c r="H45" s="40"/>
      <c r="I45" s="144"/>
      <c r="J45" s="47"/>
      <c r="K45" s="51"/>
    </row>
    <row r="46" spans="2:11" s="1" customFormat="1" ht="14.4" customHeight="1">
      <c r="B46" s="46"/>
      <c r="C46" s="40" t="s">
        <v>99</v>
      </c>
      <c r="D46" s="47"/>
      <c r="E46" s="47"/>
      <c r="F46" s="47"/>
      <c r="G46" s="47"/>
      <c r="H46" s="47"/>
      <c r="I46" s="144"/>
      <c r="J46" s="47"/>
      <c r="K46" s="51"/>
    </row>
    <row r="47" spans="2:11" s="1" customFormat="1" ht="17.25" customHeight="1">
      <c r="B47" s="46"/>
      <c r="C47" s="47"/>
      <c r="D47" s="47"/>
      <c r="E47" s="145" t="str">
        <f>E9</f>
        <v>192391-2 - Technologie vytápění</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 xml:space="preserve"> </v>
      </c>
      <c r="G49" s="47"/>
      <c r="H49" s="47"/>
      <c r="I49" s="146" t="s">
        <v>25</v>
      </c>
      <c r="J49" s="147" t="str">
        <f>IF(J12="","",J12)</f>
        <v>25. 1. 2019</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 xml:space="preserve"> </v>
      </c>
      <c r="G51" s="47"/>
      <c r="H51" s="47"/>
      <c r="I51" s="146" t="s">
        <v>32</v>
      </c>
      <c r="J51" s="44" t="str">
        <f>E21</f>
        <v xml:space="preserve"> </v>
      </c>
      <c r="K51" s="51"/>
    </row>
    <row r="52" spans="2:11" s="1" customFormat="1" ht="14.4" customHeight="1">
      <c r="B52" s="46"/>
      <c r="C52" s="40" t="s">
        <v>30</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102</v>
      </c>
      <c r="D54" s="159"/>
      <c r="E54" s="159"/>
      <c r="F54" s="159"/>
      <c r="G54" s="159"/>
      <c r="H54" s="159"/>
      <c r="I54" s="173"/>
      <c r="J54" s="174" t="s">
        <v>103</v>
      </c>
      <c r="K54" s="175"/>
    </row>
    <row r="55" spans="2:11" s="1" customFormat="1" ht="10.3" customHeight="1">
      <c r="B55" s="46"/>
      <c r="C55" s="47"/>
      <c r="D55" s="47"/>
      <c r="E55" s="47"/>
      <c r="F55" s="47"/>
      <c r="G55" s="47"/>
      <c r="H55" s="47"/>
      <c r="I55" s="144"/>
      <c r="J55" s="47"/>
      <c r="K55" s="51"/>
    </row>
    <row r="56" spans="2:47" s="1" customFormat="1" ht="29.25" customHeight="1">
      <c r="B56" s="46"/>
      <c r="C56" s="176" t="s">
        <v>104</v>
      </c>
      <c r="D56" s="47"/>
      <c r="E56" s="47"/>
      <c r="F56" s="47"/>
      <c r="G56" s="47"/>
      <c r="H56" s="47"/>
      <c r="I56" s="144"/>
      <c r="J56" s="155">
        <f>J92</f>
        <v>0</v>
      </c>
      <c r="K56" s="51"/>
      <c r="AU56" s="24" t="s">
        <v>105</v>
      </c>
    </row>
    <row r="57" spans="2:11" s="7" customFormat="1" ht="24.95" customHeight="1">
      <c r="B57" s="177"/>
      <c r="C57" s="178"/>
      <c r="D57" s="179" t="s">
        <v>106</v>
      </c>
      <c r="E57" s="180"/>
      <c r="F57" s="180"/>
      <c r="G57" s="180"/>
      <c r="H57" s="180"/>
      <c r="I57" s="181"/>
      <c r="J57" s="182">
        <f>J93</f>
        <v>0</v>
      </c>
      <c r="K57" s="183"/>
    </row>
    <row r="58" spans="2:11" s="8" customFormat="1" ht="19.9" customHeight="1">
      <c r="B58" s="184"/>
      <c r="C58" s="185"/>
      <c r="D58" s="186" t="s">
        <v>112</v>
      </c>
      <c r="E58" s="187"/>
      <c r="F58" s="187"/>
      <c r="G58" s="187"/>
      <c r="H58" s="187"/>
      <c r="I58" s="188"/>
      <c r="J58" s="189">
        <f>J94</f>
        <v>0</v>
      </c>
      <c r="K58" s="190"/>
    </row>
    <row r="59" spans="2:11" s="7" customFormat="1" ht="24.95" customHeight="1">
      <c r="B59" s="177"/>
      <c r="C59" s="178"/>
      <c r="D59" s="179" t="s">
        <v>115</v>
      </c>
      <c r="E59" s="180"/>
      <c r="F59" s="180"/>
      <c r="G59" s="180"/>
      <c r="H59" s="180"/>
      <c r="I59" s="181"/>
      <c r="J59" s="182">
        <f>J102</f>
        <v>0</v>
      </c>
      <c r="K59" s="183"/>
    </row>
    <row r="60" spans="2:11" s="8" customFormat="1" ht="19.9" customHeight="1">
      <c r="B60" s="184"/>
      <c r="C60" s="185"/>
      <c r="D60" s="186" t="s">
        <v>414</v>
      </c>
      <c r="E60" s="187"/>
      <c r="F60" s="187"/>
      <c r="G60" s="187"/>
      <c r="H60" s="187"/>
      <c r="I60" s="188"/>
      <c r="J60" s="189">
        <f>J103</f>
        <v>0</v>
      </c>
      <c r="K60" s="190"/>
    </row>
    <row r="61" spans="2:11" s="8" customFormat="1" ht="19.9" customHeight="1">
      <c r="B61" s="184"/>
      <c r="C61" s="185"/>
      <c r="D61" s="186" t="s">
        <v>415</v>
      </c>
      <c r="E61" s="187"/>
      <c r="F61" s="187"/>
      <c r="G61" s="187"/>
      <c r="H61" s="187"/>
      <c r="I61" s="188"/>
      <c r="J61" s="189">
        <f>J122</f>
        <v>0</v>
      </c>
      <c r="K61" s="190"/>
    </row>
    <row r="62" spans="2:11" s="8" customFormat="1" ht="19.9" customHeight="1">
      <c r="B62" s="184"/>
      <c r="C62" s="185"/>
      <c r="D62" s="186" t="s">
        <v>416</v>
      </c>
      <c r="E62" s="187"/>
      <c r="F62" s="187"/>
      <c r="G62" s="187"/>
      <c r="H62" s="187"/>
      <c r="I62" s="188"/>
      <c r="J62" s="189">
        <f>J124</f>
        <v>0</v>
      </c>
      <c r="K62" s="190"/>
    </row>
    <row r="63" spans="2:11" s="8" customFormat="1" ht="19.9" customHeight="1">
      <c r="B63" s="184"/>
      <c r="C63" s="185"/>
      <c r="D63" s="186" t="s">
        <v>417</v>
      </c>
      <c r="E63" s="187"/>
      <c r="F63" s="187"/>
      <c r="G63" s="187"/>
      <c r="H63" s="187"/>
      <c r="I63" s="188"/>
      <c r="J63" s="189">
        <f>J147</f>
        <v>0</v>
      </c>
      <c r="K63" s="190"/>
    </row>
    <row r="64" spans="2:11" s="8" customFormat="1" ht="19.9" customHeight="1">
      <c r="B64" s="184"/>
      <c r="C64" s="185"/>
      <c r="D64" s="186" t="s">
        <v>418</v>
      </c>
      <c r="E64" s="187"/>
      <c r="F64" s="187"/>
      <c r="G64" s="187"/>
      <c r="H64" s="187"/>
      <c r="I64" s="188"/>
      <c r="J64" s="189">
        <f>J153</f>
        <v>0</v>
      </c>
      <c r="K64" s="190"/>
    </row>
    <row r="65" spans="2:11" s="8" customFormat="1" ht="19.9" customHeight="1">
      <c r="B65" s="184"/>
      <c r="C65" s="185"/>
      <c r="D65" s="186" t="s">
        <v>419</v>
      </c>
      <c r="E65" s="187"/>
      <c r="F65" s="187"/>
      <c r="G65" s="187"/>
      <c r="H65" s="187"/>
      <c r="I65" s="188"/>
      <c r="J65" s="189">
        <f>J167</f>
        <v>0</v>
      </c>
      <c r="K65" s="190"/>
    </row>
    <row r="66" spans="2:11" s="8" customFormat="1" ht="19.9" customHeight="1">
      <c r="B66" s="184"/>
      <c r="C66" s="185"/>
      <c r="D66" s="186" t="s">
        <v>420</v>
      </c>
      <c r="E66" s="187"/>
      <c r="F66" s="187"/>
      <c r="G66" s="187"/>
      <c r="H66" s="187"/>
      <c r="I66" s="188"/>
      <c r="J66" s="189">
        <f>J196</f>
        <v>0</v>
      </c>
      <c r="K66" s="190"/>
    </row>
    <row r="67" spans="2:11" s="8" customFormat="1" ht="19.9" customHeight="1">
      <c r="B67" s="184"/>
      <c r="C67" s="185"/>
      <c r="D67" s="186" t="s">
        <v>421</v>
      </c>
      <c r="E67" s="187"/>
      <c r="F67" s="187"/>
      <c r="G67" s="187"/>
      <c r="H67" s="187"/>
      <c r="I67" s="188"/>
      <c r="J67" s="189">
        <f>J203</f>
        <v>0</v>
      </c>
      <c r="K67" s="190"/>
    </row>
    <row r="68" spans="2:11" s="8" customFormat="1" ht="19.9" customHeight="1">
      <c r="B68" s="184"/>
      <c r="C68" s="185"/>
      <c r="D68" s="186" t="s">
        <v>117</v>
      </c>
      <c r="E68" s="187"/>
      <c r="F68" s="187"/>
      <c r="G68" s="187"/>
      <c r="H68" s="187"/>
      <c r="I68" s="188"/>
      <c r="J68" s="189">
        <f>J209</f>
        <v>0</v>
      </c>
      <c r="K68" s="190"/>
    </row>
    <row r="69" spans="2:11" s="7" customFormat="1" ht="24.95" customHeight="1">
      <c r="B69" s="177"/>
      <c r="C69" s="178"/>
      <c r="D69" s="179" t="s">
        <v>422</v>
      </c>
      <c r="E69" s="180"/>
      <c r="F69" s="180"/>
      <c r="G69" s="180"/>
      <c r="H69" s="180"/>
      <c r="I69" s="181"/>
      <c r="J69" s="182">
        <f>J214</f>
        <v>0</v>
      </c>
      <c r="K69" s="183"/>
    </row>
    <row r="70" spans="2:11" s="8" customFormat="1" ht="19.9" customHeight="1">
      <c r="B70" s="184"/>
      <c r="C70" s="185"/>
      <c r="D70" s="186" t="s">
        <v>423</v>
      </c>
      <c r="E70" s="187"/>
      <c r="F70" s="187"/>
      <c r="G70" s="187"/>
      <c r="H70" s="187"/>
      <c r="I70" s="188"/>
      <c r="J70" s="189">
        <f>J215</f>
        <v>0</v>
      </c>
      <c r="K70" s="190"/>
    </row>
    <row r="71" spans="2:11" s="7" customFormat="1" ht="24.95" customHeight="1">
      <c r="B71" s="177"/>
      <c r="C71" s="178"/>
      <c r="D71" s="179" t="s">
        <v>119</v>
      </c>
      <c r="E71" s="180"/>
      <c r="F71" s="180"/>
      <c r="G71" s="180"/>
      <c r="H71" s="180"/>
      <c r="I71" s="181"/>
      <c r="J71" s="182">
        <f>J218</f>
        <v>0</v>
      </c>
      <c r="K71" s="183"/>
    </row>
    <row r="72" spans="2:11" s="8" customFormat="1" ht="19.9" customHeight="1">
      <c r="B72" s="184"/>
      <c r="C72" s="185"/>
      <c r="D72" s="186" t="s">
        <v>120</v>
      </c>
      <c r="E72" s="187"/>
      <c r="F72" s="187"/>
      <c r="G72" s="187"/>
      <c r="H72" s="187"/>
      <c r="I72" s="188"/>
      <c r="J72" s="189">
        <f>J219</f>
        <v>0</v>
      </c>
      <c r="K72" s="190"/>
    </row>
    <row r="73" spans="2:11" s="1" customFormat="1" ht="21.8" customHeight="1">
      <c r="B73" s="46"/>
      <c r="C73" s="47"/>
      <c r="D73" s="47"/>
      <c r="E73" s="47"/>
      <c r="F73" s="47"/>
      <c r="G73" s="47"/>
      <c r="H73" s="47"/>
      <c r="I73" s="144"/>
      <c r="J73" s="47"/>
      <c r="K73" s="51"/>
    </row>
    <row r="74" spans="2:11" s="1" customFormat="1" ht="6.95" customHeight="1">
      <c r="B74" s="67"/>
      <c r="C74" s="68"/>
      <c r="D74" s="68"/>
      <c r="E74" s="68"/>
      <c r="F74" s="68"/>
      <c r="G74" s="68"/>
      <c r="H74" s="68"/>
      <c r="I74" s="166"/>
      <c r="J74" s="68"/>
      <c r="K74" s="69"/>
    </row>
    <row r="78" spans="2:12" s="1" customFormat="1" ht="6.95" customHeight="1">
      <c r="B78" s="70"/>
      <c r="C78" s="71"/>
      <c r="D78" s="71"/>
      <c r="E78" s="71"/>
      <c r="F78" s="71"/>
      <c r="G78" s="71"/>
      <c r="H78" s="71"/>
      <c r="I78" s="169"/>
      <c r="J78" s="71"/>
      <c r="K78" s="71"/>
      <c r="L78" s="72"/>
    </row>
    <row r="79" spans="2:12" s="1" customFormat="1" ht="36.95" customHeight="1">
      <c r="B79" s="46"/>
      <c r="C79" s="73" t="s">
        <v>121</v>
      </c>
      <c r="D79" s="74"/>
      <c r="E79" s="74"/>
      <c r="F79" s="74"/>
      <c r="G79" s="74"/>
      <c r="H79" s="74"/>
      <c r="I79" s="191"/>
      <c r="J79" s="74"/>
      <c r="K79" s="74"/>
      <c r="L79" s="72"/>
    </row>
    <row r="80" spans="2:12" s="1" customFormat="1" ht="6.95" customHeight="1">
      <c r="B80" s="46"/>
      <c r="C80" s="74"/>
      <c r="D80" s="74"/>
      <c r="E80" s="74"/>
      <c r="F80" s="74"/>
      <c r="G80" s="74"/>
      <c r="H80" s="74"/>
      <c r="I80" s="191"/>
      <c r="J80" s="74"/>
      <c r="K80" s="74"/>
      <c r="L80" s="72"/>
    </row>
    <row r="81" spans="2:12" s="1" customFormat="1" ht="14.4" customHeight="1">
      <c r="B81" s="46"/>
      <c r="C81" s="76" t="s">
        <v>18</v>
      </c>
      <c r="D81" s="74"/>
      <c r="E81" s="74"/>
      <c r="F81" s="74"/>
      <c r="G81" s="74"/>
      <c r="H81" s="74"/>
      <c r="I81" s="191"/>
      <c r="J81" s="74"/>
      <c r="K81" s="74"/>
      <c r="L81" s="72"/>
    </row>
    <row r="82" spans="2:12" s="1" customFormat="1" ht="16.5" customHeight="1">
      <c r="B82" s="46"/>
      <c r="C82" s="74"/>
      <c r="D82" s="74"/>
      <c r="E82" s="192" t="str">
        <f>E7</f>
        <v>Zateplení objektu domova mládeže SOŠ a SOU Sušice</v>
      </c>
      <c r="F82" s="76"/>
      <c r="G82" s="76"/>
      <c r="H82" s="76"/>
      <c r="I82" s="191"/>
      <c r="J82" s="74"/>
      <c r="K82" s="74"/>
      <c r="L82" s="72"/>
    </row>
    <row r="83" spans="2:12" s="1" customFormat="1" ht="14.4" customHeight="1">
      <c r="B83" s="46"/>
      <c r="C83" s="76" t="s">
        <v>99</v>
      </c>
      <c r="D83" s="74"/>
      <c r="E83" s="74"/>
      <c r="F83" s="74"/>
      <c r="G83" s="74"/>
      <c r="H83" s="74"/>
      <c r="I83" s="191"/>
      <c r="J83" s="74"/>
      <c r="K83" s="74"/>
      <c r="L83" s="72"/>
    </row>
    <row r="84" spans="2:12" s="1" customFormat="1" ht="17.25" customHeight="1">
      <c r="B84" s="46"/>
      <c r="C84" s="74"/>
      <c r="D84" s="74"/>
      <c r="E84" s="82" t="str">
        <f>E9</f>
        <v>192391-2 - Technologie vytápění</v>
      </c>
      <c r="F84" s="74"/>
      <c r="G84" s="74"/>
      <c r="H84" s="74"/>
      <c r="I84" s="191"/>
      <c r="J84" s="74"/>
      <c r="K84" s="74"/>
      <c r="L84" s="72"/>
    </row>
    <row r="85" spans="2:12" s="1" customFormat="1" ht="6.95" customHeight="1">
      <c r="B85" s="46"/>
      <c r="C85" s="74"/>
      <c r="D85" s="74"/>
      <c r="E85" s="74"/>
      <c r="F85" s="74"/>
      <c r="G85" s="74"/>
      <c r="H85" s="74"/>
      <c r="I85" s="191"/>
      <c r="J85" s="74"/>
      <c r="K85" s="74"/>
      <c r="L85" s="72"/>
    </row>
    <row r="86" spans="2:12" s="1" customFormat="1" ht="18" customHeight="1">
      <c r="B86" s="46"/>
      <c r="C86" s="76" t="s">
        <v>23</v>
      </c>
      <c r="D86" s="74"/>
      <c r="E86" s="74"/>
      <c r="F86" s="193" t="str">
        <f>F12</f>
        <v xml:space="preserve"> </v>
      </c>
      <c r="G86" s="74"/>
      <c r="H86" s="74"/>
      <c r="I86" s="194" t="s">
        <v>25</v>
      </c>
      <c r="J86" s="85" t="str">
        <f>IF(J12="","",J12)</f>
        <v>25. 1. 2019</v>
      </c>
      <c r="K86" s="74"/>
      <c r="L86" s="72"/>
    </row>
    <row r="87" spans="2:12" s="1" customFormat="1" ht="6.95" customHeight="1">
      <c r="B87" s="46"/>
      <c r="C87" s="74"/>
      <c r="D87" s="74"/>
      <c r="E87" s="74"/>
      <c r="F87" s="74"/>
      <c r="G87" s="74"/>
      <c r="H87" s="74"/>
      <c r="I87" s="191"/>
      <c r="J87" s="74"/>
      <c r="K87" s="74"/>
      <c r="L87" s="72"/>
    </row>
    <row r="88" spans="2:12" s="1" customFormat="1" ht="13.5">
      <c r="B88" s="46"/>
      <c r="C88" s="76" t="s">
        <v>27</v>
      </c>
      <c r="D88" s="74"/>
      <c r="E88" s="74"/>
      <c r="F88" s="193" t="str">
        <f>E15</f>
        <v xml:space="preserve"> </v>
      </c>
      <c r="G88" s="74"/>
      <c r="H88" s="74"/>
      <c r="I88" s="194" t="s">
        <v>32</v>
      </c>
      <c r="J88" s="193" t="str">
        <f>E21</f>
        <v xml:space="preserve"> </v>
      </c>
      <c r="K88" s="74"/>
      <c r="L88" s="72"/>
    </row>
    <row r="89" spans="2:12" s="1" customFormat="1" ht="14.4" customHeight="1">
      <c r="B89" s="46"/>
      <c r="C89" s="76" t="s">
        <v>30</v>
      </c>
      <c r="D89" s="74"/>
      <c r="E89" s="74"/>
      <c r="F89" s="193" t="str">
        <f>IF(E18="","",E18)</f>
        <v/>
      </c>
      <c r="G89" s="74"/>
      <c r="H89" s="74"/>
      <c r="I89" s="191"/>
      <c r="J89" s="74"/>
      <c r="K89" s="74"/>
      <c r="L89" s="72"/>
    </row>
    <row r="90" spans="2:12" s="1" customFormat="1" ht="10.3" customHeight="1">
      <c r="B90" s="46"/>
      <c r="C90" s="74"/>
      <c r="D90" s="74"/>
      <c r="E90" s="74"/>
      <c r="F90" s="74"/>
      <c r="G90" s="74"/>
      <c r="H90" s="74"/>
      <c r="I90" s="191"/>
      <c r="J90" s="74"/>
      <c r="K90" s="74"/>
      <c r="L90" s="72"/>
    </row>
    <row r="91" spans="2:20" s="9" customFormat="1" ht="29.25" customHeight="1">
      <c r="B91" s="195"/>
      <c r="C91" s="196" t="s">
        <v>122</v>
      </c>
      <c r="D91" s="197" t="s">
        <v>55</v>
      </c>
      <c r="E91" s="197" t="s">
        <v>51</v>
      </c>
      <c r="F91" s="197" t="s">
        <v>123</v>
      </c>
      <c r="G91" s="197" t="s">
        <v>124</v>
      </c>
      <c r="H91" s="197" t="s">
        <v>125</v>
      </c>
      <c r="I91" s="198" t="s">
        <v>126</v>
      </c>
      <c r="J91" s="197" t="s">
        <v>103</v>
      </c>
      <c r="K91" s="199" t="s">
        <v>127</v>
      </c>
      <c r="L91" s="200"/>
      <c r="M91" s="102" t="s">
        <v>128</v>
      </c>
      <c r="N91" s="103" t="s">
        <v>40</v>
      </c>
      <c r="O91" s="103" t="s">
        <v>129</v>
      </c>
      <c r="P91" s="103" t="s">
        <v>130</v>
      </c>
      <c r="Q91" s="103" t="s">
        <v>131</v>
      </c>
      <c r="R91" s="103" t="s">
        <v>132</v>
      </c>
      <c r="S91" s="103" t="s">
        <v>133</v>
      </c>
      <c r="T91" s="104" t="s">
        <v>134</v>
      </c>
    </row>
    <row r="92" spans="2:63" s="1" customFormat="1" ht="29.25" customHeight="1">
      <c r="B92" s="46"/>
      <c r="C92" s="108" t="s">
        <v>104</v>
      </c>
      <c r="D92" s="74"/>
      <c r="E92" s="74"/>
      <c r="F92" s="74"/>
      <c r="G92" s="74"/>
      <c r="H92" s="74"/>
      <c r="I92" s="191"/>
      <c r="J92" s="201">
        <f>BK92</f>
        <v>0</v>
      </c>
      <c r="K92" s="74"/>
      <c r="L92" s="72"/>
      <c r="M92" s="105"/>
      <c r="N92" s="106"/>
      <c r="O92" s="106"/>
      <c r="P92" s="202">
        <f>P93+P102+P214+P218</f>
        <v>0</v>
      </c>
      <c r="Q92" s="106"/>
      <c r="R92" s="202">
        <f>R93+R102+R214+R218</f>
        <v>5.84412</v>
      </c>
      <c r="S92" s="106"/>
      <c r="T92" s="203">
        <f>T93+T102+T214+T218</f>
        <v>1.228</v>
      </c>
      <c r="AT92" s="24" t="s">
        <v>69</v>
      </c>
      <c r="AU92" s="24" t="s">
        <v>105</v>
      </c>
      <c r="BK92" s="204">
        <f>BK93+BK102+BK214+BK218</f>
        <v>0</v>
      </c>
    </row>
    <row r="93" spans="2:63" s="10" customFormat="1" ht="37.4" customHeight="1">
      <c r="B93" s="205"/>
      <c r="C93" s="206"/>
      <c r="D93" s="207" t="s">
        <v>69</v>
      </c>
      <c r="E93" s="208" t="s">
        <v>135</v>
      </c>
      <c r="F93" s="208" t="s">
        <v>136</v>
      </c>
      <c r="G93" s="206"/>
      <c r="H93" s="206"/>
      <c r="I93" s="209"/>
      <c r="J93" s="210">
        <f>BK93</f>
        <v>0</v>
      </c>
      <c r="K93" s="206"/>
      <c r="L93" s="211"/>
      <c r="M93" s="212"/>
      <c r="N93" s="213"/>
      <c r="O93" s="213"/>
      <c r="P93" s="214">
        <f>P94</f>
        <v>0</v>
      </c>
      <c r="Q93" s="213"/>
      <c r="R93" s="214">
        <f>R94</f>
        <v>0.58022</v>
      </c>
      <c r="S93" s="213"/>
      <c r="T93" s="215">
        <f>T94</f>
        <v>0.22799999999999998</v>
      </c>
      <c r="AR93" s="216" t="s">
        <v>78</v>
      </c>
      <c r="AT93" s="217" t="s">
        <v>69</v>
      </c>
      <c r="AU93" s="217" t="s">
        <v>70</v>
      </c>
      <c r="AY93" s="216" t="s">
        <v>137</v>
      </c>
      <c r="BK93" s="218">
        <f>BK94</f>
        <v>0</v>
      </c>
    </row>
    <row r="94" spans="2:63" s="10" customFormat="1" ht="19.9" customHeight="1">
      <c r="B94" s="205"/>
      <c r="C94" s="206"/>
      <c r="D94" s="207" t="s">
        <v>69</v>
      </c>
      <c r="E94" s="219" t="s">
        <v>269</v>
      </c>
      <c r="F94" s="219" t="s">
        <v>270</v>
      </c>
      <c r="G94" s="206"/>
      <c r="H94" s="206"/>
      <c r="I94" s="209"/>
      <c r="J94" s="220">
        <f>BK94</f>
        <v>0</v>
      </c>
      <c r="K94" s="206"/>
      <c r="L94" s="211"/>
      <c r="M94" s="212"/>
      <c r="N94" s="213"/>
      <c r="O94" s="213"/>
      <c r="P94" s="214">
        <f>SUM(P95:P101)</f>
        <v>0</v>
      </c>
      <c r="Q94" s="213"/>
      <c r="R94" s="214">
        <f>SUM(R95:R101)</f>
        <v>0.58022</v>
      </c>
      <c r="S94" s="213"/>
      <c r="T94" s="215">
        <f>SUM(T95:T101)</f>
        <v>0.22799999999999998</v>
      </c>
      <c r="AR94" s="216" t="s">
        <v>78</v>
      </c>
      <c r="AT94" s="217" t="s">
        <v>69</v>
      </c>
      <c r="AU94" s="217" t="s">
        <v>78</v>
      </c>
      <c r="AY94" s="216" t="s">
        <v>137</v>
      </c>
      <c r="BK94" s="218">
        <f>SUM(BK95:BK101)</f>
        <v>0</v>
      </c>
    </row>
    <row r="95" spans="2:65" s="1" customFormat="1" ht="16.5" customHeight="1">
      <c r="B95" s="46"/>
      <c r="C95" s="221" t="s">
        <v>78</v>
      </c>
      <c r="D95" s="221" t="s">
        <v>141</v>
      </c>
      <c r="E95" s="222" t="s">
        <v>424</v>
      </c>
      <c r="F95" s="223" t="s">
        <v>425</v>
      </c>
      <c r="G95" s="224" t="s">
        <v>285</v>
      </c>
      <c r="H95" s="225">
        <v>18</v>
      </c>
      <c r="I95" s="226"/>
      <c r="J95" s="227">
        <f>ROUND(I95*H95,2)</f>
        <v>0</v>
      </c>
      <c r="K95" s="223" t="s">
        <v>21</v>
      </c>
      <c r="L95" s="72"/>
      <c r="M95" s="228" t="s">
        <v>21</v>
      </c>
      <c r="N95" s="229" t="s">
        <v>41</v>
      </c>
      <c r="O95" s="47"/>
      <c r="P95" s="230">
        <f>O95*H95</f>
        <v>0</v>
      </c>
      <c r="Q95" s="230">
        <v>1E-05</v>
      </c>
      <c r="R95" s="230">
        <f>Q95*H95</f>
        <v>0.00018</v>
      </c>
      <c r="S95" s="230">
        <v>0</v>
      </c>
      <c r="T95" s="231">
        <f>S95*H95</f>
        <v>0</v>
      </c>
      <c r="AR95" s="24" t="s">
        <v>146</v>
      </c>
      <c r="AT95" s="24" t="s">
        <v>141</v>
      </c>
      <c r="AU95" s="24" t="s">
        <v>80</v>
      </c>
      <c r="AY95" s="24" t="s">
        <v>137</v>
      </c>
      <c r="BE95" s="232">
        <f>IF(N95="základní",J95,0)</f>
        <v>0</v>
      </c>
      <c r="BF95" s="232">
        <f>IF(N95="snížená",J95,0)</f>
        <v>0</v>
      </c>
      <c r="BG95" s="232">
        <f>IF(N95="zákl. přenesená",J95,0)</f>
        <v>0</v>
      </c>
      <c r="BH95" s="232">
        <f>IF(N95="sníž. přenesená",J95,0)</f>
        <v>0</v>
      </c>
      <c r="BI95" s="232">
        <f>IF(N95="nulová",J95,0)</f>
        <v>0</v>
      </c>
      <c r="BJ95" s="24" t="s">
        <v>78</v>
      </c>
      <c r="BK95" s="232">
        <f>ROUND(I95*H95,2)</f>
        <v>0</v>
      </c>
      <c r="BL95" s="24" t="s">
        <v>146</v>
      </c>
      <c r="BM95" s="24" t="s">
        <v>426</v>
      </c>
    </row>
    <row r="96" spans="2:65" s="1" customFormat="1" ht="25.5" customHeight="1">
      <c r="B96" s="46"/>
      <c r="C96" s="221" t="s">
        <v>427</v>
      </c>
      <c r="D96" s="221" t="s">
        <v>141</v>
      </c>
      <c r="E96" s="222" t="s">
        <v>428</v>
      </c>
      <c r="F96" s="223" t="s">
        <v>429</v>
      </c>
      <c r="G96" s="224" t="s">
        <v>164</v>
      </c>
      <c r="H96" s="225">
        <v>358</v>
      </c>
      <c r="I96" s="226"/>
      <c r="J96" s="227">
        <f>ROUND(I96*H96,2)</f>
        <v>0</v>
      </c>
      <c r="K96" s="223" t="s">
        <v>343</v>
      </c>
      <c r="L96" s="72"/>
      <c r="M96" s="228" t="s">
        <v>21</v>
      </c>
      <c r="N96" s="229" t="s">
        <v>41</v>
      </c>
      <c r="O96" s="47"/>
      <c r="P96" s="230">
        <f>O96*H96</f>
        <v>0</v>
      </c>
      <c r="Q96" s="230">
        <v>0</v>
      </c>
      <c r="R96" s="230">
        <f>Q96*H96</f>
        <v>0</v>
      </c>
      <c r="S96" s="230">
        <v>0</v>
      </c>
      <c r="T96" s="231">
        <f>S96*H96</f>
        <v>0</v>
      </c>
      <c r="AR96" s="24" t="s">
        <v>146</v>
      </c>
      <c r="AT96" s="24" t="s">
        <v>141</v>
      </c>
      <c r="AU96" s="24" t="s">
        <v>80</v>
      </c>
      <c r="AY96" s="24" t="s">
        <v>137</v>
      </c>
      <c r="BE96" s="232">
        <f>IF(N96="základní",J96,0)</f>
        <v>0</v>
      </c>
      <c r="BF96" s="232">
        <f>IF(N96="snížená",J96,0)</f>
        <v>0</v>
      </c>
      <c r="BG96" s="232">
        <f>IF(N96="zákl. přenesená",J96,0)</f>
        <v>0</v>
      </c>
      <c r="BH96" s="232">
        <f>IF(N96="sníž. přenesená",J96,0)</f>
        <v>0</v>
      </c>
      <c r="BI96" s="232">
        <f>IF(N96="nulová",J96,0)</f>
        <v>0</v>
      </c>
      <c r="BJ96" s="24" t="s">
        <v>78</v>
      </c>
      <c r="BK96" s="232">
        <f>ROUND(I96*H96,2)</f>
        <v>0</v>
      </c>
      <c r="BL96" s="24" t="s">
        <v>146</v>
      </c>
      <c r="BM96" s="24" t="s">
        <v>430</v>
      </c>
    </row>
    <row r="97" spans="2:47" s="1" customFormat="1" ht="13.5">
      <c r="B97" s="46"/>
      <c r="C97" s="74"/>
      <c r="D97" s="235" t="s">
        <v>431</v>
      </c>
      <c r="E97" s="74"/>
      <c r="F97" s="291" t="s">
        <v>432</v>
      </c>
      <c r="G97" s="74"/>
      <c r="H97" s="74"/>
      <c r="I97" s="191"/>
      <c r="J97" s="74"/>
      <c r="K97" s="74"/>
      <c r="L97" s="72"/>
      <c r="M97" s="292"/>
      <c r="N97" s="47"/>
      <c r="O97" s="47"/>
      <c r="P97" s="47"/>
      <c r="Q97" s="47"/>
      <c r="R97" s="47"/>
      <c r="S97" s="47"/>
      <c r="T97" s="95"/>
      <c r="AT97" s="24" t="s">
        <v>431</v>
      </c>
      <c r="AU97" s="24" t="s">
        <v>80</v>
      </c>
    </row>
    <row r="98" spans="2:65" s="1" customFormat="1" ht="38.25" customHeight="1">
      <c r="B98" s="46"/>
      <c r="C98" s="221" t="s">
        <v>433</v>
      </c>
      <c r="D98" s="221" t="s">
        <v>141</v>
      </c>
      <c r="E98" s="222" t="s">
        <v>434</v>
      </c>
      <c r="F98" s="223" t="s">
        <v>435</v>
      </c>
      <c r="G98" s="224" t="s">
        <v>436</v>
      </c>
      <c r="H98" s="225">
        <v>2</v>
      </c>
      <c r="I98" s="226"/>
      <c r="J98" s="227">
        <f>ROUND(I98*H98,2)</f>
        <v>0</v>
      </c>
      <c r="K98" s="223" t="s">
        <v>21</v>
      </c>
      <c r="L98" s="72"/>
      <c r="M98" s="228" t="s">
        <v>21</v>
      </c>
      <c r="N98" s="229" t="s">
        <v>41</v>
      </c>
      <c r="O98" s="47"/>
      <c r="P98" s="230">
        <f>O98*H98</f>
        <v>0</v>
      </c>
      <c r="Q98" s="230">
        <v>0.19202</v>
      </c>
      <c r="R98" s="230">
        <f>Q98*H98</f>
        <v>0.38404</v>
      </c>
      <c r="S98" s="230">
        <v>0.087</v>
      </c>
      <c r="T98" s="231">
        <f>S98*H98</f>
        <v>0.174</v>
      </c>
      <c r="AR98" s="24" t="s">
        <v>146</v>
      </c>
      <c r="AT98" s="24" t="s">
        <v>141</v>
      </c>
      <c r="AU98" s="24" t="s">
        <v>80</v>
      </c>
      <c r="AY98" s="24" t="s">
        <v>137</v>
      </c>
      <c r="BE98" s="232">
        <f>IF(N98="základní",J98,0)</f>
        <v>0</v>
      </c>
      <c r="BF98" s="232">
        <f>IF(N98="snížená",J98,0)</f>
        <v>0</v>
      </c>
      <c r="BG98" s="232">
        <f>IF(N98="zákl. přenesená",J98,0)</f>
        <v>0</v>
      </c>
      <c r="BH98" s="232">
        <f>IF(N98="sníž. přenesená",J98,0)</f>
        <v>0</v>
      </c>
      <c r="BI98" s="232">
        <f>IF(N98="nulová",J98,0)</f>
        <v>0</v>
      </c>
      <c r="BJ98" s="24" t="s">
        <v>78</v>
      </c>
      <c r="BK98" s="232">
        <f>ROUND(I98*H98,2)</f>
        <v>0</v>
      </c>
      <c r="BL98" s="24" t="s">
        <v>146</v>
      </c>
      <c r="BM98" s="24" t="s">
        <v>437</v>
      </c>
    </row>
    <row r="99" spans="2:47" s="1" customFormat="1" ht="13.5">
      <c r="B99" s="46"/>
      <c r="C99" s="74"/>
      <c r="D99" s="235" t="s">
        <v>431</v>
      </c>
      <c r="E99" s="74"/>
      <c r="F99" s="291" t="s">
        <v>438</v>
      </c>
      <c r="G99" s="74"/>
      <c r="H99" s="74"/>
      <c r="I99" s="191"/>
      <c r="J99" s="74"/>
      <c r="K99" s="74"/>
      <c r="L99" s="72"/>
      <c r="M99" s="292"/>
      <c r="N99" s="47"/>
      <c r="O99" s="47"/>
      <c r="P99" s="47"/>
      <c r="Q99" s="47"/>
      <c r="R99" s="47"/>
      <c r="S99" s="47"/>
      <c r="T99" s="95"/>
      <c r="AT99" s="24" t="s">
        <v>431</v>
      </c>
      <c r="AU99" s="24" t="s">
        <v>80</v>
      </c>
    </row>
    <row r="100" spans="2:65" s="1" customFormat="1" ht="25.5" customHeight="1">
      <c r="B100" s="46"/>
      <c r="C100" s="221" t="s">
        <v>439</v>
      </c>
      <c r="D100" s="221" t="s">
        <v>141</v>
      </c>
      <c r="E100" s="222" t="s">
        <v>440</v>
      </c>
      <c r="F100" s="223" t="s">
        <v>441</v>
      </c>
      <c r="G100" s="224" t="s">
        <v>436</v>
      </c>
      <c r="H100" s="225">
        <v>2</v>
      </c>
      <c r="I100" s="226"/>
      <c r="J100" s="227">
        <f>ROUND(I100*H100,2)</f>
        <v>0</v>
      </c>
      <c r="K100" s="223" t="s">
        <v>21</v>
      </c>
      <c r="L100" s="72"/>
      <c r="M100" s="228" t="s">
        <v>21</v>
      </c>
      <c r="N100" s="229" t="s">
        <v>41</v>
      </c>
      <c r="O100" s="47"/>
      <c r="P100" s="230">
        <f>O100*H100</f>
        <v>0</v>
      </c>
      <c r="Q100" s="230">
        <v>0.098</v>
      </c>
      <c r="R100" s="230">
        <f>Q100*H100</f>
        <v>0.196</v>
      </c>
      <c r="S100" s="230">
        <v>0.027</v>
      </c>
      <c r="T100" s="231">
        <f>S100*H100</f>
        <v>0.054</v>
      </c>
      <c r="AR100" s="24" t="s">
        <v>146</v>
      </c>
      <c r="AT100" s="24" t="s">
        <v>141</v>
      </c>
      <c r="AU100" s="24" t="s">
        <v>80</v>
      </c>
      <c r="AY100" s="24" t="s">
        <v>137</v>
      </c>
      <c r="BE100" s="232">
        <f>IF(N100="základní",J100,0)</f>
        <v>0</v>
      </c>
      <c r="BF100" s="232">
        <f>IF(N100="snížená",J100,0)</f>
        <v>0</v>
      </c>
      <c r="BG100" s="232">
        <f>IF(N100="zákl. přenesená",J100,0)</f>
        <v>0</v>
      </c>
      <c r="BH100" s="232">
        <f>IF(N100="sníž. přenesená",J100,0)</f>
        <v>0</v>
      </c>
      <c r="BI100" s="232">
        <f>IF(N100="nulová",J100,0)</f>
        <v>0</v>
      </c>
      <c r="BJ100" s="24" t="s">
        <v>78</v>
      </c>
      <c r="BK100" s="232">
        <f>ROUND(I100*H100,2)</f>
        <v>0</v>
      </c>
      <c r="BL100" s="24" t="s">
        <v>146</v>
      </c>
      <c r="BM100" s="24" t="s">
        <v>442</v>
      </c>
    </row>
    <row r="101" spans="2:47" s="1" customFormat="1" ht="13.5">
      <c r="B101" s="46"/>
      <c r="C101" s="74"/>
      <c r="D101" s="235" t="s">
        <v>431</v>
      </c>
      <c r="E101" s="74"/>
      <c r="F101" s="291" t="s">
        <v>438</v>
      </c>
      <c r="G101" s="74"/>
      <c r="H101" s="74"/>
      <c r="I101" s="191"/>
      <c r="J101" s="74"/>
      <c r="K101" s="74"/>
      <c r="L101" s="72"/>
      <c r="M101" s="292"/>
      <c r="N101" s="47"/>
      <c r="O101" s="47"/>
      <c r="P101" s="47"/>
      <c r="Q101" s="47"/>
      <c r="R101" s="47"/>
      <c r="S101" s="47"/>
      <c r="T101" s="95"/>
      <c r="AT101" s="24" t="s">
        <v>431</v>
      </c>
      <c r="AU101" s="24" t="s">
        <v>80</v>
      </c>
    </row>
    <row r="102" spans="2:63" s="10" customFormat="1" ht="37.4" customHeight="1">
      <c r="B102" s="205"/>
      <c r="C102" s="206"/>
      <c r="D102" s="207" t="s">
        <v>69</v>
      </c>
      <c r="E102" s="208" t="s">
        <v>336</v>
      </c>
      <c r="F102" s="208" t="s">
        <v>337</v>
      </c>
      <c r="G102" s="206"/>
      <c r="H102" s="206"/>
      <c r="I102" s="209"/>
      <c r="J102" s="210">
        <f>BK102</f>
        <v>0</v>
      </c>
      <c r="K102" s="206"/>
      <c r="L102" s="211"/>
      <c r="M102" s="212"/>
      <c r="N102" s="213"/>
      <c r="O102" s="213"/>
      <c r="P102" s="214">
        <f>P103+P122+P124+P147+P153+P167+P196+P203+P209</f>
        <v>0</v>
      </c>
      <c r="Q102" s="213"/>
      <c r="R102" s="214">
        <f>R103+R122+R124+R147+R153+R167+R196+R203+R209</f>
        <v>5.2347</v>
      </c>
      <c r="S102" s="213"/>
      <c r="T102" s="215">
        <f>T103+T122+T124+T147+T153+T167+T196+T203+T209</f>
        <v>1</v>
      </c>
      <c r="AR102" s="216" t="s">
        <v>80</v>
      </c>
      <c r="AT102" s="217" t="s">
        <v>69</v>
      </c>
      <c r="AU102" s="217" t="s">
        <v>70</v>
      </c>
      <c r="AY102" s="216" t="s">
        <v>137</v>
      </c>
      <c r="BK102" s="218">
        <f>BK103+BK122+BK124+BK147+BK153+BK167+BK196+BK203+BK209</f>
        <v>0</v>
      </c>
    </row>
    <row r="103" spans="2:63" s="10" customFormat="1" ht="19.9" customHeight="1">
      <c r="B103" s="205"/>
      <c r="C103" s="206"/>
      <c r="D103" s="207" t="s">
        <v>69</v>
      </c>
      <c r="E103" s="219" t="s">
        <v>443</v>
      </c>
      <c r="F103" s="219" t="s">
        <v>444</v>
      </c>
      <c r="G103" s="206"/>
      <c r="H103" s="206"/>
      <c r="I103" s="209"/>
      <c r="J103" s="220">
        <f>BK103</f>
        <v>0</v>
      </c>
      <c r="K103" s="206"/>
      <c r="L103" s="211"/>
      <c r="M103" s="212"/>
      <c r="N103" s="213"/>
      <c r="O103" s="213"/>
      <c r="P103" s="214">
        <f>SUM(P104:P121)</f>
        <v>0</v>
      </c>
      <c r="Q103" s="213"/>
      <c r="R103" s="214">
        <f>SUM(R104:R121)</f>
        <v>0.36356</v>
      </c>
      <c r="S103" s="213"/>
      <c r="T103" s="215">
        <f>SUM(T104:T121)</f>
        <v>1</v>
      </c>
      <c r="AR103" s="216" t="s">
        <v>80</v>
      </c>
      <c r="AT103" s="217" t="s">
        <v>69</v>
      </c>
      <c r="AU103" s="217" t="s">
        <v>78</v>
      </c>
      <c r="AY103" s="216" t="s">
        <v>137</v>
      </c>
      <c r="BK103" s="218">
        <f>SUM(BK104:BK121)</f>
        <v>0</v>
      </c>
    </row>
    <row r="104" spans="2:65" s="1" customFormat="1" ht="25.5" customHeight="1">
      <c r="B104" s="46"/>
      <c r="C104" s="221" t="s">
        <v>80</v>
      </c>
      <c r="D104" s="221" t="s">
        <v>141</v>
      </c>
      <c r="E104" s="222" t="s">
        <v>445</v>
      </c>
      <c r="F104" s="223" t="s">
        <v>446</v>
      </c>
      <c r="G104" s="224" t="s">
        <v>436</v>
      </c>
      <c r="H104" s="225">
        <v>1</v>
      </c>
      <c r="I104" s="226"/>
      <c r="J104" s="227">
        <f>ROUND(I104*H104,2)</f>
        <v>0</v>
      </c>
      <c r="K104" s="223" t="s">
        <v>21</v>
      </c>
      <c r="L104" s="72"/>
      <c r="M104" s="228" t="s">
        <v>21</v>
      </c>
      <c r="N104" s="229" t="s">
        <v>41</v>
      </c>
      <c r="O104" s="47"/>
      <c r="P104" s="230">
        <f>O104*H104</f>
        <v>0</v>
      </c>
      <c r="Q104" s="230">
        <v>0</v>
      </c>
      <c r="R104" s="230">
        <f>Q104*H104</f>
        <v>0</v>
      </c>
      <c r="S104" s="230">
        <v>1</v>
      </c>
      <c r="T104" s="231">
        <f>S104*H104</f>
        <v>1</v>
      </c>
      <c r="AR104" s="24" t="s">
        <v>344</v>
      </c>
      <c r="AT104" s="24" t="s">
        <v>141</v>
      </c>
      <c r="AU104" s="24" t="s">
        <v>80</v>
      </c>
      <c r="AY104" s="24" t="s">
        <v>137</v>
      </c>
      <c r="BE104" s="232">
        <f>IF(N104="základní",J104,0)</f>
        <v>0</v>
      </c>
      <c r="BF104" s="232">
        <f>IF(N104="snížená",J104,0)</f>
        <v>0</v>
      </c>
      <c r="BG104" s="232">
        <f>IF(N104="zákl. přenesená",J104,0)</f>
        <v>0</v>
      </c>
      <c r="BH104" s="232">
        <f>IF(N104="sníž. přenesená",J104,0)</f>
        <v>0</v>
      </c>
      <c r="BI104" s="232">
        <f>IF(N104="nulová",J104,0)</f>
        <v>0</v>
      </c>
      <c r="BJ104" s="24" t="s">
        <v>78</v>
      </c>
      <c r="BK104" s="232">
        <f>ROUND(I104*H104,2)</f>
        <v>0</v>
      </c>
      <c r="BL104" s="24" t="s">
        <v>344</v>
      </c>
      <c r="BM104" s="24" t="s">
        <v>447</v>
      </c>
    </row>
    <row r="105" spans="2:65" s="1" customFormat="1" ht="38.25" customHeight="1">
      <c r="B105" s="46"/>
      <c r="C105" s="221" t="s">
        <v>170</v>
      </c>
      <c r="D105" s="221" t="s">
        <v>141</v>
      </c>
      <c r="E105" s="222" t="s">
        <v>448</v>
      </c>
      <c r="F105" s="223" t="s">
        <v>449</v>
      </c>
      <c r="G105" s="224" t="s">
        <v>267</v>
      </c>
      <c r="H105" s="225">
        <v>76</v>
      </c>
      <c r="I105" s="226"/>
      <c r="J105" s="227">
        <f>ROUND(I105*H105,2)</f>
        <v>0</v>
      </c>
      <c r="K105" s="223" t="s">
        <v>145</v>
      </c>
      <c r="L105" s="72"/>
      <c r="M105" s="228" t="s">
        <v>21</v>
      </c>
      <c r="N105" s="229" t="s">
        <v>41</v>
      </c>
      <c r="O105" s="47"/>
      <c r="P105" s="230">
        <f>O105*H105</f>
        <v>0</v>
      </c>
      <c r="Q105" s="230">
        <v>0.00019</v>
      </c>
      <c r="R105" s="230">
        <f>Q105*H105</f>
        <v>0.014440000000000001</v>
      </c>
      <c r="S105" s="230">
        <v>0</v>
      </c>
      <c r="T105" s="231">
        <f>S105*H105</f>
        <v>0</v>
      </c>
      <c r="AR105" s="24" t="s">
        <v>344</v>
      </c>
      <c r="AT105" s="24" t="s">
        <v>141</v>
      </c>
      <c r="AU105" s="24" t="s">
        <v>80</v>
      </c>
      <c r="AY105" s="24" t="s">
        <v>137</v>
      </c>
      <c r="BE105" s="232">
        <f>IF(N105="základní",J105,0)</f>
        <v>0</v>
      </c>
      <c r="BF105" s="232">
        <f>IF(N105="snížená",J105,0)</f>
        <v>0</v>
      </c>
      <c r="BG105" s="232">
        <f>IF(N105="zákl. přenesená",J105,0)</f>
        <v>0</v>
      </c>
      <c r="BH105" s="232">
        <f>IF(N105="sníž. přenesená",J105,0)</f>
        <v>0</v>
      </c>
      <c r="BI105" s="232">
        <f>IF(N105="nulová",J105,0)</f>
        <v>0</v>
      </c>
      <c r="BJ105" s="24" t="s">
        <v>78</v>
      </c>
      <c r="BK105" s="232">
        <f>ROUND(I105*H105,2)</f>
        <v>0</v>
      </c>
      <c r="BL105" s="24" t="s">
        <v>344</v>
      </c>
      <c r="BM105" s="24" t="s">
        <v>450</v>
      </c>
    </row>
    <row r="106" spans="2:47" s="1" customFormat="1" ht="13.5">
      <c r="B106" s="46"/>
      <c r="C106" s="74"/>
      <c r="D106" s="235" t="s">
        <v>431</v>
      </c>
      <c r="E106" s="74"/>
      <c r="F106" s="291" t="s">
        <v>451</v>
      </c>
      <c r="G106" s="74"/>
      <c r="H106" s="74"/>
      <c r="I106" s="191"/>
      <c r="J106" s="74"/>
      <c r="K106" s="74"/>
      <c r="L106" s="72"/>
      <c r="M106" s="292"/>
      <c r="N106" s="47"/>
      <c r="O106" s="47"/>
      <c r="P106" s="47"/>
      <c r="Q106" s="47"/>
      <c r="R106" s="47"/>
      <c r="S106" s="47"/>
      <c r="T106" s="95"/>
      <c r="AT106" s="24" t="s">
        <v>431</v>
      </c>
      <c r="AU106" s="24" t="s">
        <v>80</v>
      </c>
    </row>
    <row r="107" spans="2:65" s="1" customFormat="1" ht="25.5" customHeight="1">
      <c r="B107" s="46"/>
      <c r="C107" s="277" t="s">
        <v>146</v>
      </c>
      <c r="D107" s="277" t="s">
        <v>347</v>
      </c>
      <c r="E107" s="278" t="s">
        <v>452</v>
      </c>
      <c r="F107" s="279" t="s">
        <v>453</v>
      </c>
      <c r="G107" s="280" t="s">
        <v>267</v>
      </c>
      <c r="H107" s="281">
        <v>40</v>
      </c>
      <c r="I107" s="282"/>
      <c r="J107" s="283">
        <f>ROUND(I107*H107,2)</f>
        <v>0</v>
      </c>
      <c r="K107" s="279" t="s">
        <v>145</v>
      </c>
      <c r="L107" s="284"/>
      <c r="M107" s="285" t="s">
        <v>21</v>
      </c>
      <c r="N107" s="286" t="s">
        <v>41</v>
      </c>
      <c r="O107" s="47"/>
      <c r="P107" s="230">
        <f>O107*H107</f>
        <v>0</v>
      </c>
      <c r="Q107" s="230">
        <v>0.00072</v>
      </c>
      <c r="R107" s="230">
        <f>Q107*H107</f>
        <v>0.028800000000000003</v>
      </c>
      <c r="S107" s="230">
        <v>0</v>
      </c>
      <c r="T107" s="231">
        <f>S107*H107</f>
        <v>0</v>
      </c>
      <c r="AR107" s="24" t="s">
        <v>350</v>
      </c>
      <c r="AT107" s="24" t="s">
        <v>347</v>
      </c>
      <c r="AU107" s="24" t="s">
        <v>80</v>
      </c>
      <c r="AY107" s="24" t="s">
        <v>137</v>
      </c>
      <c r="BE107" s="232">
        <f>IF(N107="základní",J107,0)</f>
        <v>0</v>
      </c>
      <c r="BF107" s="232">
        <f>IF(N107="snížená",J107,0)</f>
        <v>0</v>
      </c>
      <c r="BG107" s="232">
        <f>IF(N107="zákl. přenesená",J107,0)</f>
        <v>0</v>
      </c>
      <c r="BH107" s="232">
        <f>IF(N107="sníž. přenesená",J107,0)</f>
        <v>0</v>
      </c>
      <c r="BI107" s="232">
        <f>IF(N107="nulová",J107,0)</f>
        <v>0</v>
      </c>
      <c r="BJ107" s="24" t="s">
        <v>78</v>
      </c>
      <c r="BK107" s="232">
        <f>ROUND(I107*H107,2)</f>
        <v>0</v>
      </c>
      <c r="BL107" s="24" t="s">
        <v>344</v>
      </c>
      <c r="BM107" s="24" t="s">
        <v>454</v>
      </c>
    </row>
    <row r="108" spans="2:65" s="1" customFormat="1" ht="25.5" customHeight="1">
      <c r="B108" s="46"/>
      <c r="C108" s="277" t="s">
        <v>455</v>
      </c>
      <c r="D108" s="277" t="s">
        <v>347</v>
      </c>
      <c r="E108" s="278" t="s">
        <v>456</v>
      </c>
      <c r="F108" s="279" t="s">
        <v>457</v>
      </c>
      <c r="G108" s="280" t="s">
        <v>267</v>
      </c>
      <c r="H108" s="281">
        <v>26</v>
      </c>
      <c r="I108" s="282"/>
      <c r="J108" s="283">
        <f>ROUND(I108*H108,2)</f>
        <v>0</v>
      </c>
      <c r="K108" s="279" t="s">
        <v>145</v>
      </c>
      <c r="L108" s="284"/>
      <c r="M108" s="285" t="s">
        <v>21</v>
      </c>
      <c r="N108" s="286" t="s">
        <v>41</v>
      </c>
      <c r="O108" s="47"/>
      <c r="P108" s="230">
        <f>O108*H108</f>
        <v>0</v>
      </c>
      <c r="Q108" s="230">
        <v>0.00101</v>
      </c>
      <c r="R108" s="230">
        <f>Q108*H108</f>
        <v>0.026260000000000002</v>
      </c>
      <c r="S108" s="230">
        <v>0</v>
      </c>
      <c r="T108" s="231">
        <f>S108*H108</f>
        <v>0</v>
      </c>
      <c r="AR108" s="24" t="s">
        <v>350</v>
      </c>
      <c r="AT108" s="24" t="s">
        <v>347</v>
      </c>
      <c r="AU108" s="24" t="s">
        <v>80</v>
      </c>
      <c r="AY108" s="24" t="s">
        <v>137</v>
      </c>
      <c r="BE108" s="232">
        <f>IF(N108="základní",J108,0)</f>
        <v>0</v>
      </c>
      <c r="BF108" s="232">
        <f>IF(N108="snížená",J108,0)</f>
        <v>0</v>
      </c>
      <c r="BG108" s="232">
        <f>IF(N108="zákl. přenesená",J108,0)</f>
        <v>0</v>
      </c>
      <c r="BH108" s="232">
        <f>IF(N108="sníž. přenesená",J108,0)</f>
        <v>0</v>
      </c>
      <c r="BI108" s="232">
        <f>IF(N108="nulová",J108,0)</f>
        <v>0</v>
      </c>
      <c r="BJ108" s="24" t="s">
        <v>78</v>
      </c>
      <c r="BK108" s="232">
        <f>ROUND(I108*H108,2)</f>
        <v>0</v>
      </c>
      <c r="BL108" s="24" t="s">
        <v>344</v>
      </c>
      <c r="BM108" s="24" t="s">
        <v>458</v>
      </c>
    </row>
    <row r="109" spans="2:65" s="1" customFormat="1" ht="25.5" customHeight="1">
      <c r="B109" s="46"/>
      <c r="C109" s="277" t="s">
        <v>225</v>
      </c>
      <c r="D109" s="277" t="s">
        <v>347</v>
      </c>
      <c r="E109" s="278" t="s">
        <v>459</v>
      </c>
      <c r="F109" s="279" t="s">
        <v>460</v>
      </c>
      <c r="G109" s="280" t="s">
        <v>267</v>
      </c>
      <c r="H109" s="281">
        <v>10</v>
      </c>
      <c r="I109" s="282"/>
      <c r="J109" s="283">
        <f>ROUND(I109*H109,2)</f>
        <v>0</v>
      </c>
      <c r="K109" s="279" t="s">
        <v>145</v>
      </c>
      <c r="L109" s="284"/>
      <c r="M109" s="285" t="s">
        <v>21</v>
      </c>
      <c r="N109" s="286" t="s">
        <v>41</v>
      </c>
      <c r="O109" s="47"/>
      <c r="P109" s="230">
        <f>O109*H109</f>
        <v>0</v>
      </c>
      <c r="Q109" s="230">
        <v>0.00032</v>
      </c>
      <c r="R109" s="230">
        <f>Q109*H109</f>
        <v>0.0032</v>
      </c>
      <c r="S109" s="230">
        <v>0</v>
      </c>
      <c r="T109" s="231">
        <f>S109*H109</f>
        <v>0</v>
      </c>
      <c r="AR109" s="24" t="s">
        <v>350</v>
      </c>
      <c r="AT109" s="24" t="s">
        <v>347</v>
      </c>
      <c r="AU109" s="24" t="s">
        <v>80</v>
      </c>
      <c r="AY109" s="24" t="s">
        <v>137</v>
      </c>
      <c r="BE109" s="232">
        <f>IF(N109="základní",J109,0)</f>
        <v>0</v>
      </c>
      <c r="BF109" s="232">
        <f>IF(N109="snížená",J109,0)</f>
        <v>0</v>
      </c>
      <c r="BG109" s="232">
        <f>IF(N109="zákl. přenesená",J109,0)</f>
        <v>0</v>
      </c>
      <c r="BH109" s="232">
        <f>IF(N109="sníž. přenesená",J109,0)</f>
        <v>0</v>
      </c>
      <c r="BI109" s="232">
        <f>IF(N109="nulová",J109,0)</f>
        <v>0</v>
      </c>
      <c r="BJ109" s="24" t="s">
        <v>78</v>
      </c>
      <c r="BK109" s="232">
        <f>ROUND(I109*H109,2)</f>
        <v>0</v>
      </c>
      <c r="BL109" s="24" t="s">
        <v>344</v>
      </c>
      <c r="BM109" s="24" t="s">
        <v>461</v>
      </c>
    </row>
    <row r="110" spans="2:65" s="1" customFormat="1" ht="51" customHeight="1">
      <c r="B110" s="46"/>
      <c r="C110" s="221" t="s">
        <v>318</v>
      </c>
      <c r="D110" s="221" t="s">
        <v>141</v>
      </c>
      <c r="E110" s="222" t="s">
        <v>462</v>
      </c>
      <c r="F110" s="223" t="s">
        <v>463</v>
      </c>
      <c r="G110" s="224" t="s">
        <v>267</v>
      </c>
      <c r="H110" s="225">
        <v>128</v>
      </c>
      <c r="I110" s="226"/>
      <c r="J110" s="227">
        <f>ROUND(I110*H110,2)</f>
        <v>0</v>
      </c>
      <c r="K110" s="223" t="s">
        <v>145</v>
      </c>
      <c r="L110" s="72"/>
      <c r="M110" s="228" t="s">
        <v>21</v>
      </c>
      <c r="N110" s="229" t="s">
        <v>41</v>
      </c>
      <c r="O110" s="47"/>
      <c r="P110" s="230">
        <f>O110*H110</f>
        <v>0</v>
      </c>
      <c r="Q110" s="230">
        <v>0.00027</v>
      </c>
      <c r="R110" s="230">
        <f>Q110*H110</f>
        <v>0.03456</v>
      </c>
      <c r="S110" s="230">
        <v>0</v>
      </c>
      <c r="T110" s="231">
        <f>S110*H110</f>
        <v>0</v>
      </c>
      <c r="AR110" s="24" t="s">
        <v>344</v>
      </c>
      <c r="AT110" s="24" t="s">
        <v>141</v>
      </c>
      <c r="AU110" s="24" t="s">
        <v>80</v>
      </c>
      <c r="AY110" s="24" t="s">
        <v>137</v>
      </c>
      <c r="BE110" s="232">
        <f>IF(N110="základní",J110,0)</f>
        <v>0</v>
      </c>
      <c r="BF110" s="232">
        <f>IF(N110="snížená",J110,0)</f>
        <v>0</v>
      </c>
      <c r="BG110" s="232">
        <f>IF(N110="zákl. přenesená",J110,0)</f>
        <v>0</v>
      </c>
      <c r="BH110" s="232">
        <f>IF(N110="sníž. přenesená",J110,0)</f>
        <v>0</v>
      </c>
      <c r="BI110" s="232">
        <f>IF(N110="nulová",J110,0)</f>
        <v>0</v>
      </c>
      <c r="BJ110" s="24" t="s">
        <v>78</v>
      </c>
      <c r="BK110" s="232">
        <f>ROUND(I110*H110,2)</f>
        <v>0</v>
      </c>
      <c r="BL110" s="24" t="s">
        <v>344</v>
      </c>
      <c r="BM110" s="24" t="s">
        <v>464</v>
      </c>
    </row>
    <row r="111" spans="2:47" s="1" customFormat="1" ht="13.5">
      <c r="B111" s="46"/>
      <c r="C111" s="74"/>
      <c r="D111" s="235" t="s">
        <v>431</v>
      </c>
      <c r="E111" s="74"/>
      <c r="F111" s="291" t="s">
        <v>451</v>
      </c>
      <c r="G111" s="74"/>
      <c r="H111" s="74"/>
      <c r="I111" s="191"/>
      <c r="J111" s="74"/>
      <c r="K111" s="74"/>
      <c r="L111" s="72"/>
      <c r="M111" s="292"/>
      <c r="N111" s="47"/>
      <c r="O111" s="47"/>
      <c r="P111" s="47"/>
      <c r="Q111" s="47"/>
      <c r="R111" s="47"/>
      <c r="S111" s="47"/>
      <c r="T111" s="95"/>
      <c r="AT111" s="24" t="s">
        <v>431</v>
      </c>
      <c r="AU111" s="24" t="s">
        <v>80</v>
      </c>
    </row>
    <row r="112" spans="2:65" s="1" customFormat="1" ht="25.5" customHeight="1">
      <c r="B112" s="46"/>
      <c r="C112" s="277" t="s">
        <v>322</v>
      </c>
      <c r="D112" s="277" t="s">
        <v>347</v>
      </c>
      <c r="E112" s="278" t="s">
        <v>465</v>
      </c>
      <c r="F112" s="279" t="s">
        <v>466</v>
      </c>
      <c r="G112" s="280" t="s">
        <v>267</v>
      </c>
      <c r="H112" s="281">
        <v>28</v>
      </c>
      <c r="I112" s="282"/>
      <c r="J112" s="283">
        <f>ROUND(I112*H112,2)</f>
        <v>0</v>
      </c>
      <c r="K112" s="279" t="s">
        <v>145</v>
      </c>
      <c r="L112" s="284"/>
      <c r="M112" s="285" t="s">
        <v>21</v>
      </c>
      <c r="N112" s="286" t="s">
        <v>41</v>
      </c>
      <c r="O112" s="47"/>
      <c r="P112" s="230">
        <f>O112*H112</f>
        <v>0</v>
      </c>
      <c r="Q112" s="230">
        <v>0.00121</v>
      </c>
      <c r="R112" s="230">
        <f>Q112*H112</f>
        <v>0.03388</v>
      </c>
      <c r="S112" s="230">
        <v>0</v>
      </c>
      <c r="T112" s="231">
        <f>S112*H112</f>
        <v>0</v>
      </c>
      <c r="AR112" s="24" t="s">
        <v>350</v>
      </c>
      <c r="AT112" s="24" t="s">
        <v>347</v>
      </c>
      <c r="AU112" s="24" t="s">
        <v>80</v>
      </c>
      <c r="AY112" s="24" t="s">
        <v>137</v>
      </c>
      <c r="BE112" s="232">
        <f>IF(N112="základní",J112,0)</f>
        <v>0</v>
      </c>
      <c r="BF112" s="232">
        <f>IF(N112="snížená",J112,0)</f>
        <v>0</v>
      </c>
      <c r="BG112" s="232">
        <f>IF(N112="zákl. přenesená",J112,0)</f>
        <v>0</v>
      </c>
      <c r="BH112" s="232">
        <f>IF(N112="sníž. přenesená",J112,0)</f>
        <v>0</v>
      </c>
      <c r="BI112" s="232">
        <f>IF(N112="nulová",J112,0)</f>
        <v>0</v>
      </c>
      <c r="BJ112" s="24" t="s">
        <v>78</v>
      </c>
      <c r="BK112" s="232">
        <f>ROUND(I112*H112,2)</f>
        <v>0</v>
      </c>
      <c r="BL112" s="24" t="s">
        <v>344</v>
      </c>
      <c r="BM112" s="24" t="s">
        <v>467</v>
      </c>
    </row>
    <row r="113" spans="2:65" s="1" customFormat="1" ht="25.5" customHeight="1">
      <c r="B113" s="46"/>
      <c r="C113" s="277" t="s">
        <v>269</v>
      </c>
      <c r="D113" s="277" t="s">
        <v>347</v>
      </c>
      <c r="E113" s="278" t="s">
        <v>468</v>
      </c>
      <c r="F113" s="279" t="s">
        <v>469</v>
      </c>
      <c r="G113" s="280" t="s">
        <v>267</v>
      </c>
      <c r="H113" s="281">
        <v>42</v>
      </c>
      <c r="I113" s="282"/>
      <c r="J113" s="283">
        <f>ROUND(I113*H113,2)</f>
        <v>0</v>
      </c>
      <c r="K113" s="279" t="s">
        <v>145</v>
      </c>
      <c r="L113" s="284"/>
      <c r="M113" s="285" t="s">
        <v>21</v>
      </c>
      <c r="N113" s="286" t="s">
        <v>41</v>
      </c>
      <c r="O113" s="47"/>
      <c r="P113" s="230">
        <f>O113*H113</f>
        <v>0</v>
      </c>
      <c r="Q113" s="230">
        <v>0.00102</v>
      </c>
      <c r="R113" s="230">
        <f>Q113*H113</f>
        <v>0.04284</v>
      </c>
      <c r="S113" s="230">
        <v>0</v>
      </c>
      <c r="T113" s="231">
        <f>S113*H113</f>
        <v>0</v>
      </c>
      <c r="AR113" s="24" t="s">
        <v>350</v>
      </c>
      <c r="AT113" s="24" t="s">
        <v>347</v>
      </c>
      <c r="AU113" s="24" t="s">
        <v>80</v>
      </c>
      <c r="AY113" s="24" t="s">
        <v>137</v>
      </c>
      <c r="BE113" s="232">
        <f>IF(N113="základní",J113,0)</f>
        <v>0</v>
      </c>
      <c r="BF113" s="232">
        <f>IF(N113="snížená",J113,0)</f>
        <v>0</v>
      </c>
      <c r="BG113" s="232">
        <f>IF(N113="zákl. přenesená",J113,0)</f>
        <v>0</v>
      </c>
      <c r="BH113" s="232">
        <f>IF(N113="sníž. přenesená",J113,0)</f>
        <v>0</v>
      </c>
      <c r="BI113" s="232">
        <f>IF(N113="nulová",J113,0)</f>
        <v>0</v>
      </c>
      <c r="BJ113" s="24" t="s">
        <v>78</v>
      </c>
      <c r="BK113" s="232">
        <f>ROUND(I113*H113,2)</f>
        <v>0</v>
      </c>
      <c r="BL113" s="24" t="s">
        <v>344</v>
      </c>
      <c r="BM113" s="24" t="s">
        <v>470</v>
      </c>
    </row>
    <row r="114" spans="2:65" s="1" customFormat="1" ht="25.5" customHeight="1">
      <c r="B114" s="46"/>
      <c r="C114" s="277" t="s">
        <v>471</v>
      </c>
      <c r="D114" s="277" t="s">
        <v>347</v>
      </c>
      <c r="E114" s="278" t="s">
        <v>472</v>
      </c>
      <c r="F114" s="279" t="s">
        <v>473</v>
      </c>
      <c r="G114" s="280" t="s">
        <v>267</v>
      </c>
      <c r="H114" s="281">
        <v>42</v>
      </c>
      <c r="I114" s="282"/>
      <c r="J114" s="283">
        <f>ROUND(I114*H114,2)</f>
        <v>0</v>
      </c>
      <c r="K114" s="279" t="s">
        <v>145</v>
      </c>
      <c r="L114" s="284"/>
      <c r="M114" s="285" t="s">
        <v>21</v>
      </c>
      <c r="N114" s="286" t="s">
        <v>41</v>
      </c>
      <c r="O114" s="47"/>
      <c r="P114" s="230">
        <f>O114*H114</f>
        <v>0</v>
      </c>
      <c r="Q114" s="230">
        <v>0.00098</v>
      </c>
      <c r="R114" s="230">
        <f>Q114*H114</f>
        <v>0.04116</v>
      </c>
      <c r="S114" s="230">
        <v>0</v>
      </c>
      <c r="T114" s="231">
        <f>S114*H114</f>
        <v>0</v>
      </c>
      <c r="AR114" s="24" t="s">
        <v>350</v>
      </c>
      <c r="AT114" s="24" t="s">
        <v>347</v>
      </c>
      <c r="AU114" s="24" t="s">
        <v>80</v>
      </c>
      <c r="AY114" s="24" t="s">
        <v>137</v>
      </c>
      <c r="BE114" s="232">
        <f>IF(N114="základní",J114,0)</f>
        <v>0</v>
      </c>
      <c r="BF114" s="232">
        <f>IF(N114="snížená",J114,0)</f>
        <v>0</v>
      </c>
      <c r="BG114" s="232">
        <f>IF(N114="zákl. přenesená",J114,0)</f>
        <v>0</v>
      </c>
      <c r="BH114" s="232">
        <f>IF(N114="sníž. přenesená",J114,0)</f>
        <v>0</v>
      </c>
      <c r="BI114" s="232">
        <f>IF(N114="nulová",J114,0)</f>
        <v>0</v>
      </c>
      <c r="BJ114" s="24" t="s">
        <v>78</v>
      </c>
      <c r="BK114" s="232">
        <f>ROUND(I114*H114,2)</f>
        <v>0</v>
      </c>
      <c r="BL114" s="24" t="s">
        <v>344</v>
      </c>
      <c r="BM114" s="24" t="s">
        <v>474</v>
      </c>
    </row>
    <row r="115" spans="2:65" s="1" customFormat="1" ht="25.5" customHeight="1">
      <c r="B115" s="46"/>
      <c r="C115" s="277" t="s">
        <v>282</v>
      </c>
      <c r="D115" s="277" t="s">
        <v>347</v>
      </c>
      <c r="E115" s="278" t="s">
        <v>475</v>
      </c>
      <c r="F115" s="279" t="s">
        <v>476</v>
      </c>
      <c r="G115" s="280" t="s">
        <v>267</v>
      </c>
      <c r="H115" s="281">
        <v>16</v>
      </c>
      <c r="I115" s="282"/>
      <c r="J115" s="283">
        <f>ROUND(I115*H115,2)</f>
        <v>0</v>
      </c>
      <c r="K115" s="279" t="s">
        <v>145</v>
      </c>
      <c r="L115" s="284"/>
      <c r="M115" s="285" t="s">
        <v>21</v>
      </c>
      <c r="N115" s="286" t="s">
        <v>41</v>
      </c>
      <c r="O115" s="47"/>
      <c r="P115" s="230">
        <f>O115*H115</f>
        <v>0</v>
      </c>
      <c r="Q115" s="230">
        <v>0.00113</v>
      </c>
      <c r="R115" s="230">
        <f>Q115*H115</f>
        <v>0.01808</v>
      </c>
      <c r="S115" s="230">
        <v>0</v>
      </c>
      <c r="T115" s="231">
        <f>S115*H115</f>
        <v>0</v>
      </c>
      <c r="AR115" s="24" t="s">
        <v>350</v>
      </c>
      <c r="AT115" s="24" t="s">
        <v>347</v>
      </c>
      <c r="AU115" s="24" t="s">
        <v>80</v>
      </c>
      <c r="AY115" s="24" t="s">
        <v>137</v>
      </c>
      <c r="BE115" s="232">
        <f>IF(N115="základní",J115,0)</f>
        <v>0</v>
      </c>
      <c r="BF115" s="232">
        <f>IF(N115="snížená",J115,0)</f>
        <v>0</v>
      </c>
      <c r="BG115" s="232">
        <f>IF(N115="zákl. přenesená",J115,0)</f>
        <v>0</v>
      </c>
      <c r="BH115" s="232">
        <f>IF(N115="sníž. přenesená",J115,0)</f>
        <v>0</v>
      </c>
      <c r="BI115" s="232">
        <f>IF(N115="nulová",J115,0)</f>
        <v>0</v>
      </c>
      <c r="BJ115" s="24" t="s">
        <v>78</v>
      </c>
      <c r="BK115" s="232">
        <f>ROUND(I115*H115,2)</f>
        <v>0</v>
      </c>
      <c r="BL115" s="24" t="s">
        <v>344</v>
      </c>
      <c r="BM115" s="24" t="s">
        <v>477</v>
      </c>
    </row>
    <row r="116" spans="2:65" s="1" customFormat="1" ht="51" customHeight="1">
      <c r="B116" s="46"/>
      <c r="C116" s="221" t="s">
        <v>140</v>
      </c>
      <c r="D116" s="221" t="s">
        <v>141</v>
      </c>
      <c r="E116" s="222" t="s">
        <v>478</v>
      </c>
      <c r="F116" s="223" t="s">
        <v>479</v>
      </c>
      <c r="G116" s="224" t="s">
        <v>267</v>
      </c>
      <c r="H116" s="225">
        <v>34</v>
      </c>
      <c r="I116" s="226"/>
      <c r="J116" s="227">
        <f>ROUND(I116*H116,2)</f>
        <v>0</v>
      </c>
      <c r="K116" s="223" t="s">
        <v>145</v>
      </c>
      <c r="L116" s="72"/>
      <c r="M116" s="228" t="s">
        <v>21</v>
      </c>
      <c r="N116" s="229" t="s">
        <v>41</v>
      </c>
      <c r="O116" s="47"/>
      <c r="P116" s="230">
        <f>O116*H116</f>
        <v>0</v>
      </c>
      <c r="Q116" s="230">
        <v>0.00041</v>
      </c>
      <c r="R116" s="230">
        <f>Q116*H116</f>
        <v>0.01394</v>
      </c>
      <c r="S116" s="230">
        <v>0</v>
      </c>
      <c r="T116" s="231">
        <f>S116*H116</f>
        <v>0</v>
      </c>
      <c r="AR116" s="24" t="s">
        <v>344</v>
      </c>
      <c r="AT116" s="24" t="s">
        <v>141</v>
      </c>
      <c r="AU116" s="24" t="s">
        <v>80</v>
      </c>
      <c r="AY116" s="24" t="s">
        <v>137</v>
      </c>
      <c r="BE116" s="232">
        <f>IF(N116="základní",J116,0)</f>
        <v>0</v>
      </c>
      <c r="BF116" s="232">
        <f>IF(N116="snížená",J116,0)</f>
        <v>0</v>
      </c>
      <c r="BG116" s="232">
        <f>IF(N116="zákl. přenesená",J116,0)</f>
        <v>0</v>
      </c>
      <c r="BH116" s="232">
        <f>IF(N116="sníž. přenesená",J116,0)</f>
        <v>0</v>
      </c>
      <c r="BI116" s="232">
        <f>IF(N116="nulová",J116,0)</f>
        <v>0</v>
      </c>
      <c r="BJ116" s="24" t="s">
        <v>78</v>
      </c>
      <c r="BK116" s="232">
        <f>ROUND(I116*H116,2)</f>
        <v>0</v>
      </c>
      <c r="BL116" s="24" t="s">
        <v>344</v>
      </c>
      <c r="BM116" s="24" t="s">
        <v>480</v>
      </c>
    </row>
    <row r="117" spans="2:47" s="1" customFormat="1" ht="13.5">
      <c r="B117" s="46"/>
      <c r="C117" s="74"/>
      <c r="D117" s="235" t="s">
        <v>431</v>
      </c>
      <c r="E117" s="74"/>
      <c r="F117" s="291" t="s">
        <v>451</v>
      </c>
      <c r="G117" s="74"/>
      <c r="H117" s="74"/>
      <c r="I117" s="191"/>
      <c r="J117" s="74"/>
      <c r="K117" s="74"/>
      <c r="L117" s="72"/>
      <c r="M117" s="292"/>
      <c r="N117" s="47"/>
      <c r="O117" s="47"/>
      <c r="P117" s="47"/>
      <c r="Q117" s="47"/>
      <c r="R117" s="47"/>
      <c r="S117" s="47"/>
      <c r="T117" s="95"/>
      <c r="AT117" s="24" t="s">
        <v>431</v>
      </c>
      <c r="AU117" s="24" t="s">
        <v>80</v>
      </c>
    </row>
    <row r="118" spans="2:65" s="1" customFormat="1" ht="16.5" customHeight="1">
      <c r="B118" s="46"/>
      <c r="C118" s="277" t="s">
        <v>153</v>
      </c>
      <c r="D118" s="277" t="s">
        <v>347</v>
      </c>
      <c r="E118" s="278" t="s">
        <v>481</v>
      </c>
      <c r="F118" s="279" t="s">
        <v>482</v>
      </c>
      <c r="G118" s="280" t="s">
        <v>267</v>
      </c>
      <c r="H118" s="281">
        <v>200</v>
      </c>
      <c r="I118" s="282"/>
      <c r="J118" s="283">
        <f>ROUND(I118*H118,2)</f>
        <v>0</v>
      </c>
      <c r="K118" s="279" t="s">
        <v>145</v>
      </c>
      <c r="L118" s="284"/>
      <c r="M118" s="285" t="s">
        <v>21</v>
      </c>
      <c r="N118" s="286" t="s">
        <v>41</v>
      </c>
      <c r="O118" s="47"/>
      <c r="P118" s="230">
        <f>O118*H118</f>
        <v>0</v>
      </c>
      <c r="Q118" s="230">
        <v>9E-05</v>
      </c>
      <c r="R118" s="230">
        <f>Q118*H118</f>
        <v>0.018000000000000002</v>
      </c>
      <c r="S118" s="230">
        <v>0</v>
      </c>
      <c r="T118" s="231">
        <f>S118*H118</f>
        <v>0</v>
      </c>
      <c r="AR118" s="24" t="s">
        <v>350</v>
      </c>
      <c r="AT118" s="24" t="s">
        <v>347</v>
      </c>
      <c r="AU118" s="24" t="s">
        <v>80</v>
      </c>
      <c r="AY118" s="24" t="s">
        <v>137</v>
      </c>
      <c r="BE118" s="232">
        <f>IF(N118="základní",J118,0)</f>
        <v>0</v>
      </c>
      <c r="BF118" s="232">
        <f>IF(N118="snížená",J118,0)</f>
        <v>0</v>
      </c>
      <c r="BG118" s="232">
        <f>IF(N118="zákl. přenesená",J118,0)</f>
        <v>0</v>
      </c>
      <c r="BH118" s="232">
        <f>IF(N118="sníž. přenesená",J118,0)</f>
        <v>0</v>
      </c>
      <c r="BI118" s="232">
        <f>IF(N118="nulová",J118,0)</f>
        <v>0</v>
      </c>
      <c r="BJ118" s="24" t="s">
        <v>78</v>
      </c>
      <c r="BK118" s="232">
        <f>ROUND(I118*H118,2)</f>
        <v>0</v>
      </c>
      <c r="BL118" s="24" t="s">
        <v>344</v>
      </c>
      <c r="BM118" s="24" t="s">
        <v>483</v>
      </c>
    </row>
    <row r="119" spans="2:65" s="1" customFormat="1" ht="25.5" customHeight="1">
      <c r="B119" s="46"/>
      <c r="C119" s="277" t="s">
        <v>484</v>
      </c>
      <c r="D119" s="277" t="s">
        <v>347</v>
      </c>
      <c r="E119" s="278" t="s">
        <v>485</v>
      </c>
      <c r="F119" s="279" t="s">
        <v>486</v>
      </c>
      <c r="G119" s="280" t="s">
        <v>267</v>
      </c>
      <c r="H119" s="281">
        <v>34</v>
      </c>
      <c r="I119" s="282"/>
      <c r="J119" s="283">
        <f>ROUND(I119*H119,2)</f>
        <v>0</v>
      </c>
      <c r="K119" s="279" t="s">
        <v>145</v>
      </c>
      <c r="L119" s="284"/>
      <c r="M119" s="285" t="s">
        <v>21</v>
      </c>
      <c r="N119" s="286" t="s">
        <v>41</v>
      </c>
      <c r="O119" s="47"/>
      <c r="P119" s="230">
        <f>O119*H119</f>
        <v>0</v>
      </c>
      <c r="Q119" s="230">
        <v>0.0026</v>
      </c>
      <c r="R119" s="230">
        <f>Q119*H119</f>
        <v>0.08839999999999999</v>
      </c>
      <c r="S119" s="230">
        <v>0</v>
      </c>
      <c r="T119" s="231">
        <f>S119*H119</f>
        <v>0</v>
      </c>
      <c r="AR119" s="24" t="s">
        <v>350</v>
      </c>
      <c r="AT119" s="24" t="s">
        <v>347</v>
      </c>
      <c r="AU119" s="24" t="s">
        <v>80</v>
      </c>
      <c r="AY119" s="24" t="s">
        <v>137</v>
      </c>
      <c r="BE119" s="232">
        <f>IF(N119="základní",J119,0)</f>
        <v>0</v>
      </c>
      <c r="BF119" s="232">
        <f>IF(N119="snížená",J119,0)</f>
        <v>0</v>
      </c>
      <c r="BG119" s="232">
        <f>IF(N119="zákl. přenesená",J119,0)</f>
        <v>0</v>
      </c>
      <c r="BH119" s="232">
        <f>IF(N119="sníž. přenesená",J119,0)</f>
        <v>0</v>
      </c>
      <c r="BI119" s="232">
        <f>IF(N119="nulová",J119,0)</f>
        <v>0</v>
      </c>
      <c r="BJ119" s="24" t="s">
        <v>78</v>
      </c>
      <c r="BK119" s="232">
        <f>ROUND(I119*H119,2)</f>
        <v>0</v>
      </c>
      <c r="BL119" s="24" t="s">
        <v>344</v>
      </c>
      <c r="BM119" s="24" t="s">
        <v>487</v>
      </c>
    </row>
    <row r="120" spans="2:65" s="1" customFormat="1" ht="38.25" customHeight="1">
      <c r="B120" s="46"/>
      <c r="C120" s="221" t="s">
        <v>10</v>
      </c>
      <c r="D120" s="221" t="s">
        <v>141</v>
      </c>
      <c r="E120" s="222" t="s">
        <v>488</v>
      </c>
      <c r="F120" s="223" t="s">
        <v>489</v>
      </c>
      <c r="G120" s="224" t="s">
        <v>156</v>
      </c>
      <c r="H120" s="225">
        <v>0.364</v>
      </c>
      <c r="I120" s="226"/>
      <c r="J120" s="227">
        <f>ROUND(I120*H120,2)</f>
        <v>0</v>
      </c>
      <c r="K120" s="223" t="s">
        <v>145</v>
      </c>
      <c r="L120" s="72"/>
      <c r="M120" s="228" t="s">
        <v>21</v>
      </c>
      <c r="N120" s="229" t="s">
        <v>41</v>
      </c>
      <c r="O120" s="47"/>
      <c r="P120" s="230">
        <f>O120*H120</f>
        <v>0</v>
      </c>
      <c r="Q120" s="230">
        <v>0</v>
      </c>
      <c r="R120" s="230">
        <f>Q120*H120</f>
        <v>0</v>
      </c>
      <c r="S120" s="230">
        <v>0</v>
      </c>
      <c r="T120" s="231">
        <f>S120*H120</f>
        <v>0</v>
      </c>
      <c r="AR120" s="24" t="s">
        <v>344</v>
      </c>
      <c r="AT120" s="24" t="s">
        <v>141</v>
      </c>
      <c r="AU120" s="24" t="s">
        <v>80</v>
      </c>
      <c r="AY120" s="24" t="s">
        <v>137</v>
      </c>
      <c r="BE120" s="232">
        <f>IF(N120="základní",J120,0)</f>
        <v>0</v>
      </c>
      <c r="BF120" s="232">
        <f>IF(N120="snížená",J120,0)</f>
        <v>0</v>
      </c>
      <c r="BG120" s="232">
        <f>IF(N120="zákl. přenesená",J120,0)</f>
        <v>0</v>
      </c>
      <c r="BH120" s="232">
        <f>IF(N120="sníž. přenesená",J120,0)</f>
        <v>0</v>
      </c>
      <c r="BI120" s="232">
        <f>IF(N120="nulová",J120,0)</f>
        <v>0</v>
      </c>
      <c r="BJ120" s="24" t="s">
        <v>78</v>
      </c>
      <c r="BK120" s="232">
        <f>ROUND(I120*H120,2)</f>
        <v>0</v>
      </c>
      <c r="BL120" s="24" t="s">
        <v>344</v>
      </c>
      <c r="BM120" s="24" t="s">
        <v>490</v>
      </c>
    </row>
    <row r="121" spans="2:47" s="1" customFormat="1" ht="13.5">
      <c r="B121" s="46"/>
      <c r="C121" s="74"/>
      <c r="D121" s="235" t="s">
        <v>431</v>
      </c>
      <c r="E121" s="74"/>
      <c r="F121" s="291" t="s">
        <v>491</v>
      </c>
      <c r="G121" s="74"/>
      <c r="H121" s="74"/>
      <c r="I121" s="191"/>
      <c r="J121" s="74"/>
      <c r="K121" s="74"/>
      <c r="L121" s="72"/>
      <c r="M121" s="292"/>
      <c r="N121" s="47"/>
      <c r="O121" s="47"/>
      <c r="P121" s="47"/>
      <c r="Q121" s="47"/>
      <c r="R121" s="47"/>
      <c r="S121" s="47"/>
      <c r="T121" s="95"/>
      <c r="AT121" s="24" t="s">
        <v>431</v>
      </c>
      <c r="AU121" s="24" t="s">
        <v>80</v>
      </c>
    </row>
    <row r="122" spans="2:63" s="10" customFormat="1" ht="29.85" customHeight="1">
      <c r="B122" s="205"/>
      <c r="C122" s="206"/>
      <c r="D122" s="207" t="s">
        <v>69</v>
      </c>
      <c r="E122" s="219" t="s">
        <v>492</v>
      </c>
      <c r="F122" s="219" t="s">
        <v>493</v>
      </c>
      <c r="G122" s="206"/>
      <c r="H122" s="206"/>
      <c r="I122" s="209"/>
      <c r="J122" s="220">
        <f>BK122</f>
        <v>0</v>
      </c>
      <c r="K122" s="206"/>
      <c r="L122" s="211"/>
      <c r="M122" s="212"/>
      <c r="N122" s="213"/>
      <c r="O122" s="213"/>
      <c r="P122" s="214">
        <f>P123</f>
        <v>0</v>
      </c>
      <c r="Q122" s="213"/>
      <c r="R122" s="214">
        <f>R123</f>
        <v>0</v>
      </c>
      <c r="S122" s="213"/>
      <c r="T122" s="215">
        <f>T123</f>
        <v>0</v>
      </c>
      <c r="AR122" s="216" t="s">
        <v>80</v>
      </c>
      <c r="AT122" s="217" t="s">
        <v>69</v>
      </c>
      <c r="AU122" s="217" t="s">
        <v>78</v>
      </c>
      <c r="AY122" s="216" t="s">
        <v>137</v>
      </c>
      <c r="BK122" s="218">
        <f>BK123</f>
        <v>0</v>
      </c>
    </row>
    <row r="123" spans="2:65" s="1" customFormat="1" ht="16.5" customHeight="1">
      <c r="B123" s="46"/>
      <c r="C123" s="221" t="s">
        <v>494</v>
      </c>
      <c r="D123" s="221" t="s">
        <v>141</v>
      </c>
      <c r="E123" s="222" t="s">
        <v>495</v>
      </c>
      <c r="F123" s="223" t="s">
        <v>496</v>
      </c>
      <c r="G123" s="224" t="s">
        <v>175</v>
      </c>
      <c r="H123" s="225">
        <v>2</v>
      </c>
      <c r="I123" s="226"/>
      <c r="J123" s="227">
        <f>ROUND(I123*H123,2)</f>
        <v>0</v>
      </c>
      <c r="K123" s="223" t="s">
        <v>343</v>
      </c>
      <c r="L123" s="72"/>
      <c r="M123" s="228" t="s">
        <v>21</v>
      </c>
      <c r="N123" s="229" t="s">
        <v>41</v>
      </c>
      <c r="O123" s="47"/>
      <c r="P123" s="230">
        <f>O123*H123</f>
        <v>0</v>
      </c>
      <c r="Q123" s="230">
        <v>0</v>
      </c>
      <c r="R123" s="230">
        <f>Q123*H123</f>
        <v>0</v>
      </c>
      <c r="S123" s="230">
        <v>0</v>
      </c>
      <c r="T123" s="231">
        <f>S123*H123</f>
        <v>0</v>
      </c>
      <c r="AR123" s="24" t="s">
        <v>344</v>
      </c>
      <c r="AT123" s="24" t="s">
        <v>141</v>
      </c>
      <c r="AU123" s="24" t="s">
        <v>80</v>
      </c>
      <c r="AY123" s="24" t="s">
        <v>137</v>
      </c>
      <c r="BE123" s="232">
        <f>IF(N123="základní",J123,0)</f>
        <v>0</v>
      </c>
      <c r="BF123" s="232">
        <f>IF(N123="snížená",J123,0)</f>
        <v>0</v>
      </c>
      <c r="BG123" s="232">
        <f>IF(N123="zákl. přenesená",J123,0)</f>
        <v>0</v>
      </c>
      <c r="BH123" s="232">
        <f>IF(N123="sníž. přenesená",J123,0)</f>
        <v>0</v>
      </c>
      <c r="BI123" s="232">
        <f>IF(N123="nulová",J123,0)</f>
        <v>0</v>
      </c>
      <c r="BJ123" s="24" t="s">
        <v>78</v>
      </c>
      <c r="BK123" s="232">
        <f>ROUND(I123*H123,2)</f>
        <v>0</v>
      </c>
      <c r="BL123" s="24" t="s">
        <v>344</v>
      </c>
      <c r="BM123" s="24" t="s">
        <v>497</v>
      </c>
    </row>
    <row r="124" spans="2:63" s="10" customFormat="1" ht="29.85" customHeight="1">
      <c r="B124" s="205"/>
      <c r="C124" s="206"/>
      <c r="D124" s="207" t="s">
        <v>69</v>
      </c>
      <c r="E124" s="219" t="s">
        <v>498</v>
      </c>
      <c r="F124" s="219" t="s">
        <v>499</v>
      </c>
      <c r="G124" s="206"/>
      <c r="H124" s="206"/>
      <c r="I124" s="209"/>
      <c r="J124" s="220">
        <f>BK124</f>
        <v>0</v>
      </c>
      <c r="K124" s="206"/>
      <c r="L124" s="211"/>
      <c r="M124" s="212"/>
      <c r="N124" s="213"/>
      <c r="O124" s="213"/>
      <c r="P124" s="214">
        <f>SUM(P125:P146)</f>
        <v>0</v>
      </c>
      <c r="Q124" s="213"/>
      <c r="R124" s="214">
        <f>SUM(R125:R146)</f>
        <v>0.48039</v>
      </c>
      <c r="S124" s="213"/>
      <c r="T124" s="215">
        <f>SUM(T125:T146)</f>
        <v>0</v>
      </c>
      <c r="AR124" s="216" t="s">
        <v>80</v>
      </c>
      <c r="AT124" s="217" t="s">
        <v>69</v>
      </c>
      <c r="AU124" s="217" t="s">
        <v>78</v>
      </c>
      <c r="AY124" s="216" t="s">
        <v>137</v>
      </c>
      <c r="BK124" s="218">
        <f>SUM(BK125:BK146)</f>
        <v>0</v>
      </c>
    </row>
    <row r="125" spans="2:65" s="1" customFormat="1" ht="25.5" customHeight="1">
      <c r="B125" s="46"/>
      <c r="C125" s="221" t="s">
        <v>500</v>
      </c>
      <c r="D125" s="221" t="s">
        <v>141</v>
      </c>
      <c r="E125" s="222" t="s">
        <v>501</v>
      </c>
      <c r="F125" s="223" t="s">
        <v>502</v>
      </c>
      <c r="G125" s="224" t="s">
        <v>267</v>
      </c>
      <c r="H125" s="225">
        <v>12</v>
      </c>
      <c r="I125" s="226"/>
      <c r="J125" s="227">
        <f>ROUND(I125*H125,2)</f>
        <v>0</v>
      </c>
      <c r="K125" s="223" t="s">
        <v>343</v>
      </c>
      <c r="L125" s="72"/>
      <c r="M125" s="228" t="s">
        <v>21</v>
      </c>
      <c r="N125" s="229" t="s">
        <v>41</v>
      </c>
      <c r="O125" s="47"/>
      <c r="P125" s="230">
        <f>O125*H125</f>
        <v>0</v>
      </c>
      <c r="Q125" s="230">
        <v>0.00078</v>
      </c>
      <c r="R125" s="230">
        <f>Q125*H125</f>
        <v>0.00936</v>
      </c>
      <c r="S125" s="230">
        <v>0</v>
      </c>
      <c r="T125" s="231">
        <f>S125*H125</f>
        <v>0</v>
      </c>
      <c r="AR125" s="24" t="s">
        <v>344</v>
      </c>
      <c r="AT125" s="24" t="s">
        <v>141</v>
      </c>
      <c r="AU125" s="24" t="s">
        <v>80</v>
      </c>
      <c r="AY125" s="24" t="s">
        <v>137</v>
      </c>
      <c r="BE125" s="232">
        <f>IF(N125="základní",J125,0)</f>
        <v>0</v>
      </c>
      <c r="BF125" s="232">
        <f>IF(N125="snížená",J125,0)</f>
        <v>0</v>
      </c>
      <c r="BG125" s="232">
        <f>IF(N125="zákl. přenesená",J125,0)</f>
        <v>0</v>
      </c>
      <c r="BH125" s="232">
        <f>IF(N125="sníž. přenesená",J125,0)</f>
        <v>0</v>
      </c>
      <c r="BI125" s="232">
        <f>IF(N125="nulová",J125,0)</f>
        <v>0</v>
      </c>
      <c r="BJ125" s="24" t="s">
        <v>78</v>
      </c>
      <c r="BK125" s="232">
        <f>ROUND(I125*H125,2)</f>
        <v>0</v>
      </c>
      <c r="BL125" s="24" t="s">
        <v>344</v>
      </c>
      <c r="BM125" s="24" t="s">
        <v>503</v>
      </c>
    </row>
    <row r="126" spans="2:47" s="1" customFormat="1" ht="13.5">
      <c r="B126" s="46"/>
      <c r="C126" s="74"/>
      <c r="D126" s="235" t="s">
        <v>431</v>
      </c>
      <c r="E126" s="74"/>
      <c r="F126" s="291" t="s">
        <v>504</v>
      </c>
      <c r="G126" s="74"/>
      <c r="H126" s="74"/>
      <c r="I126" s="191"/>
      <c r="J126" s="74"/>
      <c r="K126" s="74"/>
      <c r="L126" s="72"/>
      <c r="M126" s="292"/>
      <c r="N126" s="47"/>
      <c r="O126" s="47"/>
      <c r="P126" s="47"/>
      <c r="Q126" s="47"/>
      <c r="R126" s="47"/>
      <c r="S126" s="47"/>
      <c r="T126" s="95"/>
      <c r="AT126" s="24" t="s">
        <v>431</v>
      </c>
      <c r="AU126" s="24" t="s">
        <v>80</v>
      </c>
    </row>
    <row r="127" spans="2:65" s="1" customFormat="1" ht="25.5" customHeight="1">
      <c r="B127" s="46"/>
      <c r="C127" s="221" t="s">
        <v>505</v>
      </c>
      <c r="D127" s="221" t="s">
        <v>141</v>
      </c>
      <c r="E127" s="222" t="s">
        <v>506</v>
      </c>
      <c r="F127" s="223" t="s">
        <v>507</v>
      </c>
      <c r="G127" s="224" t="s">
        <v>267</v>
      </c>
      <c r="H127" s="225">
        <v>32</v>
      </c>
      <c r="I127" s="226"/>
      <c r="J127" s="227">
        <f>ROUND(I127*H127,2)</f>
        <v>0</v>
      </c>
      <c r="K127" s="223" t="s">
        <v>145</v>
      </c>
      <c r="L127" s="72"/>
      <c r="M127" s="228" t="s">
        <v>21</v>
      </c>
      <c r="N127" s="229" t="s">
        <v>41</v>
      </c>
      <c r="O127" s="47"/>
      <c r="P127" s="230">
        <f>O127*H127</f>
        <v>0</v>
      </c>
      <c r="Q127" s="230">
        <v>0.00256</v>
      </c>
      <c r="R127" s="230">
        <f>Q127*H127</f>
        <v>0.08192</v>
      </c>
      <c r="S127" s="230">
        <v>0</v>
      </c>
      <c r="T127" s="231">
        <f>S127*H127</f>
        <v>0</v>
      </c>
      <c r="AR127" s="24" t="s">
        <v>344</v>
      </c>
      <c r="AT127" s="24" t="s">
        <v>141</v>
      </c>
      <c r="AU127" s="24" t="s">
        <v>80</v>
      </c>
      <c r="AY127" s="24" t="s">
        <v>137</v>
      </c>
      <c r="BE127" s="232">
        <f>IF(N127="základní",J127,0)</f>
        <v>0</v>
      </c>
      <c r="BF127" s="232">
        <f>IF(N127="snížená",J127,0)</f>
        <v>0</v>
      </c>
      <c r="BG127" s="232">
        <f>IF(N127="zákl. přenesená",J127,0)</f>
        <v>0</v>
      </c>
      <c r="BH127" s="232">
        <f>IF(N127="sníž. přenesená",J127,0)</f>
        <v>0</v>
      </c>
      <c r="BI127" s="232">
        <f>IF(N127="nulová",J127,0)</f>
        <v>0</v>
      </c>
      <c r="BJ127" s="24" t="s">
        <v>78</v>
      </c>
      <c r="BK127" s="232">
        <f>ROUND(I127*H127,2)</f>
        <v>0</v>
      </c>
      <c r="BL127" s="24" t="s">
        <v>344</v>
      </c>
      <c r="BM127" s="24" t="s">
        <v>508</v>
      </c>
    </row>
    <row r="128" spans="2:47" s="1" customFormat="1" ht="13.5">
      <c r="B128" s="46"/>
      <c r="C128" s="74"/>
      <c r="D128" s="235" t="s">
        <v>431</v>
      </c>
      <c r="E128" s="74"/>
      <c r="F128" s="291" t="s">
        <v>504</v>
      </c>
      <c r="G128" s="74"/>
      <c r="H128" s="74"/>
      <c r="I128" s="191"/>
      <c r="J128" s="74"/>
      <c r="K128" s="74"/>
      <c r="L128" s="72"/>
      <c r="M128" s="292"/>
      <c r="N128" s="47"/>
      <c r="O128" s="47"/>
      <c r="P128" s="47"/>
      <c r="Q128" s="47"/>
      <c r="R128" s="47"/>
      <c r="S128" s="47"/>
      <c r="T128" s="95"/>
      <c r="AT128" s="24" t="s">
        <v>431</v>
      </c>
      <c r="AU128" s="24" t="s">
        <v>80</v>
      </c>
    </row>
    <row r="129" spans="2:65" s="1" customFormat="1" ht="25.5" customHeight="1">
      <c r="B129" s="46"/>
      <c r="C129" s="221" t="s">
        <v>509</v>
      </c>
      <c r="D129" s="221" t="s">
        <v>141</v>
      </c>
      <c r="E129" s="222" t="s">
        <v>510</v>
      </c>
      <c r="F129" s="223" t="s">
        <v>511</v>
      </c>
      <c r="G129" s="224" t="s">
        <v>267</v>
      </c>
      <c r="H129" s="225">
        <v>61</v>
      </c>
      <c r="I129" s="226"/>
      <c r="J129" s="227">
        <f>ROUND(I129*H129,2)</f>
        <v>0</v>
      </c>
      <c r="K129" s="223" t="s">
        <v>343</v>
      </c>
      <c r="L129" s="72"/>
      <c r="M129" s="228" t="s">
        <v>21</v>
      </c>
      <c r="N129" s="229" t="s">
        <v>41</v>
      </c>
      <c r="O129" s="47"/>
      <c r="P129" s="230">
        <f>O129*H129</f>
        <v>0</v>
      </c>
      <c r="Q129" s="230">
        <v>0.0061</v>
      </c>
      <c r="R129" s="230">
        <f>Q129*H129</f>
        <v>0.37210000000000004</v>
      </c>
      <c r="S129" s="230">
        <v>0</v>
      </c>
      <c r="T129" s="231">
        <f>S129*H129</f>
        <v>0</v>
      </c>
      <c r="AR129" s="24" t="s">
        <v>344</v>
      </c>
      <c r="AT129" s="24" t="s">
        <v>141</v>
      </c>
      <c r="AU129" s="24" t="s">
        <v>80</v>
      </c>
      <c r="AY129" s="24" t="s">
        <v>137</v>
      </c>
      <c r="BE129" s="232">
        <f>IF(N129="základní",J129,0)</f>
        <v>0</v>
      </c>
      <c r="BF129" s="232">
        <f>IF(N129="snížená",J129,0)</f>
        <v>0</v>
      </c>
      <c r="BG129" s="232">
        <f>IF(N129="zákl. přenesená",J129,0)</f>
        <v>0</v>
      </c>
      <c r="BH129" s="232">
        <f>IF(N129="sníž. přenesená",J129,0)</f>
        <v>0</v>
      </c>
      <c r="BI129" s="232">
        <f>IF(N129="nulová",J129,0)</f>
        <v>0</v>
      </c>
      <c r="BJ129" s="24" t="s">
        <v>78</v>
      </c>
      <c r="BK129" s="232">
        <f>ROUND(I129*H129,2)</f>
        <v>0</v>
      </c>
      <c r="BL129" s="24" t="s">
        <v>344</v>
      </c>
      <c r="BM129" s="24" t="s">
        <v>512</v>
      </c>
    </row>
    <row r="130" spans="2:47" s="1" customFormat="1" ht="13.5">
      <c r="B130" s="46"/>
      <c r="C130" s="74"/>
      <c r="D130" s="235" t="s">
        <v>431</v>
      </c>
      <c r="E130" s="74"/>
      <c r="F130" s="291" t="s">
        <v>504</v>
      </c>
      <c r="G130" s="74"/>
      <c r="H130" s="74"/>
      <c r="I130" s="191"/>
      <c r="J130" s="74"/>
      <c r="K130" s="74"/>
      <c r="L130" s="72"/>
      <c r="M130" s="292"/>
      <c r="N130" s="47"/>
      <c r="O130" s="47"/>
      <c r="P130" s="47"/>
      <c r="Q130" s="47"/>
      <c r="R130" s="47"/>
      <c r="S130" s="47"/>
      <c r="T130" s="95"/>
      <c r="AT130" s="24" t="s">
        <v>431</v>
      </c>
      <c r="AU130" s="24" t="s">
        <v>80</v>
      </c>
    </row>
    <row r="131" spans="2:65" s="1" customFormat="1" ht="38.25" customHeight="1">
      <c r="B131" s="46"/>
      <c r="C131" s="221" t="s">
        <v>513</v>
      </c>
      <c r="D131" s="221" t="s">
        <v>141</v>
      </c>
      <c r="E131" s="222" t="s">
        <v>514</v>
      </c>
      <c r="F131" s="223" t="s">
        <v>515</v>
      </c>
      <c r="G131" s="224" t="s">
        <v>267</v>
      </c>
      <c r="H131" s="225">
        <v>12</v>
      </c>
      <c r="I131" s="226"/>
      <c r="J131" s="227">
        <f>ROUND(I131*H131,2)</f>
        <v>0</v>
      </c>
      <c r="K131" s="223" t="s">
        <v>343</v>
      </c>
      <c r="L131" s="72"/>
      <c r="M131" s="228" t="s">
        <v>21</v>
      </c>
      <c r="N131" s="229" t="s">
        <v>41</v>
      </c>
      <c r="O131" s="47"/>
      <c r="P131" s="230">
        <f>O131*H131</f>
        <v>0</v>
      </c>
      <c r="Q131" s="230">
        <v>4E-05</v>
      </c>
      <c r="R131" s="230">
        <f>Q131*H131</f>
        <v>0.00048000000000000007</v>
      </c>
      <c r="S131" s="230">
        <v>0</v>
      </c>
      <c r="T131" s="231">
        <f>S131*H131</f>
        <v>0</v>
      </c>
      <c r="AR131" s="24" t="s">
        <v>344</v>
      </c>
      <c r="AT131" s="24" t="s">
        <v>141</v>
      </c>
      <c r="AU131" s="24" t="s">
        <v>80</v>
      </c>
      <c r="AY131" s="24" t="s">
        <v>137</v>
      </c>
      <c r="BE131" s="232">
        <f>IF(N131="základní",J131,0)</f>
        <v>0</v>
      </c>
      <c r="BF131" s="232">
        <f>IF(N131="snížená",J131,0)</f>
        <v>0</v>
      </c>
      <c r="BG131" s="232">
        <f>IF(N131="zákl. přenesená",J131,0)</f>
        <v>0</v>
      </c>
      <c r="BH131" s="232">
        <f>IF(N131="sníž. přenesená",J131,0)</f>
        <v>0</v>
      </c>
      <c r="BI131" s="232">
        <f>IF(N131="nulová",J131,0)</f>
        <v>0</v>
      </c>
      <c r="BJ131" s="24" t="s">
        <v>78</v>
      </c>
      <c r="BK131" s="232">
        <f>ROUND(I131*H131,2)</f>
        <v>0</v>
      </c>
      <c r="BL131" s="24" t="s">
        <v>344</v>
      </c>
      <c r="BM131" s="24" t="s">
        <v>516</v>
      </c>
    </row>
    <row r="132" spans="2:47" s="1" customFormat="1" ht="13.5">
      <c r="B132" s="46"/>
      <c r="C132" s="74"/>
      <c r="D132" s="235" t="s">
        <v>431</v>
      </c>
      <c r="E132" s="74"/>
      <c r="F132" s="291" t="s">
        <v>517</v>
      </c>
      <c r="G132" s="74"/>
      <c r="H132" s="74"/>
      <c r="I132" s="191"/>
      <c r="J132" s="74"/>
      <c r="K132" s="74"/>
      <c r="L132" s="72"/>
      <c r="M132" s="292"/>
      <c r="N132" s="47"/>
      <c r="O132" s="47"/>
      <c r="P132" s="47"/>
      <c r="Q132" s="47"/>
      <c r="R132" s="47"/>
      <c r="S132" s="47"/>
      <c r="T132" s="95"/>
      <c r="AT132" s="24" t="s">
        <v>431</v>
      </c>
      <c r="AU132" s="24" t="s">
        <v>80</v>
      </c>
    </row>
    <row r="133" spans="2:65" s="1" customFormat="1" ht="38.25" customHeight="1">
      <c r="B133" s="46"/>
      <c r="C133" s="221" t="s">
        <v>518</v>
      </c>
      <c r="D133" s="221" t="s">
        <v>141</v>
      </c>
      <c r="E133" s="222" t="s">
        <v>519</v>
      </c>
      <c r="F133" s="223" t="s">
        <v>520</v>
      </c>
      <c r="G133" s="224" t="s">
        <v>267</v>
      </c>
      <c r="H133" s="225">
        <v>19</v>
      </c>
      <c r="I133" s="226"/>
      <c r="J133" s="227">
        <f>ROUND(I133*H133,2)</f>
        <v>0</v>
      </c>
      <c r="K133" s="223" t="s">
        <v>343</v>
      </c>
      <c r="L133" s="72"/>
      <c r="M133" s="228" t="s">
        <v>21</v>
      </c>
      <c r="N133" s="229" t="s">
        <v>41</v>
      </c>
      <c r="O133" s="47"/>
      <c r="P133" s="230">
        <f>O133*H133</f>
        <v>0</v>
      </c>
      <c r="Q133" s="230">
        <v>0.00012</v>
      </c>
      <c r="R133" s="230">
        <f>Q133*H133</f>
        <v>0.00228</v>
      </c>
      <c r="S133" s="230">
        <v>0</v>
      </c>
      <c r="T133" s="231">
        <f>S133*H133</f>
        <v>0</v>
      </c>
      <c r="AR133" s="24" t="s">
        <v>344</v>
      </c>
      <c r="AT133" s="24" t="s">
        <v>141</v>
      </c>
      <c r="AU133" s="24" t="s">
        <v>80</v>
      </c>
      <c r="AY133" s="24" t="s">
        <v>137</v>
      </c>
      <c r="BE133" s="232">
        <f>IF(N133="základní",J133,0)</f>
        <v>0</v>
      </c>
      <c r="BF133" s="232">
        <f>IF(N133="snížená",J133,0)</f>
        <v>0</v>
      </c>
      <c r="BG133" s="232">
        <f>IF(N133="zákl. přenesená",J133,0)</f>
        <v>0</v>
      </c>
      <c r="BH133" s="232">
        <f>IF(N133="sníž. přenesená",J133,0)</f>
        <v>0</v>
      </c>
      <c r="BI133" s="232">
        <f>IF(N133="nulová",J133,0)</f>
        <v>0</v>
      </c>
      <c r="BJ133" s="24" t="s">
        <v>78</v>
      </c>
      <c r="BK133" s="232">
        <f>ROUND(I133*H133,2)</f>
        <v>0</v>
      </c>
      <c r="BL133" s="24" t="s">
        <v>344</v>
      </c>
      <c r="BM133" s="24" t="s">
        <v>521</v>
      </c>
    </row>
    <row r="134" spans="2:47" s="1" customFormat="1" ht="13.5">
      <c r="B134" s="46"/>
      <c r="C134" s="74"/>
      <c r="D134" s="235" t="s">
        <v>431</v>
      </c>
      <c r="E134" s="74"/>
      <c r="F134" s="291" t="s">
        <v>517</v>
      </c>
      <c r="G134" s="74"/>
      <c r="H134" s="74"/>
      <c r="I134" s="191"/>
      <c r="J134" s="74"/>
      <c r="K134" s="74"/>
      <c r="L134" s="72"/>
      <c r="M134" s="292"/>
      <c r="N134" s="47"/>
      <c r="O134" s="47"/>
      <c r="P134" s="47"/>
      <c r="Q134" s="47"/>
      <c r="R134" s="47"/>
      <c r="S134" s="47"/>
      <c r="T134" s="95"/>
      <c r="AT134" s="24" t="s">
        <v>431</v>
      </c>
      <c r="AU134" s="24" t="s">
        <v>80</v>
      </c>
    </row>
    <row r="135" spans="2:65" s="1" customFormat="1" ht="25.5" customHeight="1">
      <c r="B135" s="46"/>
      <c r="C135" s="221" t="s">
        <v>299</v>
      </c>
      <c r="D135" s="221" t="s">
        <v>141</v>
      </c>
      <c r="E135" s="222" t="s">
        <v>522</v>
      </c>
      <c r="F135" s="223" t="s">
        <v>523</v>
      </c>
      <c r="G135" s="224" t="s">
        <v>175</v>
      </c>
      <c r="H135" s="225">
        <v>1</v>
      </c>
      <c r="I135" s="226"/>
      <c r="J135" s="227">
        <f>ROUND(I135*H135,2)</f>
        <v>0</v>
      </c>
      <c r="K135" s="223" t="s">
        <v>145</v>
      </c>
      <c r="L135" s="72"/>
      <c r="M135" s="228" t="s">
        <v>21</v>
      </c>
      <c r="N135" s="229" t="s">
        <v>41</v>
      </c>
      <c r="O135" s="47"/>
      <c r="P135" s="230">
        <f>O135*H135</f>
        <v>0</v>
      </c>
      <c r="Q135" s="230">
        <v>0.00022</v>
      </c>
      <c r="R135" s="230">
        <f>Q135*H135</f>
        <v>0.00022</v>
      </c>
      <c r="S135" s="230">
        <v>0</v>
      </c>
      <c r="T135" s="231">
        <f>S135*H135</f>
        <v>0</v>
      </c>
      <c r="AR135" s="24" t="s">
        <v>344</v>
      </c>
      <c r="AT135" s="24" t="s">
        <v>141</v>
      </c>
      <c r="AU135" s="24" t="s">
        <v>80</v>
      </c>
      <c r="AY135" s="24" t="s">
        <v>137</v>
      </c>
      <c r="BE135" s="232">
        <f>IF(N135="základní",J135,0)</f>
        <v>0</v>
      </c>
      <c r="BF135" s="232">
        <f>IF(N135="snížená",J135,0)</f>
        <v>0</v>
      </c>
      <c r="BG135" s="232">
        <f>IF(N135="zákl. přenesená",J135,0)</f>
        <v>0</v>
      </c>
      <c r="BH135" s="232">
        <f>IF(N135="sníž. přenesená",J135,0)</f>
        <v>0</v>
      </c>
      <c r="BI135" s="232">
        <f>IF(N135="nulová",J135,0)</f>
        <v>0</v>
      </c>
      <c r="BJ135" s="24" t="s">
        <v>78</v>
      </c>
      <c r="BK135" s="232">
        <f>ROUND(I135*H135,2)</f>
        <v>0</v>
      </c>
      <c r="BL135" s="24" t="s">
        <v>344</v>
      </c>
      <c r="BM135" s="24" t="s">
        <v>524</v>
      </c>
    </row>
    <row r="136" spans="2:47" s="1" customFormat="1" ht="13.5">
      <c r="B136" s="46"/>
      <c r="C136" s="74"/>
      <c r="D136" s="235" t="s">
        <v>431</v>
      </c>
      <c r="E136" s="74"/>
      <c r="F136" s="291" t="s">
        <v>525</v>
      </c>
      <c r="G136" s="74"/>
      <c r="H136" s="74"/>
      <c r="I136" s="191"/>
      <c r="J136" s="74"/>
      <c r="K136" s="74"/>
      <c r="L136" s="72"/>
      <c r="M136" s="292"/>
      <c r="N136" s="47"/>
      <c r="O136" s="47"/>
      <c r="P136" s="47"/>
      <c r="Q136" s="47"/>
      <c r="R136" s="47"/>
      <c r="S136" s="47"/>
      <c r="T136" s="95"/>
      <c r="AT136" s="24" t="s">
        <v>431</v>
      </c>
      <c r="AU136" s="24" t="s">
        <v>80</v>
      </c>
    </row>
    <row r="137" spans="2:65" s="1" customFormat="1" ht="25.5" customHeight="1">
      <c r="B137" s="46"/>
      <c r="C137" s="221" t="s">
        <v>526</v>
      </c>
      <c r="D137" s="221" t="s">
        <v>141</v>
      </c>
      <c r="E137" s="222" t="s">
        <v>527</v>
      </c>
      <c r="F137" s="223" t="s">
        <v>528</v>
      </c>
      <c r="G137" s="224" t="s">
        <v>175</v>
      </c>
      <c r="H137" s="225">
        <v>1</v>
      </c>
      <c r="I137" s="226"/>
      <c r="J137" s="227">
        <f>ROUND(I137*H137,2)</f>
        <v>0</v>
      </c>
      <c r="K137" s="223" t="s">
        <v>343</v>
      </c>
      <c r="L137" s="72"/>
      <c r="M137" s="228" t="s">
        <v>21</v>
      </c>
      <c r="N137" s="229" t="s">
        <v>41</v>
      </c>
      <c r="O137" s="47"/>
      <c r="P137" s="230">
        <f>O137*H137</f>
        <v>0</v>
      </c>
      <c r="Q137" s="230">
        <v>0.00021</v>
      </c>
      <c r="R137" s="230">
        <f>Q137*H137</f>
        <v>0.00021</v>
      </c>
      <c r="S137" s="230">
        <v>0</v>
      </c>
      <c r="T137" s="231">
        <f>S137*H137</f>
        <v>0</v>
      </c>
      <c r="AR137" s="24" t="s">
        <v>344</v>
      </c>
      <c r="AT137" s="24" t="s">
        <v>141</v>
      </c>
      <c r="AU137" s="24" t="s">
        <v>80</v>
      </c>
      <c r="AY137" s="24" t="s">
        <v>137</v>
      </c>
      <c r="BE137" s="232">
        <f>IF(N137="základní",J137,0)</f>
        <v>0</v>
      </c>
      <c r="BF137" s="232">
        <f>IF(N137="snížená",J137,0)</f>
        <v>0</v>
      </c>
      <c r="BG137" s="232">
        <f>IF(N137="zákl. přenesená",J137,0)</f>
        <v>0</v>
      </c>
      <c r="BH137" s="232">
        <f>IF(N137="sníž. přenesená",J137,0)</f>
        <v>0</v>
      </c>
      <c r="BI137" s="232">
        <f>IF(N137="nulová",J137,0)</f>
        <v>0</v>
      </c>
      <c r="BJ137" s="24" t="s">
        <v>78</v>
      </c>
      <c r="BK137" s="232">
        <f>ROUND(I137*H137,2)</f>
        <v>0</v>
      </c>
      <c r="BL137" s="24" t="s">
        <v>344</v>
      </c>
      <c r="BM137" s="24" t="s">
        <v>529</v>
      </c>
    </row>
    <row r="138" spans="2:65" s="1" customFormat="1" ht="25.5" customHeight="1">
      <c r="B138" s="46"/>
      <c r="C138" s="221" t="s">
        <v>530</v>
      </c>
      <c r="D138" s="221" t="s">
        <v>141</v>
      </c>
      <c r="E138" s="222" t="s">
        <v>531</v>
      </c>
      <c r="F138" s="223" t="s">
        <v>532</v>
      </c>
      <c r="G138" s="224" t="s">
        <v>175</v>
      </c>
      <c r="H138" s="225">
        <v>1</v>
      </c>
      <c r="I138" s="226"/>
      <c r="J138" s="227">
        <f>ROUND(I138*H138,2)</f>
        <v>0</v>
      </c>
      <c r="K138" s="223" t="s">
        <v>145</v>
      </c>
      <c r="L138" s="72"/>
      <c r="M138" s="228" t="s">
        <v>21</v>
      </c>
      <c r="N138" s="229" t="s">
        <v>41</v>
      </c>
      <c r="O138" s="47"/>
      <c r="P138" s="230">
        <f>O138*H138</f>
        <v>0</v>
      </c>
      <c r="Q138" s="230">
        <v>0.00168</v>
      </c>
      <c r="R138" s="230">
        <f>Q138*H138</f>
        <v>0.00168</v>
      </c>
      <c r="S138" s="230">
        <v>0</v>
      </c>
      <c r="T138" s="231">
        <f>S138*H138</f>
        <v>0</v>
      </c>
      <c r="AR138" s="24" t="s">
        <v>344</v>
      </c>
      <c r="AT138" s="24" t="s">
        <v>141</v>
      </c>
      <c r="AU138" s="24" t="s">
        <v>80</v>
      </c>
      <c r="AY138" s="24" t="s">
        <v>137</v>
      </c>
      <c r="BE138" s="232">
        <f>IF(N138="základní",J138,0)</f>
        <v>0</v>
      </c>
      <c r="BF138" s="232">
        <f>IF(N138="snížená",J138,0)</f>
        <v>0</v>
      </c>
      <c r="BG138" s="232">
        <f>IF(N138="zákl. přenesená",J138,0)</f>
        <v>0</v>
      </c>
      <c r="BH138" s="232">
        <f>IF(N138="sníž. přenesená",J138,0)</f>
        <v>0</v>
      </c>
      <c r="BI138" s="232">
        <f>IF(N138="nulová",J138,0)</f>
        <v>0</v>
      </c>
      <c r="BJ138" s="24" t="s">
        <v>78</v>
      </c>
      <c r="BK138" s="232">
        <f>ROUND(I138*H138,2)</f>
        <v>0</v>
      </c>
      <c r="BL138" s="24" t="s">
        <v>344</v>
      </c>
      <c r="BM138" s="24" t="s">
        <v>533</v>
      </c>
    </row>
    <row r="139" spans="2:65" s="1" customFormat="1" ht="25.5" customHeight="1">
      <c r="B139" s="46"/>
      <c r="C139" s="221" t="s">
        <v>534</v>
      </c>
      <c r="D139" s="221" t="s">
        <v>141</v>
      </c>
      <c r="E139" s="222" t="s">
        <v>535</v>
      </c>
      <c r="F139" s="223" t="s">
        <v>536</v>
      </c>
      <c r="G139" s="224" t="s">
        <v>175</v>
      </c>
      <c r="H139" s="225">
        <v>1</v>
      </c>
      <c r="I139" s="226"/>
      <c r="J139" s="227">
        <f>ROUND(I139*H139,2)</f>
        <v>0</v>
      </c>
      <c r="K139" s="223" t="s">
        <v>145</v>
      </c>
      <c r="L139" s="72"/>
      <c r="M139" s="228" t="s">
        <v>21</v>
      </c>
      <c r="N139" s="229" t="s">
        <v>41</v>
      </c>
      <c r="O139" s="47"/>
      <c r="P139" s="230">
        <f>O139*H139</f>
        <v>0</v>
      </c>
      <c r="Q139" s="230">
        <v>0.00127</v>
      </c>
      <c r="R139" s="230">
        <f>Q139*H139</f>
        <v>0.00127</v>
      </c>
      <c r="S139" s="230">
        <v>0</v>
      </c>
      <c r="T139" s="231">
        <f>S139*H139</f>
        <v>0</v>
      </c>
      <c r="AR139" s="24" t="s">
        <v>344</v>
      </c>
      <c r="AT139" s="24" t="s">
        <v>141</v>
      </c>
      <c r="AU139" s="24" t="s">
        <v>80</v>
      </c>
      <c r="AY139" s="24" t="s">
        <v>137</v>
      </c>
      <c r="BE139" s="232">
        <f>IF(N139="základní",J139,0)</f>
        <v>0</v>
      </c>
      <c r="BF139" s="232">
        <f>IF(N139="snížená",J139,0)</f>
        <v>0</v>
      </c>
      <c r="BG139" s="232">
        <f>IF(N139="zákl. přenesená",J139,0)</f>
        <v>0</v>
      </c>
      <c r="BH139" s="232">
        <f>IF(N139="sníž. přenesená",J139,0)</f>
        <v>0</v>
      </c>
      <c r="BI139" s="232">
        <f>IF(N139="nulová",J139,0)</f>
        <v>0</v>
      </c>
      <c r="BJ139" s="24" t="s">
        <v>78</v>
      </c>
      <c r="BK139" s="232">
        <f>ROUND(I139*H139,2)</f>
        <v>0</v>
      </c>
      <c r="BL139" s="24" t="s">
        <v>344</v>
      </c>
      <c r="BM139" s="24" t="s">
        <v>537</v>
      </c>
    </row>
    <row r="140" spans="2:47" s="1" customFormat="1" ht="13.5">
      <c r="B140" s="46"/>
      <c r="C140" s="74"/>
      <c r="D140" s="235" t="s">
        <v>431</v>
      </c>
      <c r="E140" s="74"/>
      <c r="F140" s="291" t="s">
        <v>538</v>
      </c>
      <c r="G140" s="74"/>
      <c r="H140" s="74"/>
      <c r="I140" s="191"/>
      <c r="J140" s="74"/>
      <c r="K140" s="74"/>
      <c r="L140" s="72"/>
      <c r="M140" s="292"/>
      <c r="N140" s="47"/>
      <c r="O140" s="47"/>
      <c r="P140" s="47"/>
      <c r="Q140" s="47"/>
      <c r="R140" s="47"/>
      <c r="S140" s="47"/>
      <c r="T140" s="95"/>
      <c r="AT140" s="24" t="s">
        <v>431</v>
      </c>
      <c r="AU140" s="24" t="s">
        <v>80</v>
      </c>
    </row>
    <row r="141" spans="2:65" s="1" customFormat="1" ht="25.5" customHeight="1">
      <c r="B141" s="46"/>
      <c r="C141" s="221" t="s">
        <v>539</v>
      </c>
      <c r="D141" s="221" t="s">
        <v>141</v>
      </c>
      <c r="E141" s="222" t="s">
        <v>540</v>
      </c>
      <c r="F141" s="223" t="s">
        <v>541</v>
      </c>
      <c r="G141" s="224" t="s">
        <v>267</v>
      </c>
      <c r="H141" s="225">
        <v>54</v>
      </c>
      <c r="I141" s="226"/>
      <c r="J141" s="227">
        <f>ROUND(I141*H141,2)</f>
        <v>0</v>
      </c>
      <c r="K141" s="223" t="s">
        <v>343</v>
      </c>
      <c r="L141" s="72"/>
      <c r="M141" s="228" t="s">
        <v>21</v>
      </c>
      <c r="N141" s="229" t="s">
        <v>41</v>
      </c>
      <c r="O141" s="47"/>
      <c r="P141" s="230">
        <f>O141*H141</f>
        <v>0</v>
      </c>
      <c r="Q141" s="230">
        <v>0.00019</v>
      </c>
      <c r="R141" s="230">
        <f>Q141*H141</f>
        <v>0.01026</v>
      </c>
      <c r="S141" s="230">
        <v>0</v>
      </c>
      <c r="T141" s="231">
        <f>S141*H141</f>
        <v>0</v>
      </c>
      <c r="AR141" s="24" t="s">
        <v>344</v>
      </c>
      <c r="AT141" s="24" t="s">
        <v>141</v>
      </c>
      <c r="AU141" s="24" t="s">
        <v>80</v>
      </c>
      <c r="AY141" s="24" t="s">
        <v>137</v>
      </c>
      <c r="BE141" s="232">
        <f>IF(N141="základní",J141,0)</f>
        <v>0</v>
      </c>
      <c r="BF141" s="232">
        <f>IF(N141="snížená",J141,0)</f>
        <v>0</v>
      </c>
      <c r="BG141" s="232">
        <f>IF(N141="zákl. přenesená",J141,0)</f>
        <v>0</v>
      </c>
      <c r="BH141" s="232">
        <f>IF(N141="sníž. přenesená",J141,0)</f>
        <v>0</v>
      </c>
      <c r="BI141" s="232">
        <f>IF(N141="nulová",J141,0)</f>
        <v>0</v>
      </c>
      <c r="BJ141" s="24" t="s">
        <v>78</v>
      </c>
      <c r="BK141" s="232">
        <f>ROUND(I141*H141,2)</f>
        <v>0</v>
      </c>
      <c r="BL141" s="24" t="s">
        <v>344</v>
      </c>
      <c r="BM141" s="24" t="s">
        <v>542</v>
      </c>
    </row>
    <row r="142" spans="2:47" s="1" customFormat="1" ht="13.5">
      <c r="B142" s="46"/>
      <c r="C142" s="74"/>
      <c r="D142" s="235" t="s">
        <v>431</v>
      </c>
      <c r="E142" s="74"/>
      <c r="F142" s="291" t="s">
        <v>543</v>
      </c>
      <c r="G142" s="74"/>
      <c r="H142" s="74"/>
      <c r="I142" s="191"/>
      <c r="J142" s="74"/>
      <c r="K142" s="74"/>
      <c r="L142" s="72"/>
      <c r="M142" s="292"/>
      <c r="N142" s="47"/>
      <c r="O142" s="47"/>
      <c r="P142" s="47"/>
      <c r="Q142" s="47"/>
      <c r="R142" s="47"/>
      <c r="S142" s="47"/>
      <c r="T142" s="95"/>
      <c r="AT142" s="24" t="s">
        <v>431</v>
      </c>
      <c r="AU142" s="24" t="s">
        <v>80</v>
      </c>
    </row>
    <row r="143" spans="2:65" s="1" customFormat="1" ht="25.5" customHeight="1">
      <c r="B143" s="46"/>
      <c r="C143" s="221" t="s">
        <v>544</v>
      </c>
      <c r="D143" s="221" t="s">
        <v>141</v>
      </c>
      <c r="E143" s="222" t="s">
        <v>545</v>
      </c>
      <c r="F143" s="223" t="s">
        <v>546</v>
      </c>
      <c r="G143" s="224" t="s">
        <v>267</v>
      </c>
      <c r="H143" s="225">
        <v>61</v>
      </c>
      <c r="I143" s="226"/>
      <c r="J143" s="227">
        <f>ROUND(I143*H143,2)</f>
        <v>0</v>
      </c>
      <c r="K143" s="223" t="s">
        <v>343</v>
      </c>
      <c r="L143" s="72"/>
      <c r="M143" s="228" t="s">
        <v>21</v>
      </c>
      <c r="N143" s="229" t="s">
        <v>41</v>
      </c>
      <c r="O143" s="47"/>
      <c r="P143" s="230">
        <f>O143*H143</f>
        <v>0</v>
      </c>
      <c r="Q143" s="230">
        <v>1E-05</v>
      </c>
      <c r="R143" s="230">
        <f>Q143*H143</f>
        <v>0.0006100000000000001</v>
      </c>
      <c r="S143" s="230">
        <v>0</v>
      </c>
      <c r="T143" s="231">
        <f>S143*H143</f>
        <v>0</v>
      </c>
      <c r="AR143" s="24" t="s">
        <v>344</v>
      </c>
      <c r="AT143" s="24" t="s">
        <v>141</v>
      </c>
      <c r="AU143" s="24" t="s">
        <v>80</v>
      </c>
      <c r="AY143" s="24" t="s">
        <v>137</v>
      </c>
      <c r="BE143" s="232">
        <f>IF(N143="základní",J143,0)</f>
        <v>0</v>
      </c>
      <c r="BF143" s="232">
        <f>IF(N143="snížená",J143,0)</f>
        <v>0</v>
      </c>
      <c r="BG143" s="232">
        <f>IF(N143="zákl. přenesená",J143,0)</f>
        <v>0</v>
      </c>
      <c r="BH143" s="232">
        <f>IF(N143="sníž. přenesená",J143,0)</f>
        <v>0</v>
      </c>
      <c r="BI143" s="232">
        <f>IF(N143="nulová",J143,0)</f>
        <v>0</v>
      </c>
      <c r="BJ143" s="24" t="s">
        <v>78</v>
      </c>
      <c r="BK143" s="232">
        <f>ROUND(I143*H143,2)</f>
        <v>0</v>
      </c>
      <c r="BL143" s="24" t="s">
        <v>344</v>
      </c>
      <c r="BM143" s="24" t="s">
        <v>547</v>
      </c>
    </row>
    <row r="144" spans="2:47" s="1" customFormat="1" ht="13.5">
      <c r="B144" s="46"/>
      <c r="C144" s="74"/>
      <c r="D144" s="235" t="s">
        <v>431</v>
      </c>
      <c r="E144" s="74"/>
      <c r="F144" s="291" t="s">
        <v>543</v>
      </c>
      <c r="G144" s="74"/>
      <c r="H144" s="74"/>
      <c r="I144" s="191"/>
      <c r="J144" s="74"/>
      <c r="K144" s="74"/>
      <c r="L144" s="72"/>
      <c r="M144" s="292"/>
      <c r="N144" s="47"/>
      <c r="O144" s="47"/>
      <c r="P144" s="47"/>
      <c r="Q144" s="47"/>
      <c r="R144" s="47"/>
      <c r="S144" s="47"/>
      <c r="T144" s="95"/>
      <c r="AT144" s="24" t="s">
        <v>431</v>
      </c>
      <c r="AU144" s="24" t="s">
        <v>80</v>
      </c>
    </row>
    <row r="145" spans="2:65" s="1" customFormat="1" ht="38.25" customHeight="1">
      <c r="B145" s="46"/>
      <c r="C145" s="221" t="s">
        <v>548</v>
      </c>
      <c r="D145" s="221" t="s">
        <v>141</v>
      </c>
      <c r="E145" s="222" t="s">
        <v>549</v>
      </c>
      <c r="F145" s="223" t="s">
        <v>550</v>
      </c>
      <c r="G145" s="224" t="s">
        <v>156</v>
      </c>
      <c r="H145" s="225">
        <v>0.48</v>
      </c>
      <c r="I145" s="226"/>
      <c r="J145" s="227">
        <f>ROUND(I145*H145,2)</f>
        <v>0</v>
      </c>
      <c r="K145" s="223" t="s">
        <v>343</v>
      </c>
      <c r="L145" s="72"/>
      <c r="M145" s="228" t="s">
        <v>21</v>
      </c>
      <c r="N145" s="229" t="s">
        <v>41</v>
      </c>
      <c r="O145" s="47"/>
      <c r="P145" s="230">
        <f>O145*H145</f>
        <v>0</v>
      </c>
      <c r="Q145" s="230">
        <v>0</v>
      </c>
      <c r="R145" s="230">
        <f>Q145*H145</f>
        <v>0</v>
      </c>
      <c r="S145" s="230">
        <v>0</v>
      </c>
      <c r="T145" s="231">
        <f>S145*H145</f>
        <v>0</v>
      </c>
      <c r="AR145" s="24" t="s">
        <v>344</v>
      </c>
      <c r="AT145" s="24" t="s">
        <v>141</v>
      </c>
      <c r="AU145" s="24" t="s">
        <v>80</v>
      </c>
      <c r="AY145" s="24" t="s">
        <v>137</v>
      </c>
      <c r="BE145" s="232">
        <f>IF(N145="základní",J145,0)</f>
        <v>0</v>
      </c>
      <c r="BF145" s="232">
        <f>IF(N145="snížená",J145,0)</f>
        <v>0</v>
      </c>
      <c r="BG145" s="232">
        <f>IF(N145="zákl. přenesená",J145,0)</f>
        <v>0</v>
      </c>
      <c r="BH145" s="232">
        <f>IF(N145="sníž. přenesená",J145,0)</f>
        <v>0</v>
      </c>
      <c r="BI145" s="232">
        <f>IF(N145="nulová",J145,0)</f>
        <v>0</v>
      </c>
      <c r="BJ145" s="24" t="s">
        <v>78</v>
      </c>
      <c r="BK145" s="232">
        <f>ROUND(I145*H145,2)</f>
        <v>0</v>
      </c>
      <c r="BL145" s="24" t="s">
        <v>344</v>
      </c>
      <c r="BM145" s="24" t="s">
        <v>551</v>
      </c>
    </row>
    <row r="146" spans="2:47" s="1" customFormat="1" ht="13.5">
      <c r="B146" s="46"/>
      <c r="C146" s="74"/>
      <c r="D146" s="235" t="s">
        <v>431</v>
      </c>
      <c r="E146" s="74"/>
      <c r="F146" s="291" t="s">
        <v>552</v>
      </c>
      <c r="G146" s="74"/>
      <c r="H146" s="74"/>
      <c r="I146" s="191"/>
      <c r="J146" s="74"/>
      <c r="K146" s="74"/>
      <c r="L146" s="72"/>
      <c r="M146" s="292"/>
      <c r="N146" s="47"/>
      <c r="O146" s="47"/>
      <c r="P146" s="47"/>
      <c r="Q146" s="47"/>
      <c r="R146" s="47"/>
      <c r="S146" s="47"/>
      <c r="T146" s="95"/>
      <c r="AT146" s="24" t="s">
        <v>431</v>
      </c>
      <c r="AU146" s="24" t="s">
        <v>80</v>
      </c>
    </row>
    <row r="147" spans="2:63" s="10" customFormat="1" ht="29.85" customHeight="1">
      <c r="B147" s="205"/>
      <c r="C147" s="206"/>
      <c r="D147" s="207" t="s">
        <v>69</v>
      </c>
      <c r="E147" s="219" t="s">
        <v>553</v>
      </c>
      <c r="F147" s="219" t="s">
        <v>554</v>
      </c>
      <c r="G147" s="206"/>
      <c r="H147" s="206"/>
      <c r="I147" s="209"/>
      <c r="J147" s="220">
        <f>BK147</f>
        <v>0</v>
      </c>
      <c r="K147" s="206"/>
      <c r="L147" s="211"/>
      <c r="M147" s="212"/>
      <c r="N147" s="213"/>
      <c r="O147" s="213"/>
      <c r="P147" s="214">
        <f>SUM(P148:P152)</f>
        <v>0</v>
      </c>
      <c r="Q147" s="213"/>
      <c r="R147" s="214">
        <f>SUM(R148:R152)</f>
        <v>1.7610499999999998</v>
      </c>
      <c r="S147" s="213"/>
      <c r="T147" s="215">
        <f>SUM(T148:T152)</f>
        <v>0</v>
      </c>
      <c r="AR147" s="216" t="s">
        <v>80</v>
      </c>
      <c r="AT147" s="217" t="s">
        <v>69</v>
      </c>
      <c r="AU147" s="217" t="s">
        <v>78</v>
      </c>
      <c r="AY147" s="216" t="s">
        <v>137</v>
      </c>
      <c r="BK147" s="218">
        <f>SUM(BK148:BK152)</f>
        <v>0</v>
      </c>
    </row>
    <row r="148" spans="2:65" s="1" customFormat="1" ht="38.25" customHeight="1">
      <c r="B148" s="46"/>
      <c r="C148" s="221" t="s">
        <v>555</v>
      </c>
      <c r="D148" s="221" t="s">
        <v>141</v>
      </c>
      <c r="E148" s="222" t="s">
        <v>556</v>
      </c>
      <c r="F148" s="223" t="s">
        <v>557</v>
      </c>
      <c r="G148" s="224" t="s">
        <v>436</v>
      </c>
      <c r="H148" s="225">
        <v>2</v>
      </c>
      <c r="I148" s="226"/>
      <c r="J148" s="227">
        <f>ROUND(I148*H148,2)</f>
        <v>0</v>
      </c>
      <c r="K148" s="223" t="s">
        <v>21</v>
      </c>
      <c r="L148" s="72"/>
      <c r="M148" s="228" t="s">
        <v>21</v>
      </c>
      <c r="N148" s="229" t="s">
        <v>41</v>
      </c>
      <c r="O148" s="47"/>
      <c r="P148" s="230">
        <f>O148*H148</f>
        <v>0</v>
      </c>
      <c r="Q148" s="230">
        <v>0.00655</v>
      </c>
      <c r="R148" s="230">
        <f>Q148*H148</f>
        <v>0.0131</v>
      </c>
      <c r="S148" s="230">
        <v>0</v>
      </c>
      <c r="T148" s="231">
        <f>S148*H148</f>
        <v>0</v>
      </c>
      <c r="AR148" s="24" t="s">
        <v>344</v>
      </c>
      <c r="AT148" s="24" t="s">
        <v>141</v>
      </c>
      <c r="AU148" s="24" t="s">
        <v>80</v>
      </c>
      <c r="AY148" s="24" t="s">
        <v>137</v>
      </c>
      <c r="BE148" s="232">
        <f>IF(N148="základní",J148,0)</f>
        <v>0</v>
      </c>
      <c r="BF148" s="232">
        <f>IF(N148="snížená",J148,0)</f>
        <v>0</v>
      </c>
      <c r="BG148" s="232">
        <f>IF(N148="zákl. přenesená",J148,0)</f>
        <v>0</v>
      </c>
      <c r="BH148" s="232">
        <f>IF(N148="sníž. přenesená",J148,0)</f>
        <v>0</v>
      </c>
      <c r="BI148" s="232">
        <f>IF(N148="nulová",J148,0)</f>
        <v>0</v>
      </c>
      <c r="BJ148" s="24" t="s">
        <v>78</v>
      </c>
      <c r="BK148" s="232">
        <f>ROUND(I148*H148,2)</f>
        <v>0</v>
      </c>
      <c r="BL148" s="24" t="s">
        <v>344</v>
      </c>
      <c r="BM148" s="24" t="s">
        <v>558</v>
      </c>
    </row>
    <row r="149" spans="2:65" s="1" customFormat="1" ht="38.25" customHeight="1">
      <c r="B149" s="46"/>
      <c r="C149" s="277" t="s">
        <v>559</v>
      </c>
      <c r="D149" s="277" t="s">
        <v>347</v>
      </c>
      <c r="E149" s="278" t="s">
        <v>560</v>
      </c>
      <c r="F149" s="279" t="s">
        <v>561</v>
      </c>
      <c r="G149" s="280" t="s">
        <v>175</v>
      </c>
      <c r="H149" s="281">
        <v>2</v>
      </c>
      <c r="I149" s="282"/>
      <c r="J149" s="283">
        <f>ROUND(I149*H149,2)</f>
        <v>0</v>
      </c>
      <c r="K149" s="279" t="s">
        <v>21</v>
      </c>
      <c r="L149" s="284"/>
      <c r="M149" s="285" t="s">
        <v>21</v>
      </c>
      <c r="N149" s="286" t="s">
        <v>41</v>
      </c>
      <c r="O149" s="47"/>
      <c r="P149" s="230">
        <f>O149*H149</f>
        <v>0</v>
      </c>
      <c r="Q149" s="230">
        <v>0.87</v>
      </c>
      <c r="R149" s="230">
        <f>Q149*H149</f>
        <v>1.74</v>
      </c>
      <c r="S149" s="230">
        <v>0</v>
      </c>
      <c r="T149" s="231">
        <f>S149*H149</f>
        <v>0</v>
      </c>
      <c r="AR149" s="24" t="s">
        <v>350</v>
      </c>
      <c r="AT149" s="24" t="s">
        <v>347</v>
      </c>
      <c r="AU149" s="24" t="s">
        <v>80</v>
      </c>
      <c r="AY149" s="24" t="s">
        <v>137</v>
      </c>
      <c r="BE149" s="232">
        <f>IF(N149="základní",J149,0)</f>
        <v>0</v>
      </c>
      <c r="BF149" s="232">
        <f>IF(N149="snížená",J149,0)</f>
        <v>0</v>
      </c>
      <c r="BG149" s="232">
        <f>IF(N149="zákl. přenesená",J149,0)</f>
        <v>0</v>
      </c>
      <c r="BH149" s="232">
        <f>IF(N149="sníž. přenesená",J149,0)</f>
        <v>0</v>
      </c>
      <c r="BI149" s="232">
        <f>IF(N149="nulová",J149,0)</f>
        <v>0</v>
      </c>
      <c r="BJ149" s="24" t="s">
        <v>78</v>
      </c>
      <c r="BK149" s="232">
        <f>ROUND(I149*H149,2)</f>
        <v>0</v>
      </c>
      <c r="BL149" s="24" t="s">
        <v>344</v>
      </c>
      <c r="BM149" s="24" t="s">
        <v>562</v>
      </c>
    </row>
    <row r="150" spans="2:65" s="1" customFormat="1" ht="16.5" customHeight="1">
      <c r="B150" s="46"/>
      <c r="C150" s="221" t="s">
        <v>563</v>
      </c>
      <c r="D150" s="221" t="s">
        <v>141</v>
      </c>
      <c r="E150" s="222" t="s">
        <v>564</v>
      </c>
      <c r="F150" s="223" t="s">
        <v>565</v>
      </c>
      <c r="G150" s="224" t="s">
        <v>267</v>
      </c>
      <c r="H150" s="225">
        <v>15</v>
      </c>
      <c r="I150" s="226"/>
      <c r="J150" s="227">
        <f>ROUND(I150*H150,2)</f>
        <v>0</v>
      </c>
      <c r="K150" s="223" t="s">
        <v>145</v>
      </c>
      <c r="L150" s="72"/>
      <c r="M150" s="228" t="s">
        <v>21</v>
      </c>
      <c r="N150" s="229" t="s">
        <v>41</v>
      </c>
      <c r="O150" s="47"/>
      <c r="P150" s="230">
        <f>O150*H150</f>
        <v>0</v>
      </c>
      <c r="Q150" s="230">
        <v>0.00053</v>
      </c>
      <c r="R150" s="230">
        <f>Q150*H150</f>
        <v>0.00795</v>
      </c>
      <c r="S150" s="230">
        <v>0</v>
      </c>
      <c r="T150" s="231">
        <f>S150*H150</f>
        <v>0</v>
      </c>
      <c r="AR150" s="24" t="s">
        <v>344</v>
      </c>
      <c r="AT150" s="24" t="s">
        <v>141</v>
      </c>
      <c r="AU150" s="24" t="s">
        <v>80</v>
      </c>
      <c r="AY150" s="24" t="s">
        <v>137</v>
      </c>
      <c r="BE150" s="232">
        <f>IF(N150="základní",J150,0)</f>
        <v>0</v>
      </c>
      <c r="BF150" s="232">
        <f>IF(N150="snížená",J150,0)</f>
        <v>0</v>
      </c>
      <c r="BG150" s="232">
        <f>IF(N150="zákl. přenesená",J150,0)</f>
        <v>0</v>
      </c>
      <c r="BH150" s="232">
        <f>IF(N150="sníž. přenesená",J150,0)</f>
        <v>0</v>
      </c>
      <c r="BI150" s="232">
        <f>IF(N150="nulová",J150,0)</f>
        <v>0</v>
      </c>
      <c r="BJ150" s="24" t="s">
        <v>78</v>
      </c>
      <c r="BK150" s="232">
        <f>ROUND(I150*H150,2)</f>
        <v>0</v>
      </c>
      <c r="BL150" s="24" t="s">
        <v>344</v>
      </c>
      <c r="BM150" s="24" t="s">
        <v>566</v>
      </c>
    </row>
    <row r="151" spans="2:65" s="1" customFormat="1" ht="25.5" customHeight="1">
      <c r="B151" s="46"/>
      <c r="C151" s="221" t="s">
        <v>567</v>
      </c>
      <c r="D151" s="221" t="s">
        <v>141</v>
      </c>
      <c r="E151" s="222" t="s">
        <v>568</v>
      </c>
      <c r="F151" s="223" t="s">
        <v>569</v>
      </c>
      <c r="G151" s="224" t="s">
        <v>156</v>
      </c>
      <c r="H151" s="225">
        <v>1.761</v>
      </c>
      <c r="I151" s="226"/>
      <c r="J151" s="227">
        <f>ROUND(I151*H151,2)</f>
        <v>0</v>
      </c>
      <c r="K151" s="223" t="s">
        <v>145</v>
      </c>
      <c r="L151" s="72"/>
      <c r="M151" s="228" t="s">
        <v>21</v>
      </c>
      <c r="N151" s="229" t="s">
        <v>41</v>
      </c>
      <c r="O151" s="47"/>
      <c r="P151" s="230">
        <f>O151*H151</f>
        <v>0</v>
      </c>
      <c r="Q151" s="230">
        <v>0</v>
      </c>
      <c r="R151" s="230">
        <f>Q151*H151</f>
        <v>0</v>
      </c>
      <c r="S151" s="230">
        <v>0</v>
      </c>
      <c r="T151" s="231">
        <f>S151*H151</f>
        <v>0</v>
      </c>
      <c r="AR151" s="24" t="s">
        <v>344</v>
      </c>
      <c r="AT151" s="24" t="s">
        <v>141</v>
      </c>
      <c r="AU151" s="24" t="s">
        <v>80</v>
      </c>
      <c r="AY151" s="24" t="s">
        <v>137</v>
      </c>
      <c r="BE151" s="232">
        <f>IF(N151="základní",J151,0)</f>
        <v>0</v>
      </c>
      <c r="BF151" s="232">
        <f>IF(N151="snížená",J151,0)</f>
        <v>0</v>
      </c>
      <c r="BG151" s="232">
        <f>IF(N151="zákl. přenesená",J151,0)</f>
        <v>0</v>
      </c>
      <c r="BH151" s="232">
        <f>IF(N151="sníž. přenesená",J151,0)</f>
        <v>0</v>
      </c>
      <c r="BI151" s="232">
        <f>IF(N151="nulová",J151,0)</f>
        <v>0</v>
      </c>
      <c r="BJ151" s="24" t="s">
        <v>78</v>
      </c>
      <c r="BK151" s="232">
        <f>ROUND(I151*H151,2)</f>
        <v>0</v>
      </c>
      <c r="BL151" s="24" t="s">
        <v>344</v>
      </c>
      <c r="BM151" s="24" t="s">
        <v>570</v>
      </c>
    </row>
    <row r="152" spans="2:47" s="1" customFormat="1" ht="13.5">
      <c r="B152" s="46"/>
      <c r="C152" s="74"/>
      <c r="D152" s="235" t="s">
        <v>431</v>
      </c>
      <c r="E152" s="74"/>
      <c r="F152" s="291" t="s">
        <v>571</v>
      </c>
      <c r="G152" s="74"/>
      <c r="H152" s="74"/>
      <c r="I152" s="191"/>
      <c r="J152" s="74"/>
      <c r="K152" s="74"/>
      <c r="L152" s="72"/>
      <c r="M152" s="292"/>
      <c r="N152" s="47"/>
      <c r="O152" s="47"/>
      <c r="P152" s="47"/>
      <c r="Q152" s="47"/>
      <c r="R152" s="47"/>
      <c r="S152" s="47"/>
      <c r="T152" s="95"/>
      <c r="AT152" s="24" t="s">
        <v>431</v>
      </c>
      <c r="AU152" s="24" t="s">
        <v>80</v>
      </c>
    </row>
    <row r="153" spans="2:63" s="10" customFormat="1" ht="29.85" customHeight="1">
      <c r="B153" s="205"/>
      <c r="C153" s="206"/>
      <c r="D153" s="207" t="s">
        <v>69</v>
      </c>
      <c r="E153" s="219" t="s">
        <v>572</v>
      </c>
      <c r="F153" s="219" t="s">
        <v>573</v>
      </c>
      <c r="G153" s="206"/>
      <c r="H153" s="206"/>
      <c r="I153" s="209"/>
      <c r="J153" s="220">
        <f>BK153</f>
        <v>0</v>
      </c>
      <c r="K153" s="206"/>
      <c r="L153" s="211"/>
      <c r="M153" s="212"/>
      <c r="N153" s="213"/>
      <c r="O153" s="213"/>
      <c r="P153" s="214">
        <f>SUM(P154:P166)</f>
        <v>0</v>
      </c>
      <c r="Q153" s="213"/>
      <c r="R153" s="214">
        <f>SUM(R154:R166)</f>
        <v>1.22865</v>
      </c>
      <c r="S153" s="213"/>
      <c r="T153" s="215">
        <f>SUM(T154:T166)</f>
        <v>0</v>
      </c>
      <c r="AR153" s="216" t="s">
        <v>80</v>
      </c>
      <c r="AT153" s="217" t="s">
        <v>69</v>
      </c>
      <c r="AU153" s="217" t="s">
        <v>78</v>
      </c>
      <c r="AY153" s="216" t="s">
        <v>137</v>
      </c>
      <c r="BK153" s="218">
        <f>SUM(BK154:BK166)</f>
        <v>0</v>
      </c>
    </row>
    <row r="154" spans="2:65" s="1" customFormat="1" ht="16.5" customHeight="1">
      <c r="B154" s="46"/>
      <c r="C154" s="221" t="s">
        <v>344</v>
      </c>
      <c r="D154" s="221" t="s">
        <v>141</v>
      </c>
      <c r="E154" s="222" t="s">
        <v>574</v>
      </c>
      <c r="F154" s="223" t="s">
        <v>575</v>
      </c>
      <c r="G154" s="224" t="s">
        <v>576</v>
      </c>
      <c r="H154" s="225">
        <v>72</v>
      </c>
      <c r="I154" s="226"/>
      <c r="J154" s="227">
        <f>ROUND(I154*H154,2)</f>
        <v>0</v>
      </c>
      <c r="K154" s="223" t="s">
        <v>21</v>
      </c>
      <c r="L154" s="72"/>
      <c r="M154" s="228" t="s">
        <v>21</v>
      </c>
      <c r="N154" s="229" t="s">
        <v>41</v>
      </c>
      <c r="O154" s="47"/>
      <c r="P154" s="230">
        <f>O154*H154</f>
        <v>0</v>
      </c>
      <c r="Q154" s="230">
        <v>0</v>
      </c>
      <c r="R154" s="230">
        <f>Q154*H154</f>
        <v>0</v>
      </c>
      <c r="S154" s="230">
        <v>0</v>
      </c>
      <c r="T154" s="231">
        <f>S154*H154</f>
        <v>0</v>
      </c>
      <c r="AR154" s="24" t="s">
        <v>344</v>
      </c>
      <c r="AT154" s="24" t="s">
        <v>141</v>
      </c>
      <c r="AU154" s="24" t="s">
        <v>80</v>
      </c>
      <c r="AY154" s="24" t="s">
        <v>137</v>
      </c>
      <c r="BE154" s="232">
        <f>IF(N154="základní",J154,0)</f>
        <v>0</v>
      </c>
      <c r="BF154" s="232">
        <f>IF(N154="snížená",J154,0)</f>
        <v>0</v>
      </c>
      <c r="BG154" s="232">
        <f>IF(N154="zákl. přenesená",J154,0)</f>
        <v>0</v>
      </c>
      <c r="BH154" s="232">
        <f>IF(N154="sníž. přenesená",J154,0)</f>
        <v>0</v>
      </c>
      <c r="BI154" s="232">
        <f>IF(N154="nulová",J154,0)</f>
        <v>0</v>
      </c>
      <c r="BJ154" s="24" t="s">
        <v>78</v>
      </c>
      <c r="BK154" s="232">
        <f>ROUND(I154*H154,2)</f>
        <v>0</v>
      </c>
      <c r="BL154" s="24" t="s">
        <v>344</v>
      </c>
      <c r="BM154" s="24" t="s">
        <v>577</v>
      </c>
    </row>
    <row r="155" spans="2:65" s="1" customFormat="1" ht="16.5" customHeight="1">
      <c r="B155" s="46"/>
      <c r="C155" s="221" t="s">
        <v>370</v>
      </c>
      <c r="D155" s="221" t="s">
        <v>141</v>
      </c>
      <c r="E155" s="222" t="s">
        <v>578</v>
      </c>
      <c r="F155" s="223" t="s">
        <v>579</v>
      </c>
      <c r="G155" s="224" t="s">
        <v>576</v>
      </c>
      <c r="H155" s="225">
        <v>4</v>
      </c>
      <c r="I155" s="226"/>
      <c r="J155" s="227">
        <f>ROUND(I155*H155,2)</f>
        <v>0</v>
      </c>
      <c r="K155" s="223" t="s">
        <v>21</v>
      </c>
      <c r="L155" s="72"/>
      <c r="M155" s="228" t="s">
        <v>21</v>
      </c>
      <c r="N155" s="229" t="s">
        <v>41</v>
      </c>
      <c r="O155" s="47"/>
      <c r="P155" s="230">
        <f>O155*H155</f>
        <v>0</v>
      </c>
      <c r="Q155" s="230">
        <v>0</v>
      </c>
      <c r="R155" s="230">
        <f>Q155*H155</f>
        <v>0</v>
      </c>
      <c r="S155" s="230">
        <v>0</v>
      </c>
      <c r="T155" s="231">
        <f>S155*H155</f>
        <v>0</v>
      </c>
      <c r="AR155" s="24" t="s">
        <v>344</v>
      </c>
      <c r="AT155" s="24" t="s">
        <v>141</v>
      </c>
      <c r="AU155" s="24" t="s">
        <v>80</v>
      </c>
      <c r="AY155" s="24" t="s">
        <v>137</v>
      </c>
      <c r="BE155" s="232">
        <f>IF(N155="základní",J155,0)</f>
        <v>0</v>
      </c>
      <c r="BF155" s="232">
        <f>IF(N155="snížená",J155,0)</f>
        <v>0</v>
      </c>
      <c r="BG155" s="232">
        <f>IF(N155="zákl. přenesená",J155,0)</f>
        <v>0</v>
      </c>
      <c r="BH155" s="232">
        <f>IF(N155="sníž. přenesená",J155,0)</f>
        <v>0</v>
      </c>
      <c r="BI155" s="232">
        <f>IF(N155="nulová",J155,0)</f>
        <v>0</v>
      </c>
      <c r="BJ155" s="24" t="s">
        <v>78</v>
      </c>
      <c r="BK155" s="232">
        <f>ROUND(I155*H155,2)</f>
        <v>0</v>
      </c>
      <c r="BL155" s="24" t="s">
        <v>344</v>
      </c>
      <c r="BM155" s="24" t="s">
        <v>580</v>
      </c>
    </row>
    <row r="156" spans="2:65" s="1" customFormat="1" ht="16.5" customHeight="1">
      <c r="B156" s="46"/>
      <c r="C156" s="221" t="s">
        <v>378</v>
      </c>
      <c r="D156" s="221" t="s">
        <v>141</v>
      </c>
      <c r="E156" s="222" t="s">
        <v>581</v>
      </c>
      <c r="F156" s="223" t="s">
        <v>582</v>
      </c>
      <c r="G156" s="224" t="s">
        <v>576</v>
      </c>
      <c r="H156" s="225">
        <v>2</v>
      </c>
      <c r="I156" s="226"/>
      <c r="J156" s="227">
        <f>ROUND(I156*H156,2)</f>
        <v>0</v>
      </c>
      <c r="K156" s="223" t="s">
        <v>21</v>
      </c>
      <c r="L156" s="72"/>
      <c r="M156" s="228" t="s">
        <v>21</v>
      </c>
      <c r="N156" s="229" t="s">
        <v>41</v>
      </c>
      <c r="O156" s="47"/>
      <c r="P156" s="230">
        <f>O156*H156</f>
        <v>0</v>
      </c>
      <c r="Q156" s="230">
        <v>0</v>
      </c>
      <c r="R156" s="230">
        <f>Q156*H156</f>
        <v>0</v>
      </c>
      <c r="S156" s="230">
        <v>0</v>
      </c>
      <c r="T156" s="231">
        <f>S156*H156</f>
        <v>0</v>
      </c>
      <c r="AR156" s="24" t="s">
        <v>344</v>
      </c>
      <c r="AT156" s="24" t="s">
        <v>141</v>
      </c>
      <c r="AU156" s="24" t="s">
        <v>80</v>
      </c>
      <c r="AY156" s="24" t="s">
        <v>137</v>
      </c>
      <c r="BE156" s="232">
        <f>IF(N156="základní",J156,0)</f>
        <v>0</v>
      </c>
      <c r="BF156" s="232">
        <f>IF(N156="snížená",J156,0)</f>
        <v>0</v>
      </c>
      <c r="BG156" s="232">
        <f>IF(N156="zákl. přenesená",J156,0)</f>
        <v>0</v>
      </c>
      <c r="BH156" s="232">
        <f>IF(N156="sníž. přenesená",J156,0)</f>
        <v>0</v>
      </c>
      <c r="BI156" s="232">
        <f>IF(N156="nulová",J156,0)</f>
        <v>0</v>
      </c>
      <c r="BJ156" s="24" t="s">
        <v>78</v>
      </c>
      <c r="BK156" s="232">
        <f>ROUND(I156*H156,2)</f>
        <v>0</v>
      </c>
      <c r="BL156" s="24" t="s">
        <v>344</v>
      </c>
      <c r="BM156" s="24" t="s">
        <v>583</v>
      </c>
    </row>
    <row r="157" spans="2:65" s="1" customFormat="1" ht="16.5" customHeight="1">
      <c r="B157" s="46"/>
      <c r="C157" s="221" t="s">
        <v>387</v>
      </c>
      <c r="D157" s="221" t="s">
        <v>141</v>
      </c>
      <c r="E157" s="222" t="s">
        <v>584</v>
      </c>
      <c r="F157" s="223" t="s">
        <v>585</v>
      </c>
      <c r="G157" s="224" t="s">
        <v>436</v>
      </c>
      <c r="H157" s="225">
        <v>40</v>
      </c>
      <c r="I157" s="226"/>
      <c r="J157" s="227">
        <f>ROUND(I157*H157,2)</f>
        <v>0</v>
      </c>
      <c r="K157" s="223" t="s">
        <v>586</v>
      </c>
      <c r="L157" s="72"/>
      <c r="M157" s="228" t="s">
        <v>21</v>
      </c>
      <c r="N157" s="229" t="s">
        <v>41</v>
      </c>
      <c r="O157" s="47"/>
      <c r="P157" s="230">
        <f>O157*H157</f>
        <v>0</v>
      </c>
      <c r="Q157" s="230">
        <v>0.00113</v>
      </c>
      <c r="R157" s="230">
        <f>Q157*H157</f>
        <v>0.0452</v>
      </c>
      <c r="S157" s="230">
        <v>0</v>
      </c>
      <c r="T157" s="231">
        <f>S157*H157</f>
        <v>0</v>
      </c>
      <c r="AR157" s="24" t="s">
        <v>344</v>
      </c>
      <c r="AT157" s="24" t="s">
        <v>141</v>
      </c>
      <c r="AU157" s="24" t="s">
        <v>80</v>
      </c>
      <c r="AY157" s="24" t="s">
        <v>137</v>
      </c>
      <c r="BE157" s="232">
        <f>IF(N157="základní",J157,0)</f>
        <v>0</v>
      </c>
      <c r="BF157" s="232">
        <f>IF(N157="snížená",J157,0)</f>
        <v>0</v>
      </c>
      <c r="BG157" s="232">
        <f>IF(N157="zákl. přenesená",J157,0)</f>
        <v>0</v>
      </c>
      <c r="BH157" s="232">
        <f>IF(N157="sníž. přenesená",J157,0)</f>
        <v>0</v>
      </c>
      <c r="BI157" s="232">
        <f>IF(N157="nulová",J157,0)</f>
        <v>0</v>
      </c>
      <c r="BJ157" s="24" t="s">
        <v>78</v>
      </c>
      <c r="BK157" s="232">
        <f>ROUND(I157*H157,2)</f>
        <v>0</v>
      </c>
      <c r="BL157" s="24" t="s">
        <v>344</v>
      </c>
      <c r="BM157" s="24" t="s">
        <v>587</v>
      </c>
    </row>
    <row r="158" spans="2:65" s="1" customFormat="1" ht="16.5" customHeight="1">
      <c r="B158" s="46"/>
      <c r="C158" s="277" t="s">
        <v>588</v>
      </c>
      <c r="D158" s="277" t="s">
        <v>347</v>
      </c>
      <c r="E158" s="278" t="s">
        <v>589</v>
      </c>
      <c r="F158" s="279" t="s">
        <v>590</v>
      </c>
      <c r="G158" s="280" t="s">
        <v>175</v>
      </c>
      <c r="H158" s="281">
        <v>40</v>
      </c>
      <c r="I158" s="282"/>
      <c r="J158" s="283">
        <f>ROUND(I158*H158,2)</f>
        <v>0</v>
      </c>
      <c r="K158" s="279" t="s">
        <v>21</v>
      </c>
      <c r="L158" s="284"/>
      <c r="M158" s="285" t="s">
        <v>21</v>
      </c>
      <c r="N158" s="286" t="s">
        <v>41</v>
      </c>
      <c r="O158" s="47"/>
      <c r="P158" s="230">
        <f>O158*H158</f>
        <v>0</v>
      </c>
      <c r="Q158" s="230">
        <v>0.001</v>
      </c>
      <c r="R158" s="230">
        <f>Q158*H158</f>
        <v>0.04</v>
      </c>
      <c r="S158" s="230">
        <v>0</v>
      </c>
      <c r="T158" s="231">
        <f>S158*H158</f>
        <v>0</v>
      </c>
      <c r="AR158" s="24" t="s">
        <v>350</v>
      </c>
      <c r="AT158" s="24" t="s">
        <v>347</v>
      </c>
      <c r="AU158" s="24" t="s">
        <v>80</v>
      </c>
      <c r="AY158" s="24" t="s">
        <v>137</v>
      </c>
      <c r="BE158" s="232">
        <f>IF(N158="základní",J158,0)</f>
        <v>0</v>
      </c>
      <c r="BF158" s="232">
        <f>IF(N158="snížená",J158,0)</f>
        <v>0</v>
      </c>
      <c r="BG158" s="232">
        <f>IF(N158="zákl. přenesená",J158,0)</f>
        <v>0</v>
      </c>
      <c r="BH158" s="232">
        <f>IF(N158="sníž. přenesená",J158,0)</f>
        <v>0</v>
      </c>
      <c r="BI158" s="232">
        <f>IF(N158="nulová",J158,0)</f>
        <v>0</v>
      </c>
      <c r="BJ158" s="24" t="s">
        <v>78</v>
      </c>
      <c r="BK158" s="232">
        <f>ROUND(I158*H158,2)</f>
        <v>0</v>
      </c>
      <c r="BL158" s="24" t="s">
        <v>344</v>
      </c>
      <c r="BM158" s="24" t="s">
        <v>591</v>
      </c>
    </row>
    <row r="159" spans="2:65" s="1" customFormat="1" ht="16.5" customHeight="1">
      <c r="B159" s="46"/>
      <c r="C159" s="221" t="s">
        <v>9</v>
      </c>
      <c r="D159" s="221" t="s">
        <v>141</v>
      </c>
      <c r="E159" s="222" t="s">
        <v>592</v>
      </c>
      <c r="F159" s="223" t="s">
        <v>593</v>
      </c>
      <c r="G159" s="224" t="s">
        <v>436</v>
      </c>
      <c r="H159" s="225">
        <v>1</v>
      </c>
      <c r="I159" s="226"/>
      <c r="J159" s="227">
        <f>ROUND(I159*H159,2)</f>
        <v>0</v>
      </c>
      <c r="K159" s="223" t="s">
        <v>21</v>
      </c>
      <c r="L159" s="72"/>
      <c r="M159" s="228" t="s">
        <v>21</v>
      </c>
      <c r="N159" s="229" t="s">
        <v>41</v>
      </c>
      <c r="O159" s="47"/>
      <c r="P159" s="230">
        <f>O159*H159</f>
        <v>0</v>
      </c>
      <c r="Q159" s="230">
        <v>0.5</v>
      </c>
      <c r="R159" s="230">
        <f>Q159*H159</f>
        <v>0.5</v>
      </c>
      <c r="S159" s="230">
        <v>0</v>
      </c>
      <c r="T159" s="231">
        <f>S159*H159</f>
        <v>0</v>
      </c>
      <c r="AR159" s="24" t="s">
        <v>344</v>
      </c>
      <c r="AT159" s="24" t="s">
        <v>141</v>
      </c>
      <c r="AU159" s="24" t="s">
        <v>80</v>
      </c>
      <c r="AY159" s="24" t="s">
        <v>137</v>
      </c>
      <c r="BE159" s="232">
        <f>IF(N159="základní",J159,0)</f>
        <v>0</v>
      </c>
      <c r="BF159" s="232">
        <f>IF(N159="snížená",J159,0)</f>
        <v>0</v>
      </c>
      <c r="BG159" s="232">
        <f>IF(N159="zákl. přenesená",J159,0)</f>
        <v>0</v>
      </c>
      <c r="BH159" s="232">
        <f>IF(N159="sníž. přenesená",J159,0)</f>
        <v>0</v>
      </c>
      <c r="BI159" s="232">
        <f>IF(N159="nulová",J159,0)</f>
        <v>0</v>
      </c>
      <c r="BJ159" s="24" t="s">
        <v>78</v>
      </c>
      <c r="BK159" s="232">
        <f>ROUND(I159*H159,2)</f>
        <v>0</v>
      </c>
      <c r="BL159" s="24" t="s">
        <v>344</v>
      </c>
      <c r="BM159" s="24" t="s">
        <v>594</v>
      </c>
    </row>
    <row r="160" spans="2:65" s="1" customFormat="1" ht="16.5" customHeight="1">
      <c r="B160" s="46"/>
      <c r="C160" s="221" t="s">
        <v>395</v>
      </c>
      <c r="D160" s="221" t="s">
        <v>141</v>
      </c>
      <c r="E160" s="222" t="s">
        <v>595</v>
      </c>
      <c r="F160" s="223" t="s">
        <v>596</v>
      </c>
      <c r="G160" s="224" t="s">
        <v>436</v>
      </c>
      <c r="H160" s="225">
        <v>5</v>
      </c>
      <c r="I160" s="226"/>
      <c r="J160" s="227">
        <f>ROUND(I160*H160,2)</f>
        <v>0</v>
      </c>
      <c r="K160" s="223" t="s">
        <v>21</v>
      </c>
      <c r="L160" s="72"/>
      <c r="M160" s="228" t="s">
        <v>21</v>
      </c>
      <c r="N160" s="229" t="s">
        <v>41</v>
      </c>
      <c r="O160" s="47"/>
      <c r="P160" s="230">
        <f>O160*H160</f>
        <v>0</v>
      </c>
      <c r="Q160" s="230">
        <v>0.09975</v>
      </c>
      <c r="R160" s="230">
        <f>Q160*H160</f>
        <v>0.49875</v>
      </c>
      <c r="S160" s="230">
        <v>0</v>
      </c>
      <c r="T160" s="231">
        <f>S160*H160</f>
        <v>0</v>
      </c>
      <c r="AR160" s="24" t="s">
        <v>344</v>
      </c>
      <c r="AT160" s="24" t="s">
        <v>141</v>
      </c>
      <c r="AU160" s="24" t="s">
        <v>80</v>
      </c>
      <c r="AY160" s="24" t="s">
        <v>137</v>
      </c>
      <c r="BE160" s="232">
        <f>IF(N160="základní",J160,0)</f>
        <v>0</v>
      </c>
      <c r="BF160" s="232">
        <f>IF(N160="snížená",J160,0)</f>
        <v>0</v>
      </c>
      <c r="BG160" s="232">
        <f>IF(N160="zákl. přenesená",J160,0)</f>
        <v>0</v>
      </c>
      <c r="BH160" s="232">
        <f>IF(N160="sníž. přenesená",J160,0)</f>
        <v>0</v>
      </c>
      <c r="BI160" s="232">
        <f>IF(N160="nulová",J160,0)</f>
        <v>0</v>
      </c>
      <c r="BJ160" s="24" t="s">
        <v>78</v>
      </c>
      <c r="BK160" s="232">
        <f>ROUND(I160*H160,2)</f>
        <v>0</v>
      </c>
      <c r="BL160" s="24" t="s">
        <v>344</v>
      </c>
      <c r="BM160" s="24" t="s">
        <v>597</v>
      </c>
    </row>
    <row r="161" spans="2:65" s="1" customFormat="1" ht="16.5" customHeight="1">
      <c r="B161" s="46"/>
      <c r="C161" s="277" t="s">
        <v>295</v>
      </c>
      <c r="D161" s="277" t="s">
        <v>347</v>
      </c>
      <c r="E161" s="278" t="s">
        <v>598</v>
      </c>
      <c r="F161" s="279" t="s">
        <v>599</v>
      </c>
      <c r="G161" s="280" t="s">
        <v>175</v>
      </c>
      <c r="H161" s="281">
        <v>1</v>
      </c>
      <c r="I161" s="282"/>
      <c r="J161" s="283">
        <f>ROUND(I161*H161,2)</f>
        <v>0</v>
      </c>
      <c r="K161" s="279" t="s">
        <v>21</v>
      </c>
      <c r="L161" s="284"/>
      <c r="M161" s="285" t="s">
        <v>21</v>
      </c>
      <c r="N161" s="286" t="s">
        <v>41</v>
      </c>
      <c r="O161" s="47"/>
      <c r="P161" s="230">
        <f>O161*H161</f>
        <v>0</v>
      </c>
      <c r="Q161" s="230">
        <v>0.028</v>
      </c>
      <c r="R161" s="230">
        <f>Q161*H161</f>
        <v>0.028</v>
      </c>
      <c r="S161" s="230">
        <v>0</v>
      </c>
      <c r="T161" s="231">
        <f>S161*H161</f>
        <v>0</v>
      </c>
      <c r="AR161" s="24" t="s">
        <v>350</v>
      </c>
      <c r="AT161" s="24" t="s">
        <v>347</v>
      </c>
      <c r="AU161" s="24" t="s">
        <v>80</v>
      </c>
      <c r="AY161" s="24" t="s">
        <v>137</v>
      </c>
      <c r="BE161" s="232">
        <f>IF(N161="základní",J161,0)</f>
        <v>0</v>
      </c>
      <c r="BF161" s="232">
        <f>IF(N161="snížená",J161,0)</f>
        <v>0</v>
      </c>
      <c r="BG161" s="232">
        <f>IF(N161="zákl. přenesená",J161,0)</f>
        <v>0</v>
      </c>
      <c r="BH161" s="232">
        <f>IF(N161="sníž. přenesená",J161,0)</f>
        <v>0</v>
      </c>
      <c r="BI161" s="232">
        <f>IF(N161="nulová",J161,0)</f>
        <v>0</v>
      </c>
      <c r="BJ161" s="24" t="s">
        <v>78</v>
      </c>
      <c r="BK161" s="232">
        <f>ROUND(I161*H161,2)</f>
        <v>0</v>
      </c>
      <c r="BL161" s="24" t="s">
        <v>344</v>
      </c>
      <c r="BM161" s="24" t="s">
        <v>600</v>
      </c>
    </row>
    <row r="162" spans="2:65" s="1" customFormat="1" ht="25.5" customHeight="1">
      <c r="B162" s="46"/>
      <c r="C162" s="277" t="s">
        <v>601</v>
      </c>
      <c r="D162" s="277" t="s">
        <v>347</v>
      </c>
      <c r="E162" s="278" t="s">
        <v>602</v>
      </c>
      <c r="F162" s="279" t="s">
        <v>603</v>
      </c>
      <c r="G162" s="280" t="s">
        <v>175</v>
      </c>
      <c r="H162" s="281">
        <v>2</v>
      </c>
      <c r="I162" s="282"/>
      <c r="J162" s="283">
        <f>ROUND(I162*H162,2)</f>
        <v>0</v>
      </c>
      <c r="K162" s="279" t="s">
        <v>21</v>
      </c>
      <c r="L162" s="284"/>
      <c r="M162" s="285" t="s">
        <v>21</v>
      </c>
      <c r="N162" s="286" t="s">
        <v>41</v>
      </c>
      <c r="O162" s="47"/>
      <c r="P162" s="230">
        <f>O162*H162</f>
        <v>0</v>
      </c>
      <c r="Q162" s="230">
        <v>0.028</v>
      </c>
      <c r="R162" s="230">
        <f>Q162*H162</f>
        <v>0.056</v>
      </c>
      <c r="S162" s="230">
        <v>0</v>
      </c>
      <c r="T162" s="231">
        <f>S162*H162</f>
        <v>0</v>
      </c>
      <c r="AR162" s="24" t="s">
        <v>350</v>
      </c>
      <c r="AT162" s="24" t="s">
        <v>347</v>
      </c>
      <c r="AU162" s="24" t="s">
        <v>80</v>
      </c>
      <c r="AY162" s="24" t="s">
        <v>137</v>
      </c>
      <c r="BE162" s="232">
        <f>IF(N162="základní",J162,0)</f>
        <v>0</v>
      </c>
      <c r="BF162" s="232">
        <f>IF(N162="snížená",J162,0)</f>
        <v>0</v>
      </c>
      <c r="BG162" s="232">
        <f>IF(N162="zákl. přenesená",J162,0)</f>
        <v>0</v>
      </c>
      <c r="BH162" s="232">
        <f>IF(N162="sníž. přenesená",J162,0)</f>
        <v>0</v>
      </c>
      <c r="BI162" s="232">
        <f>IF(N162="nulová",J162,0)</f>
        <v>0</v>
      </c>
      <c r="BJ162" s="24" t="s">
        <v>78</v>
      </c>
      <c r="BK162" s="232">
        <f>ROUND(I162*H162,2)</f>
        <v>0</v>
      </c>
      <c r="BL162" s="24" t="s">
        <v>344</v>
      </c>
      <c r="BM162" s="24" t="s">
        <v>604</v>
      </c>
    </row>
    <row r="163" spans="2:65" s="1" customFormat="1" ht="25.5" customHeight="1">
      <c r="B163" s="46"/>
      <c r="C163" s="277" t="s">
        <v>605</v>
      </c>
      <c r="D163" s="277" t="s">
        <v>347</v>
      </c>
      <c r="E163" s="278" t="s">
        <v>606</v>
      </c>
      <c r="F163" s="279" t="s">
        <v>607</v>
      </c>
      <c r="G163" s="280" t="s">
        <v>175</v>
      </c>
      <c r="H163" s="281">
        <v>1</v>
      </c>
      <c r="I163" s="282"/>
      <c r="J163" s="283">
        <f>ROUND(I163*H163,2)</f>
        <v>0</v>
      </c>
      <c r="K163" s="279" t="s">
        <v>21</v>
      </c>
      <c r="L163" s="284"/>
      <c r="M163" s="285" t="s">
        <v>21</v>
      </c>
      <c r="N163" s="286" t="s">
        <v>41</v>
      </c>
      <c r="O163" s="47"/>
      <c r="P163" s="230">
        <f>O163*H163</f>
        <v>0</v>
      </c>
      <c r="Q163" s="230">
        <v>0.028</v>
      </c>
      <c r="R163" s="230">
        <f>Q163*H163</f>
        <v>0.028</v>
      </c>
      <c r="S163" s="230">
        <v>0</v>
      </c>
      <c r="T163" s="231">
        <f>S163*H163</f>
        <v>0</v>
      </c>
      <c r="AR163" s="24" t="s">
        <v>350</v>
      </c>
      <c r="AT163" s="24" t="s">
        <v>347</v>
      </c>
      <c r="AU163" s="24" t="s">
        <v>80</v>
      </c>
      <c r="AY163" s="24" t="s">
        <v>137</v>
      </c>
      <c r="BE163" s="232">
        <f>IF(N163="základní",J163,0)</f>
        <v>0</v>
      </c>
      <c r="BF163" s="232">
        <f>IF(N163="snížená",J163,0)</f>
        <v>0</v>
      </c>
      <c r="BG163" s="232">
        <f>IF(N163="zákl. přenesená",J163,0)</f>
        <v>0</v>
      </c>
      <c r="BH163" s="232">
        <f>IF(N163="sníž. přenesená",J163,0)</f>
        <v>0</v>
      </c>
      <c r="BI163" s="232">
        <f>IF(N163="nulová",J163,0)</f>
        <v>0</v>
      </c>
      <c r="BJ163" s="24" t="s">
        <v>78</v>
      </c>
      <c r="BK163" s="232">
        <f>ROUND(I163*H163,2)</f>
        <v>0</v>
      </c>
      <c r="BL163" s="24" t="s">
        <v>344</v>
      </c>
      <c r="BM163" s="24" t="s">
        <v>608</v>
      </c>
    </row>
    <row r="164" spans="2:65" s="1" customFormat="1" ht="25.5" customHeight="1">
      <c r="B164" s="46"/>
      <c r="C164" s="277" t="s">
        <v>346</v>
      </c>
      <c r="D164" s="277" t="s">
        <v>347</v>
      </c>
      <c r="E164" s="278" t="s">
        <v>609</v>
      </c>
      <c r="F164" s="279" t="s">
        <v>610</v>
      </c>
      <c r="G164" s="280" t="s">
        <v>175</v>
      </c>
      <c r="H164" s="281">
        <v>1</v>
      </c>
      <c r="I164" s="282"/>
      <c r="J164" s="283">
        <f>ROUND(I164*H164,2)</f>
        <v>0</v>
      </c>
      <c r="K164" s="279" t="s">
        <v>21</v>
      </c>
      <c r="L164" s="284"/>
      <c r="M164" s="285" t="s">
        <v>21</v>
      </c>
      <c r="N164" s="286" t="s">
        <v>41</v>
      </c>
      <c r="O164" s="47"/>
      <c r="P164" s="230">
        <f>O164*H164</f>
        <v>0</v>
      </c>
      <c r="Q164" s="230">
        <v>0.028</v>
      </c>
      <c r="R164" s="230">
        <f>Q164*H164</f>
        <v>0.028</v>
      </c>
      <c r="S164" s="230">
        <v>0</v>
      </c>
      <c r="T164" s="231">
        <f>S164*H164</f>
        <v>0</v>
      </c>
      <c r="AR164" s="24" t="s">
        <v>350</v>
      </c>
      <c r="AT164" s="24" t="s">
        <v>347</v>
      </c>
      <c r="AU164" s="24" t="s">
        <v>80</v>
      </c>
      <c r="AY164" s="24" t="s">
        <v>137</v>
      </c>
      <c r="BE164" s="232">
        <f>IF(N164="základní",J164,0)</f>
        <v>0</v>
      </c>
      <c r="BF164" s="232">
        <f>IF(N164="snížená",J164,0)</f>
        <v>0</v>
      </c>
      <c r="BG164" s="232">
        <f>IF(N164="zákl. přenesená",J164,0)</f>
        <v>0</v>
      </c>
      <c r="BH164" s="232">
        <f>IF(N164="sníž. přenesená",J164,0)</f>
        <v>0</v>
      </c>
      <c r="BI164" s="232">
        <f>IF(N164="nulová",J164,0)</f>
        <v>0</v>
      </c>
      <c r="BJ164" s="24" t="s">
        <v>78</v>
      </c>
      <c r="BK164" s="232">
        <f>ROUND(I164*H164,2)</f>
        <v>0</v>
      </c>
      <c r="BL164" s="24" t="s">
        <v>344</v>
      </c>
      <c r="BM164" s="24" t="s">
        <v>611</v>
      </c>
    </row>
    <row r="165" spans="2:65" s="1" customFormat="1" ht="16.5" customHeight="1">
      <c r="B165" s="46"/>
      <c r="C165" s="277" t="s">
        <v>352</v>
      </c>
      <c r="D165" s="277" t="s">
        <v>347</v>
      </c>
      <c r="E165" s="278" t="s">
        <v>612</v>
      </c>
      <c r="F165" s="279" t="s">
        <v>613</v>
      </c>
      <c r="G165" s="280" t="s">
        <v>436</v>
      </c>
      <c r="H165" s="281">
        <v>1</v>
      </c>
      <c r="I165" s="282"/>
      <c r="J165" s="283">
        <f>ROUND(I165*H165,2)</f>
        <v>0</v>
      </c>
      <c r="K165" s="279" t="s">
        <v>21</v>
      </c>
      <c r="L165" s="284"/>
      <c r="M165" s="285" t="s">
        <v>21</v>
      </c>
      <c r="N165" s="286" t="s">
        <v>41</v>
      </c>
      <c r="O165" s="47"/>
      <c r="P165" s="230">
        <f>O165*H165</f>
        <v>0</v>
      </c>
      <c r="Q165" s="230">
        <v>0.0047</v>
      </c>
      <c r="R165" s="230">
        <f>Q165*H165</f>
        <v>0.0047</v>
      </c>
      <c r="S165" s="230">
        <v>0</v>
      </c>
      <c r="T165" s="231">
        <f>S165*H165</f>
        <v>0</v>
      </c>
      <c r="AR165" s="24" t="s">
        <v>350</v>
      </c>
      <c r="AT165" s="24" t="s">
        <v>347</v>
      </c>
      <c r="AU165" s="24" t="s">
        <v>80</v>
      </c>
      <c r="AY165" s="24" t="s">
        <v>137</v>
      </c>
      <c r="BE165" s="232">
        <f>IF(N165="základní",J165,0)</f>
        <v>0</v>
      </c>
      <c r="BF165" s="232">
        <f>IF(N165="snížená",J165,0)</f>
        <v>0</v>
      </c>
      <c r="BG165" s="232">
        <f>IF(N165="zákl. přenesená",J165,0)</f>
        <v>0</v>
      </c>
      <c r="BH165" s="232">
        <f>IF(N165="sníž. přenesená",J165,0)</f>
        <v>0</v>
      </c>
      <c r="BI165" s="232">
        <f>IF(N165="nulová",J165,0)</f>
        <v>0</v>
      </c>
      <c r="BJ165" s="24" t="s">
        <v>78</v>
      </c>
      <c r="BK165" s="232">
        <f>ROUND(I165*H165,2)</f>
        <v>0</v>
      </c>
      <c r="BL165" s="24" t="s">
        <v>344</v>
      </c>
      <c r="BM165" s="24" t="s">
        <v>614</v>
      </c>
    </row>
    <row r="166" spans="2:65" s="1" customFormat="1" ht="25.5" customHeight="1">
      <c r="B166" s="46"/>
      <c r="C166" s="221" t="s">
        <v>138</v>
      </c>
      <c r="D166" s="221" t="s">
        <v>141</v>
      </c>
      <c r="E166" s="222" t="s">
        <v>615</v>
      </c>
      <c r="F166" s="223" t="s">
        <v>616</v>
      </c>
      <c r="G166" s="224" t="s">
        <v>156</v>
      </c>
      <c r="H166" s="225">
        <v>0.973</v>
      </c>
      <c r="I166" s="226"/>
      <c r="J166" s="227">
        <f>ROUND(I166*H166,2)</f>
        <v>0</v>
      </c>
      <c r="K166" s="223" t="s">
        <v>617</v>
      </c>
      <c r="L166" s="72"/>
      <c r="M166" s="228" t="s">
        <v>21</v>
      </c>
      <c r="N166" s="229" t="s">
        <v>41</v>
      </c>
      <c r="O166" s="47"/>
      <c r="P166" s="230">
        <f>O166*H166</f>
        <v>0</v>
      </c>
      <c r="Q166" s="230">
        <v>0</v>
      </c>
      <c r="R166" s="230">
        <f>Q166*H166</f>
        <v>0</v>
      </c>
      <c r="S166" s="230">
        <v>0</v>
      </c>
      <c r="T166" s="231">
        <f>S166*H166</f>
        <v>0</v>
      </c>
      <c r="AR166" s="24" t="s">
        <v>344</v>
      </c>
      <c r="AT166" s="24" t="s">
        <v>141</v>
      </c>
      <c r="AU166" s="24" t="s">
        <v>80</v>
      </c>
      <c r="AY166" s="24" t="s">
        <v>137</v>
      </c>
      <c r="BE166" s="232">
        <f>IF(N166="základní",J166,0)</f>
        <v>0</v>
      </c>
      <c r="BF166" s="232">
        <f>IF(N166="snížená",J166,0)</f>
        <v>0</v>
      </c>
      <c r="BG166" s="232">
        <f>IF(N166="zákl. přenesená",J166,0)</f>
        <v>0</v>
      </c>
      <c r="BH166" s="232">
        <f>IF(N166="sníž. přenesená",J166,0)</f>
        <v>0</v>
      </c>
      <c r="BI166" s="232">
        <f>IF(N166="nulová",J166,0)</f>
        <v>0</v>
      </c>
      <c r="BJ166" s="24" t="s">
        <v>78</v>
      </c>
      <c r="BK166" s="232">
        <f>ROUND(I166*H166,2)</f>
        <v>0</v>
      </c>
      <c r="BL166" s="24" t="s">
        <v>344</v>
      </c>
      <c r="BM166" s="24" t="s">
        <v>618</v>
      </c>
    </row>
    <row r="167" spans="2:63" s="10" customFormat="1" ht="29.85" customHeight="1">
      <c r="B167" s="205"/>
      <c r="C167" s="206"/>
      <c r="D167" s="207" t="s">
        <v>69</v>
      </c>
      <c r="E167" s="219" t="s">
        <v>619</v>
      </c>
      <c r="F167" s="219" t="s">
        <v>620</v>
      </c>
      <c r="G167" s="206"/>
      <c r="H167" s="206"/>
      <c r="I167" s="209"/>
      <c r="J167" s="220">
        <f>BK167</f>
        <v>0</v>
      </c>
      <c r="K167" s="206"/>
      <c r="L167" s="211"/>
      <c r="M167" s="212"/>
      <c r="N167" s="213"/>
      <c r="O167" s="213"/>
      <c r="P167" s="214">
        <f>SUM(P168:P195)</f>
        <v>0</v>
      </c>
      <c r="Q167" s="213"/>
      <c r="R167" s="214">
        <f>SUM(R168:R195)</f>
        <v>1.24954</v>
      </c>
      <c r="S167" s="213"/>
      <c r="T167" s="215">
        <f>SUM(T168:T195)</f>
        <v>0</v>
      </c>
      <c r="AR167" s="216" t="s">
        <v>80</v>
      </c>
      <c r="AT167" s="217" t="s">
        <v>69</v>
      </c>
      <c r="AU167" s="217" t="s">
        <v>78</v>
      </c>
      <c r="AY167" s="216" t="s">
        <v>137</v>
      </c>
      <c r="BK167" s="218">
        <f>SUM(BK168:BK195)</f>
        <v>0</v>
      </c>
    </row>
    <row r="168" spans="2:65" s="1" customFormat="1" ht="25.5" customHeight="1">
      <c r="B168" s="46"/>
      <c r="C168" s="221" t="s">
        <v>211</v>
      </c>
      <c r="D168" s="221" t="s">
        <v>141</v>
      </c>
      <c r="E168" s="222" t="s">
        <v>621</v>
      </c>
      <c r="F168" s="223" t="s">
        <v>622</v>
      </c>
      <c r="G168" s="224" t="s">
        <v>267</v>
      </c>
      <c r="H168" s="225">
        <v>16</v>
      </c>
      <c r="I168" s="226"/>
      <c r="J168" s="227">
        <f>ROUND(I168*H168,2)</f>
        <v>0</v>
      </c>
      <c r="K168" s="223" t="s">
        <v>145</v>
      </c>
      <c r="L168" s="72"/>
      <c r="M168" s="228" t="s">
        <v>21</v>
      </c>
      <c r="N168" s="229" t="s">
        <v>41</v>
      </c>
      <c r="O168" s="47"/>
      <c r="P168" s="230">
        <f>O168*H168</f>
        <v>0</v>
      </c>
      <c r="Q168" s="230">
        <v>0.00158</v>
      </c>
      <c r="R168" s="230">
        <f>Q168*H168</f>
        <v>0.02528</v>
      </c>
      <c r="S168" s="230">
        <v>0</v>
      </c>
      <c r="T168" s="231">
        <f>S168*H168</f>
        <v>0</v>
      </c>
      <c r="AR168" s="24" t="s">
        <v>344</v>
      </c>
      <c r="AT168" s="24" t="s">
        <v>141</v>
      </c>
      <c r="AU168" s="24" t="s">
        <v>80</v>
      </c>
      <c r="AY168" s="24" t="s">
        <v>137</v>
      </c>
      <c r="BE168" s="232">
        <f>IF(N168="základní",J168,0)</f>
        <v>0</v>
      </c>
      <c r="BF168" s="232">
        <f>IF(N168="snížená",J168,0)</f>
        <v>0</v>
      </c>
      <c r="BG168" s="232">
        <f>IF(N168="zákl. přenesená",J168,0)</f>
        <v>0</v>
      </c>
      <c r="BH168" s="232">
        <f>IF(N168="sníž. přenesená",J168,0)</f>
        <v>0</v>
      </c>
      <c r="BI168" s="232">
        <f>IF(N168="nulová",J168,0)</f>
        <v>0</v>
      </c>
      <c r="BJ168" s="24" t="s">
        <v>78</v>
      </c>
      <c r="BK168" s="232">
        <f>ROUND(I168*H168,2)</f>
        <v>0</v>
      </c>
      <c r="BL168" s="24" t="s">
        <v>344</v>
      </c>
      <c r="BM168" s="24" t="s">
        <v>623</v>
      </c>
    </row>
    <row r="169" spans="2:65" s="1" customFormat="1" ht="25.5" customHeight="1">
      <c r="B169" s="46"/>
      <c r="C169" s="221" t="s">
        <v>172</v>
      </c>
      <c r="D169" s="221" t="s">
        <v>141</v>
      </c>
      <c r="E169" s="222" t="s">
        <v>624</v>
      </c>
      <c r="F169" s="223" t="s">
        <v>625</v>
      </c>
      <c r="G169" s="224" t="s">
        <v>267</v>
      </c>
      <c r="H169" s="225">
        <v>10</v>
      </c>
      <c r="I169" s="226"/>
      <c r="J169" s="227">
        <f>ROUND(I169*H169,2)</f>
        <v>0</v>
      </c>
      <c r="K169" s="223" t="s">
        <v>145</v>
      </c>
      <c r="L169" s="72"/>
      <c r="M169" s="228" t="s">
        <v>21</v>
      </c>
      <c r="N169" s="229" t="s">
        <v>41</v>
      </c>
      <c r="O169" s="47"/>
      <c r="P169" s="230">
        <f>O169*H169</f>
        <v>0</v>
      </c>
      <c r="Q169" s="230">
        <v>0.00296</v>
      </c>
      <c r="R169" s="230">
        <f>Q169*H169</f>
        <v>0.0296</v>
      </c>
      <c r="S169" s="230">
        <v>0</v>
      </c>
      <c r="T169" s="231">
        <f>S169*H169</f>
        <v>0</v>
      </c>
      <c r="AR169" s="24" t="s">
        <v>344</v>
      </c>
      <c r="AT169" s="24" t="s">
        <v>141</v>
      </c>
      <c r="AU169" s="24" t="s">
        <v>80</v>
      </c>
      <c r="AY169" s="24" t="s">
        <v>137</v>
      </c>
      <c r="BE169" s="232">
        <f>IF(N169="základní",J169,0)</f>
        <v>0</v>
      </c>
      <c r="BF169" s="232">
        <f>IF(N169="snížená",J169,0)</f>
        <v>0</v>
      </c>
      <c r="BG169" s="232">
        <f>IF(N169="zákl. přenesená",J169,0)</f>
        <v>0</v>
      </c>
      <c r="BH169" s="232">
        <f>IF(N169="sníž. přenesená",J169,0)</f>
        <v>0</v>
      </c>
      <c r="BI169" s="232">
        <f>IF(N169="nulová",J169,0)</f>
        <v>0</v>
      </c>
      <c r="BJ169" s="24" t="s">
        <v>78</v>
      </c>
      <c r="BK169" s="232">
        <f>ROUND(I169*H169,2)</f>
        <v>0</v>
      </c>
      <c r="BL169" s="24" t="s">
        <v>344</v>
      </c>
      <c r="BM169" s="24" t="s">
        <v>626</v>
      </c>
    </row>
    <row r="170" spans="2:65" s="1" customFormat="1" ht="25.5" customHeight="1">
      <c r="B170" s="46"/>
      <c r="C170" s="221" t="s">
        <v>291</v>
      </c>
      <c r="D170" s="221" t="s">
        <v>141</v>
      </c>
      <c r="E170" s="222" t="s">
        <v>627</v>
      </c>
      <c r="F170" s="223" t="s">
        <v>628</v>
      </c>
      <c r="G170" s="224" t="s">
        <v>267</v>
      </c>
      <c r="H170" s="225">
        <v>40</v>
      </c>
      <c r="I170" s="226"/>
      <c r="J170" s="227">
        <f>ROUND(I170*H170,2)</f>
        <v>0</v>
      </c>
      <c r="K170" s="223" t="s">
        <v>145</v>
      </c>
      <c r="L170" s="72"/>
      <c r="M170" s="228" t="s">
        <v>21</v>
      </c>
      <c r="N170" s="229" t="s">
        <v>41</v>
      </c>
      <c r="O170" s="47"/>
      <c r="P170" s="230">
        <f>O170*H170</f>
        <v>0</v>
      </c>
      <c r="Q170" s="230">
        <v>0.00376</v>
      </c>
      <c r="R170" s="230">
        <f>Q170*H170</f>
        <v>0.1504</v>
      </c>
      <c r="S170" s="230">
        <v>0</v>
      </c>
      <c r="T170" s="231">
        <f>S170*H170</f>
        <v>0</v>
      </c>
      <c r="AR170" s="24" t="s">
        <v>344</v>
      </c>
      <c r="AT170" s="24" t="s">
        <v>141</v>
      </c>
      <c r="AU170" s="24" t="s">
        <v>80</v>
      </c>
      <c r="AY170" s="24" t="s">
        <v>137</v>
      </c>
      <c r="BE170" s="232">
        <f>IF(N170="základní",J170,0)</f>
        <v>0</v>
      </c>
      <c r="BF170" s="232">
        <f>IF(N170="snížená",J170,0)</f>
        <v>0</v>
      </c>
      <c r="BG170" s="232">
        <f>IF(N170="zákl. přenesená",J170,0)</f>
        <v>0</v>
      </c>
      <c r="BH170" s="232">
        <f>IF(N170="sníž. přenesená",J170,0)</f>
        <v>0</v>
      </c>
      <c r="BI170" s="232">
        <f>IF(N170="nulová",J170,0)</f>
        <v>0</v>
      </c>
      <c r="BJ170" s="24" t="s">
        <v>78</v>
      </c>
      <c r="BK170" s="232">
        <f>ROUND(I170*H170,2)</f>
        <v>0</v>
      </c>
      <c r="BL170" s="24" t="s">
        <v>344</v>
      </c>
      <c r="BM170" s="24" t="s">
        <v>629</v>
      </c>
    </row>
    <row r="171" spans="2:65" s="1" customFormat="1" ht="25.5" customHeight="1">
      <c r="B171" s="46"/>
      <c r="C171" s="221" t="s">
        <v>264</v>
      </c>
      <c r="D171" s="221" t="s">
        <v>141</v>
      </c>
      <c r="E171" s="222" t="s">
        <v>630</v>
      </c>
      <c r="F171" s="223" t="s">
        <v>631</v>
      </c>
      <c r="G171" s="224" t="s">
        <v>267</v>
      </c>
      <c r="H171" s="225">
        <v>28</v>
      </c>
      <c r="I171" s="226"/>
      <c r="J171" s="227">
        <f>ROUND(I171*H171,2)</f>
        <v>0</v>
      </c>
      <c r="K171" s="223" t="s">
        <v>145</v>
      </c>
      <c r="L171" s="72"/>
      <c r="M171" s="228" t="s">
        <v>21</v>
      </c>
      <c r="N171" s="229" t="s">
        <v>41</v>
      </c>
      <c r="O171" s="47"/>
      <c r="P171" s="230">
        <f>O171*H171</f>
        <v>0</v>
      </c>
      <c r="Q171" s="230">
        <v>0.00629</v>
      </c>
      <c r="R171" s="230">
        <f>Q171*H171</f>
        <v>0.17612</v>
      </c>
      <c r="S171" s="230">
        <v>0</v>
      </c>
      <c r="T171" s="231">
        <f>S171*H171</f>
        <v>0</v>
      </c>
      <c r="AR171" s="24" t="s">
        <v>344</v>
      </c>
      <c r="AT171" s="24" t="s">
        <v>141</v>
      </c>
      <c r="AU171" s="24" t="s">
        <v>80</v>
      </c>
      <c r="AY171" s="24" t="s">
        <v>137</v>
      </c>
      <c r="BE171" s="232">
        <f>IF(N171="základní",J171,0)</f>
        <v>0</v>
      </c>
      <c r="BF171" s="232">
        <f>IF(N171="snížená",J171,0)</f>
        <v>0</v>
      </c>
      <c r="BG171" s="232">
        <f>IF(N171="zákl. přenesená",J171,0)</f>
        <v>0</v>
      </c>
      <c r="BH171" s="232">
        <f>IF(N171="sníž. přenesená",J171,0)</f>
        <v>0</v>
      </c>
      <c r="BI171" s="232">
        <f>IF(N171="nulová",J171,0)</f>
        <v>0</v>
      </c>
      <c r="BJ171" s="24" t="s">
        <v>78</v>
      </c>
      <c r="BK171" s="232">
        <f>ROUND(I171*H171,2)</f>
        <v>0</v>
      </c>
      <c r="BL171" s="24" t="s">
        <v>344</v>
      </c>
      <c r="BM171" s="24" t="s">
        <v>632</v>
      </c>
    </row>
    <row r="172" spans="2:65" s="1" customFormat="1" ht="25.5" customHeight="1">
      <c r="B172" s="46"/>
      <c r="C172" s="221" t="s">
        <v>271</v>
      </c>
      <c r="D172" s="221" t="s">
        <v>141</v>
      </c>
      <c r="E172" s="222" t="s">
        <v>633</v>
      </c>
      <c r="F172" s="223" t="s">
        <v>634</v>
      </c>
      <c r="G172" s="224" t="s">
        <v>267</v>
      </c>
      <c r="H172" s="225">
        <v>42</v>
      </c>
      <c r="I172" s="226"/>
      <c r="J172" s="227">
        <f>ROUND(I172*H172,2)</f>
        <v>0</v>
      </c>
      <c r="K172" s="223" t="s">
        <v>145</v>
      </c>
      <c r="L172" s="72"/>
      <c r="M172" s="228" t="s">
        <v>21</v>
      </c>
      <c r="N172" s="229" t="s">
        <v>41</v>
      </c>
      <c r="O172" s="47"/>
      <c r="P172" s="230">
        <f>O172*H172</f>
        <v>0</v>
      </c>
      <c r="Q172" s="230">
        <v>0.00667</v>
      </c>
      <c r="R172" s="230">
        <f>Q172*H172</f>
        <v>0.28014</v>
      </c>
      <c r="S172" s="230">
        <v>0</v>
      </c>
      <c r="T172" s="231">
        <f>S172*H172</f>
        <v>0</v>
      </c>
      <c r="AR172" s="24" t="s">
        <v>344</v>
      </c>
      <c r="AT172" s="24" t="s">
        <v>141</v>
      </c>
      <c r="AU172" s="24" t="s">
        <v>80</v>
      </c>
      <c r="AY172" s="24" t="s">
        <v>137</v>
      </c>
      <c r="BE172" s="232">
        <f>IF(N172="základní",J172,0)</f>
        <v>0</v>
      </c>
      <c r="BF172" s="232">
        <f>IF(N172="snížená",J172,0)</f>
        <v>0</v>
      </c>
      <c r="BG172" s="232">
        <f>IF(N172="zákl. přenesená",J172,0)</f>
        <v>0</v>
      </c>
      <c r="BH172" s="232">
        <f>IF(N172="sníž. přenesená",J172,0)</f>
        <v>0</v>
      </c>
      <c r="BI172" s="232">
        <f>IF(N172="nulová",J172,0)</f>
        <v>0</v>
      </c>
      <c r="BJ172" s="24" t="s">
        <v>78</v>
      </c>
      <c r="BK172" s="232">
        <f>ROUND(I172*H172,2)</f>
        <v>0</v>
      </c>
      <c r="BL172" s="24" t="s">
        <v>344</v>
      </c>
      <c r="BM172" s="24" t="s">
        <v>635</v>
      </c>
    </row>
    <row r="173" spans="2:47" s="1" customFormat="1" ht="13.5">
      <c r="B173" s="46"/>
      <c r="C173" s="74"/>
      <c r="D173" s="235" t="s">
        <v>431</v>
      </c>
      <c r="E173" s="74"/>
      <c r="F173" s="291" t="s">
        <v>636</v>
      </c>
      <c r="G173" s="74"/>
      <c r="H173" s="74"/>
      <c r="I173" s="191"/>
      <c r="J173" s="74"/>
      <c r="K173" s="74"/>
      <c r="L173" s="72"/>
      <c r="M173" s="292"/>
      <c r="N173" s="47"/>
      <c r="O173" s="47"/>
      <c r="P173" s="47"/>
      <c r="Q173" s="47"/>
      <c r="R173" s="47"/>
      <c r="S173" s="47"/>
      <c r="T173" s="95"/>
      <c r="AT173" s="24" t="s">
        <v>431</v>
      </c>
      <c r="AU173" s="24" t="s">
        <v>80</v>
      </c>
    </row>
    <row r="174" spans="2:65" s="1" customFormat="1" ht="25.5" customHeight="1">
      <c r="B174" s="46"/>
      <c r="C174" s="221" t="s">
        <v>332</v>
      </c>
      <c r="D174" s="221" t="s">
        <v>141</v>
      </c>
      <c r="E174" s="222" t="s">
        <v>637</v>
      </c>
      <c r="F174" s="223" t="s">
        <v>638</v>
      </c>
      <c r="G174" s="224" t="s">
        <v>267</v>
      </c>
      <c r="H174" s="225">
        <v>16</v>
      </c>
      <c r="I174" s="226"/>
      <c r="J174" s="227">
        <f>ROUND(I174*H174,2)</f>
        <v>0</v>
      </c>
      <c r="K174" s="223" t="s">
        <v>145</v>
      </c>
      <c r="L174" s="72"/>
      <c r="M174" s="228" t="s">
        <v>21</v>
      </c>
      <c r="N174" s="229" t="s">
        <v>41</v>
      </c>
      <c r="O174" s="47"/>
      <c r="P174" s="230">
        <f>O174*H174</f>
        <v>0</v>
      </c>
      <c r="Q174" s="230">
        <v>0.00908</v>
      </c>
      <c r="R174" s="230">
        <f>Q174*H174</f>
        <v>0.14528</v>
      </c>
      <c r="S174" s="230">
        <v>0</v>
      </c>
      <c r="T174" s="231">
        <f>S174*H174</f>
        <v>0</v>
      </c>
      <c r="AR174" s="24" t="s">
        <v>344</v>
      </c>
      <c r="AT174" s="24" t="s">
        <v>141</v>
      </c>
      <c r="AU174" s="24" t="s">
        <v>80</v>
      </c>
      <c r="AY174" s="24" t="s">
        <v>137</v>
      </c>
      <c r="BE174" s="232">
        <f>IF(N174="základní",J174,0)</f>
        <v>0</v>
      </c>
      <c r="BF174" s="232">
        <f>IF(N174="snížená",J174,0)</f>
        <v>0</v>
      </c>
      <c r="BG174" s="232">
        <f>IF(N174="zákl. přenesená",J174,0)</f>
        <v>0</v>
      </c>
      <c r="BH174" s="232">
        <f>IF(N174="sníž. přenesená",J174,0)</f>
        <v>0</v>
      </c>
      <c r="BI174" s="232">
        <f>IF(N174="nulová",J174,0)</f>
        <v>0</v>
      </c>
      <c r="BJ174" s="24" t="s">
        <v>78</v>
      </c>
      <c r="BK174" s="232">
        <f>ROUND(I174*H174,2)</f>
        <v>0</v>
      </c>
      <c r="BL174" s="24" t="s">
        <v>344</v>
      </c>
      <c r="BM174" s="24" t="s">
        <v>639</v>
      </c>
    </row>
    <row r="175" spans="2:47" s="1" customFormat="1" ht="13.5">
      <c r="B175" s="46"/>
      <c r="C175" s="74"/>
      <c r="D175" s="235" t="s">
        <v>431</v>
      </c>
      <c r="E175" s="74"/>
      <c r="F175" s="291" t="s">
        <v>636</v>
      </c>
      <c r="G175" s="74"/>
      <c r="H175" s="74"/>
      <c r="I175" s="191"/>
      <c r="J175" s="74"/>
      <c r="K175" s="74"/>
      <c r="L175" s="72"/>
      <c r="M175" s="292"/>
      <c r="N175" s="47"/>
      <c r="O175" s="47"/>
      <c r="P175" s="47"/>
      <c r="Q175" s="47"/>
      <c r="R175" s="47"/>
      <c r="S175" s="47"/>
      <c r="T175" s="95"/>
      <c r="AT175" s="24" t="s">
        <v>431</v>
      </c>
      <c r="AU175" s="24" t="s">
        <v>80</v>
      </c>
    </row>
    <row r="176" spans="2:65" s="1" customFormat="1" ht="25.5" customHeight="1">
      <c r="B176" s="46"/>
      <c r="C176" s="221" t="s">
        <v>640</v>
      </c>
      <c r="D176" s="221" t="s">
        <v>141</v>
      </c>
      <c r="E176" s="222" t="s">
        <v>641</v>
      </c>
      <c r="F176" s="223" t="s">
        <v>642</v>
      </c>
      <c r="G176" s="224" t="s">
        <v>267</v>
      </c>
      <c r="H176" s="225">
        <v>34</v>
      </c>
      <c r="I176" s="226"/>
      <c r="J176" s="227">
        <f>ROUND(I176*H176,2)</f>
        <v>0</v>
      </c>
      <c r="K176" s="223" t="s">
        <v>145</v>
      </c>
      <c r="L176" s="72"/>
      <c r="M176" s="228" t="s">
        <v>21</v>
      </c>
      <c r="N176" s="229" t="s">
        <v>41</v>
      </c>
      <c r="O176" s="47"/>
      <c r="P176" s="230">
        <f>O176*H176</f>
        <v>0</v>
      </c>
      <c r="Q176" s="230">
        <v>0.01228</v>
      </c>
      <c r="R176" s="230">
        <f>Q176*H176</f>
        <v>0.41752</v>
      </c>
      <c r="S176" s="230">
        <v>0</v>
      </c>
      <c r="T176" s="231">
        <f>S176*H176</f>
        <v>0</v>
      </c>
      <c r="AR176" s="24" t="s">
        <v>344</v>
      </c>
      <c r="AT176" s="24" t="s">
        <v>141</v>
      </c>
      <c r="AU176" s="24" t="s">
        <v>80</v>
      </c>
      <c r="AY176" s="24" t="s">
        <v>137</v>
      </c>
      <c r="BE176" s="232">
        <f>IF(N176="základní",J176,0)</f>
        <v>0</v>
      </c>
      <c r="BF176" s="232">
        <f>IF(N176="snížená",J176,0)</f>
        <v>0</v>
      </c>
      <c r="BG176" s="232">
        <f>IF(N176="zákl. přenesená",J176,0)</f>
        <v>0</v>
      </c>
      <c r="BH176" s="232">
        <f>IF(N176="sníž. přenesená",J176,0)</f>
        <v>0</v>
      </c>
      <c r="BI176" s="232">
        <f>IF(N176="nulová",J176,0)</f>
        <v>0</v>
      </c>
      <c r="BJ176" s="24" t="s">
        <v>78</v>
      </c>
      <c r="BK176" s="232">
        <f>ROUND(I176*H176,2)</f>
        <v>0</v>
      </c>
      <c r="BL176" s="24" t="s">
        <v>344</v>
      </c>
      <c r="BM176" s="24" t="s">
        <v>643</v>
      </c>
    </row>
    <row r="177" spans="2:47" s="1" customFormat="1" ht="13.5">
      <c r="B177" s="46"/>
      <c r="C177" s="74"/>
      <c r="D177" s="235" t="s">
        <v>431</v>
      </c>
      <c r="E177" s="74"/>
      <c r="F177" s="291" t="s">
        <v>636</v>
      </c>
      <c r="G177" s="74"/>
      <c r="H177" s="74"/>
      <c r="I177" s="191"/>
      <c r="J177" s="74"/>
      <c r="K177" s="74"/>
      <c r="L177" s="72"/>
      <c r="M177" s="292"/>
      <c r="N177" s="47"/>
      <c r="O177" s="47"/>
      <c r="P177" s="47"/>
      <c r="Q177" s="47"/>
      <c r="R177" s="47"/>
      <c r="S177" s="47"/>
      <c r="T177" s="95"/>
      <c r="AT177" s="24" t="s">
        <v>431</v>
      </c>
      <c r="AU177" s="24" t="s">
        <v>80</v>
      </c>
    </row>
    <row r="178" spans="2:65" s="1" customFormat="1" ht="38.25" customHeight="1">
      <c r="B178" s="46"/>
      <c r="C178" s="221" t="s">
        <v>177</v>
      </c>
      <c r="D178" s="221" t="s">
        <v>141</v>
      </c>
      <c r="E178" s="222" t="s">
        <v>644</v>
      </c>
      <c r="F178" s="223" t="s">
        <v>645</v>
      </c>
      <c r="G178" s="224" t="s">
        <v>175</v>
      </c>
      <c r="H178" s="225">
        <v>2</v>
      </c>
      <c r="I178" s="226"/>
      <c r="J178" s="227">
        <f>ROUND(I178*H178,2)</f>
        <v>0</v>
      </c>
      <c r="K178" s="223" t="s">
        <v>145</v>
      </c>
      <c r="L178" s="72"/>
      <c r="M178" s="228" t="s">
        <v>21</v>
      </c>
      <c r="N178" s="229" t="s">
        <v>41</v>
      </c>
      <c r="O178" s="47"/>
      <c r="P178" s="230">
        <f>O178*H178</f>
        <v>0</v>
      </c>
      <c r="Q178" s="230">
        <v>0.00085</v>
      </c>
      <c r="R178" s="230">
        <f>Q178*H178</f>
        <v>0.0017</v>
      </c>
      <c r="S178" s="230">
        <v>0</v>
      </c>
      <c r="T178" s="231">
        <f>S178*H178</f>
        <v>0</v>
      </c>
      <c r="AR178" s="24" t="s">
        <v>344</v>
      </c>
      <c r="AT178" s="24" t="s">
        <v>141</v>
      </c>
      <c r="AU178" s="24" t="s">
        <v>80</v>
      </c>
      <c r="AY178" s="24" t="s">
        <v>137</v>
      </c>
      <c r="BE178" s="232">
        <f>IF(N178="základní",J178,0)</f>
        <v>0</v>
      </c>
      <c r="BF178" s="232">
        <f>IF(N178="snížená",J178,0)</f>
        <v>0</v>
      </c>
      <c r="BG178" s="232">
        <f>IF(N178="zákl. přenesená",J178,0)</f>
        <v>0</v>
      </c>
      <c r="BH178" s="232">
        <f>IF(N178="sníž. přenesená",J178,0)</f>
        <v>0</v>
      </c>
      <c r="BI178" s="232">
        <f>IF(N178="nulová",J178,0)</f>
        <v>0</v>
      </c>
      <c r="BJ178" s="24" t="s">
        <v>78</v>
      </c>
      <c r="BK178" s="232">
        <f>ROUND(I178*H178,2)</f>
        <v>0</v>
      </c>
      <c r="BL178" s="24" t="s">
        <v>344</v>
      </c>
      <c r="BM178" s="24" t="s">
        <v>646</v>
      </c>
    </row>
    <row r="179" spans="2:47" s="1" customFormat="1" ht="13.5">
      <c r="B179" s="46"/>
      <c r="C179" s="74"/>
      <c r="D179" s="235" t="s">
        <v>431</v>
      </c>
      <c r="E179" s="74"/>
      <c r="F179" s="291" t="s">
        <v>636</v>
      </c>
      <c r="G179" s="74"/>
      <c r="H179" s="74"/>
      <c r="I179" s="191"/>
      <c r="J179" s="74"/>
      <c r="K179" s="74"/>
      <c r="L179" s="72"/>
      <c r="M179" s="292"/>
      <c r="N179" s="47"/>
      <c r="O179" s="47"/>
      <c r="P179" s="47"/>
      <c r="Q179" s="47"/>
      <c r="R179" s="47"/>
      <c r="S179" s="47"/>
      <c r="T179" s="95"/>
      <c r="AT179" s="24" t="s">
        <v>431</v>
      </c>
      <c r="AU179" s="24" t="s">
        <v>80</v>
      </c>
    </row>
    <row r="180" spans="2:65" s="1" customFormat="1" ht="38.25" customHeight="1">
      <c r="B180" s="46"/>
      <c r="C180" s="221" t="s">
        <v>647</v>
      </c>
      <c r="D180" s="221" t="s">
        <v>141</v>
      </c>
      <c r="E180" s="222" t="s">
        <v>648</v>
      </c>
      <c r="F180" s="223" t="s">
        <v>649</v>
      </c>
      <c r="G180" s="224" t="s">
        <v>175</v>
      </c>
      <c r="H180" s="225">
        <v>2</v>
      </c>
      <c r="I180" s="226"/>
      <c r="J180" s="227">
        <f>ROUND(I180*H180,2)</f>
        <v>0</v>
      </c>
      <c r="K180" s="223" t="s">
        <v>145</v>
      </c>
      <c r="L180" s="72"/>
      <c r="M180" s="228" t="s">
        <v>21</v>
      </c>
      <c r="N180" s="229" t="s">
        <v>41</v>
      </c>
      <c r="O180" s="47"/>
      <c r="P180" s="230">
        <f>O180*H180</f>
        <v>0</v>
      </c>
      <c r="Q180" s="230">
        <v>0.00114</v>
      </c>
      <c r="R180" s="230">
        <f>Q180*H180</f>
        <v>0.00228</v>
      </c>
      <c r="S180" s="230">
        <v>0</v>
      </c>
      <c r="T180" s="231">
        <f>S180*H180</f>
        <v>0</v>
      </c>
      <c r="AR180" s="24" t="s">
        <v>344</v>
      </c>
      <c r="AT180" s="24" t="s">
        <v>141</v>
      </c>
      <c r="AU180" s="24" t="s">
        <v>80</v>
      </c>
      <c r="AY180" s="24" t="s">
        <v>137</v>
      </c>
      <c r="BE180" s="232">
        <f>IF(N180="základní",J180,0)</f>
        <v>0</v>
      </c>
      <c r="BF180" s="232">
        <f>IF(N180="snížená",J180,0)</f>
        <v>0</v>
      </c>
      <c r="BG180" s="232">
        <f>IF(N180="zákl. přenesená",J180,0)</f>
        <v>0</v>
      </c>
      <c r="BH180" s="232">
        <f>IF(N180="sníž. přenesená",J180,0)</f>
        <v>0</v>
      </c>
      <c r="BI180" s="232">
        <f>IF(N180="nulová",J180,0)</f>
        <v>0</v>
      </c>
      <c r="BJ180" s="24" t="s">
        <v>78</v>
      </c>
      <c r="BK180" s="232">
        <f>ROUND(I180*H180,2)</f>
        <v>0</v>
      </c>
      <c r="BL180" s="24" t="s">
        <v>344</v>
      </c>
      <c r="BM180" s="24" t="s">
        <v>650</v>
      </c>
    </row>
    <row r="181" spans="2:47" s="1" customFormat="1" ht="13.5">
      <c r="B181" s="46"/>
      <c r="C181" s="74"/>
      <c r="D181" s="235" t="s">
        <v>431</v>
      </c>
      <c r="E181" s="74"/>
      <c r="F181" s="291" t="s">
        <v>636</v>
      </c>
      <c r="G181" s="74"/>
      <c r="H181" s="74"/>
      <c r="I181" s="191"/>
      <c r="J181" s="74"/>
      <c r="K181" s="74"/>
      <c r="L181" s="72"/>
      <c r="M181" s="292"/>
      <c r="N181" s="47"/>
      <c r="O181" s="47"/>
      <c r="P181" s="47"/>
      <c r="Q181" s="47"/>
      <c r="R181" s="47"/>
      <c r="S181" s="47"/>
      <c r="T181" s="95"/>
      <c r="AT181" s="24" t="s">
        <v>431</v>
      </c>
      <c r="AU181" s="24" t="s">
        <v>80</v>
      </c>
    </row>
    <row r="182" spans="2:65" s="1" customFormat="1" ht="38.25" customHeight="1">
      <c r="B182" s="46"/>
      <c r="C182" s="221" t="s">
        <v>221</v>
      </c>
      <c r="D182" s="221" t="s">
        <v>141</v>
      </c>
      <c r="E182" s="222" t="s">
        <v>651</v>
      </c>
      <c r="F182" s="223" t="s">
        <v>652</v>
      </c>
      <c r="G182" s="224" t="s">
        <v>175</v>
      </c>
      <c r="H182" s="225">
        <v>2</v>
      </c>
      <c r="I182" s="226"/>
      <c r="J182" s="227">
        <f>ROUND(I182*H182,2)</f>
        <v>0</v>
      </c>
      <c r="K182" s="223" t="s">
        <v>145</v>
      </c>
      <c r="L182" s="72"/>
      <c r="M182" s="228" t="s">
        <v>21</v>
      </c>
      <c r="N182" s="229" t="s">
        <v>41</v>
      </c>
      <c r="O182" s="47"/>
      <c r="P182" s="230">
        <f>O182*H182</f>
        <v>0</v>
      </c>
      <c r="Q182" s="230">
        <v>0.00149</v>
      </c>
      <c r="R182" s="230">
        <f>Q182*H182</f>
        <v>0.00298</v>
      </c>
      <c r="S182" s="230">
        <v>0</v>
      </c>
      <c r="T182" s="231">
        <f>S182*H182</f>
        <v>0</v>
      </c>
      <c r="AR182" s="24" t="s">
        <v>344</v>
      </c>
      <c r="AT182" s="24" t="s">
        <v>141</v>
      </c>
      <c r="AU182" s="24" t="s">
        <v>80</v>
      </c>
      <c r="AY182" s="24" t="s">
        <v>137</v>
      </c>
      <c r="BE182" s="232">
        <f>IF(N182="základní",J182,0)</f>
        <v>0</v>
      </c>
      <c r="BF182" s="232">
        <f>IF(N182="snížená",J182,0)</f>
        <v>0</v>
      </c>
      <c r="BG182" s="232">
        <f>IF(N182="zákl. přenesená",J182,0)</f>
        <v>0</v>
      </c>
      <c r="BH182" s="232">
        <f>IF(N182="sníž. přenesená",J182,0)</f>
        <v>0</v>
      </c>
      <c r="BI182" s="232">
        <f>IF(N182="nulová",J182,0)</f>
        <v>0</v>
      </c>
      <c r="BJ182" s="24" t="s">
        <v>78</v>
      </c>
      <c r="BK182" s="232">
        <f>ROUND(I182*H182,2)</f>
        <v>0</v>
      </c>
      <c r="BL182" s="24" t="s">
        <v>344</v>
      </c>
      <c r="BM182" s="24" t="s">
        <v>653</v>
      </c>
    </row>
    <row r="183" spans="2:47" s="1" customFormat="1" ht="13.5">
      <c r="B183" s="46"/>
      <c r="C183" s="74"/>
      <c r="D183" s="235" t="s">
        <v>431</v>
      </c>
      <c r="E183" s="74"/>
      <c r="F183" s="291" t="s">
        <v>636</v>
      </c>
      <c r="G183" s="74"/>
      <c r="H183" s="74"/>
      <c r="I183" s="191"/>
      <c r="J183" s="74"/>
      <c r="K183" s="74"/>
      <c r="L183" s="72"/>
      <c r="M183" s="292"/>
      <c r="N183" s="47"/>
      <c r="O183" s="47"/>
      <c r="P183" s="47"/>
      <c r="Q183" s="47"/>
      <c r="R183" s="47"/>
      <c r="S183" s="47"/>
      <c r="T183" s="95"/>
      <c r="AT183" s="24" t="s">
        <v>431</v>
      </c>
      <c r="AU183" s="24" t="s">
        <v>80</v>
      </c>
    </row>
    <row r="184" spans="2:65" s="1" customFormat="1" ht="38.25" customHeight="1">
      <c r="B184" s="46"/>
      <c r="C184" s="221" t="s">
        <v>654</v>
      </c>
      <c r="D184" s="221" t="s">
        <v>141</v>
      </c>
      <c r="E184" s="222" t="s">
        <v>655</v>
      </c>
      <c r="F184" s="223" t="s">
        <v>656</v>
      </c>
      <c r="G184" s="224" t="s">
        <v>175</v>
      </c>
      <c r="H184" s="225">
        <v>6</v>
      </c>
      <c r="I184" s="226"/>
      <c r="J184" s="227">
        <f>ROUND(I184*H184,2)</f>
        <v>0</v>
      </c>
      <c r="K184" s="223" t="s">
        <v>145</v>
      </c>
      <c r="L184" s="72"/>
      <c r="M184" s="228" t="s">
        <v>21</v>
      </c>
      <c r="N184" s="229" t="s">
        <v>41</v>
      </c>
      <c r="O184" s="47"/>
      <c r="P184" s="230">
        <f>O184*H184</f>
        <v>0</v>
      </c>
      <c r="Q184" s="230">
        <v>0.00304</v>
      </c>
      <c r="R184" s="230">
        <f>Q184*H184</f>
        <v>0.01824</v>
      </c>
      <c r="S184" s="230">
        <v>0</v>
      </c>
      <c r="T184" s="231">
        <f>S184*H184</f>
        <v>0</v>
      </c>
      <c r="AR184" s="24" t="s">
        <v>344</v>
      </c>
      <c r="AT184" s="24" t="s">
        <v>141</v>
      </c>
      <c r="AU184" s="24" t="s">
        <v>80</v>
      </c>
      <c r="AY184" s="24" t="s">
        <v>137</v>
      </c>
      <c r="BE184" s="232">
        <f>IF(N184="základní",J184,0)</f>
        <v>0</v>
      </c>
      <c r="BF184" s="232">
        <f>IF(N184="snížená",J184,0)</f>
        <v>0</v>
      </c>
      <c r="BG184" s="232">
        <f>IF(N184="zákl. přenesená",J184,0)</f>
        <v>0</v>
      </c>
      <c r="BH184" s="232">
        <f>IF(N184="sníž. přenesená",J184,0)</f>
        <v>0</v>
      </c>
      <c r="BI184" s="232">
        <f>IF(N184="nulová",J184,0)</f>
        <v>0</v>
      </c>
      <c r="BJ184" s="24" t="s">
        <v>78</v>
      </c>
      <c r="BK184" s="232">
        <f>ROUND(I184*H184,2)</f>
        <v>0</v>
      </c>
      <c r="BL184" s="24" t="s">
        <v>344</v>
      </c>
      <c r="BM184" s="24" t="s">
        <v>657</v>
      </c>
    </row>
    <row r="185" spans="2:47" s="1" customFormat="1" ht="13.5">
      <c r="B185" s="46"/>
      <c r="C185" s="74"/>
      <c r="D185" s="235" t="s">
        <v>431</v>
      </c>
      <c r="E185" s="74"/>
      <c r="F185" s="291" t="s">
        <v>636</v>
      </c>
      <c r="G185" s="74"/>
      <c r="H185" s="74"/>
      <c r="I185" s="191"/>
      <c r="J185" s="74"/>
      <c r="K185" s="74"/>
      <c r="L185" s="72"/>
      <c r="M185" s="292"/>
      <c r="N185" s="47"/>
      <c r="O185" s="47"/>
      <c r="P185" s="47"/>
      <c r="Q185" s="47"/>
      <c r="R185" s="47"/>
      <c r="S185" s="47"/>
      <c r="T185" s="95"/>
      <c r="AT185" s="24" t="s">
        <v>431</v>
      </c>
      <c r="AU185" s="24" t="s">
        <v>80</v>
      </c>
    </row>
    <row r="186" spans="2:65" s="1" customFormat="1" ht="25.5" customHeight="1">
      <c r="B186" s="46"/>
      <c r="C186" s="221" t="s">
        <v>309</v>
      </c>
      <c r="D186" s="221" t="s">
        <v>141</v>
      </c>
      <c r="E186" s="222" t="s">
        <v>658</v>
      </c>
      <c r="F186" s="223" t="s">
        <v>659</v>
      </c>
      <c r="G186" s="224" t="s">
        <v>267</v>
      </c>
      <c r="H186" s="225">
        <v>66</v>
      </c>
      <c r="I186" s="226"/>
      <c r="J186" s="227">
        <f>ROUND(I186*H186,2)</f>
        <v>0</v>
      </c>
      <c r="K186" s="223" t="s">
        <v>145</v>
      </c>
      <c r="L186" s="72"/>
      <c r="M186" s="228" t="s">
        <v>21</v>
      </c>
      <c r="N186" s="229" t="s">
        <v>41</v>
      </c>
      <c r="O186" s="47"/>
      <c r="P186" s="230">
        <f>O186*H186</f>
        <v>0</v>
      </c>
      <c r="Q186" s="230">
        <v>0</v>
      </c>
      <c r="R186" s="230">
        <f>Q186*H186</f>
        <v>0</v>
      </c>
      <c r="S186" s="230">
        <v>0</v>
      </c>
      <c r="T186" s="231">
        <f>S186*H186</f>
        <v>0</v>
      </c>
      <c r="AR186" s="24" t="s">
        <v>344</v>
      </c>
      <c r="AT186" s="24" t="s">
        <v>141</v>
      </c>
      <c r="AU186" s="24" t="s">
        <v>80</v>
      </c>
      <c r="AY186" s="24" t="s">
        <v>137</v>
      </c>
      <c r="BE186" s="232">
        <f>IF(N186="základní",J186,0)</f>
        <v>0</v>
      </c>
      <c r="BF186" s="232">
        <f>IF(N186="snížená",J186,0)</f>
        <v>0</v>
      </c>
      <c r="BG186" s="232">
        <f>IF(N186="zákl. přenesená",J186,0)</f>
        <v>0</v>
      </c>
      <c r="BH186" s="232">
        <f>IF(N186="sníž. přenesená",J186,0)</f>
        <v>0</v>
      </c>
      <c r="BI186" s="232">
        <f>IF(N186="nulová",J186,0)</f>
        <v>0</v>
      </c>
      <c r="BJ186" s="24" t="s">
        <v>78</v>
      </c>
      <c r="BK186" s="232">
        <f>ROUND(I186*H186,2)</f>
        <v>0</v>
      </c>
      <c r="BL186" s="24" t="s">
        <v>344</v>
      </c>
      <c r="BM186" s="24" t="s">
        <v>660</v>
      </c>
    </row>
    <row r="187" spans="2:47" s="1" customFormat="1" ht="13.5">
      <c r="B187" s="46"/>
      <c r="C187" s="74"/>
      <c r="D187" s="235" t="s">
        <v>431</v>
      </c>
      <c r="E187" s="74"/>
      <c r="F187" s="291" t="s">
        <v>661</v>
      </c>
      <c r="G187" s="74"/>
      <c r="H187" s="74"/>
      <c r="I187" s="191"/>
      <c r="J187" s="74"/>
      <c r="K187" s="74"/>
      <c r="L187" s="72"/>
      <c r="M187" s="292"/>
      <c r="N187" s="47"/>
      <c r="O187" s="47"/>
      <c r="P187" s="47"/>
      <c r="Q187" s="47"/>
      <c r="R187" s="47"/>
      <c r="S187" s="47"/>
      <c r="T187" s="95"/>
      <c r="AT187" s="24" t="s">
        <v>431</v>
      </c>
      <c r="AU187" s="24" t="s">
        <v>80</v>
      </c>
    </row>
    <row r="188" spans="2:65" s="1" customFormat="1" ht="25.5" customHeight="1">
      <c r="B188" s="46"/>
      <c r="C188" s="221" t="s">
        <v>662</v>
      </c>
      <c r="D188" s="221" t="s">
        <v>141</v>
      </c>
      <c r="E188" s="222" t="s">
        <v>663</v>
      </c>
      <c r="F188" s="223" t="s">
        <v>664</v>
      </c>
      <c r="G188" s="224" t="s">
        <v>267</v>
      </c>
      <c r="H188" s="225">
        <v>28</v>
      </c>
      <c r="I188" s="226"/>
      <c r="J188" s="227">
        <f>ROUND(I188*H188,2)</f>
        <v>0</v>
      </c>
      <c r="K188" s="223" t="s">
        <v>145</v>
      </c>
      <c r="L188" s="72"/>
      <c r="M188" s="228" t="s">
        <v>21</v>
      </c>
      <c r="N188" s="229" t="s">
        <v>41</v>
      </c>
      <c r="O188" s="47"/>
      <c r="P188" s="230">
        <f>O188*H188</f>
        <v>0</v>
      </c>
      <c r="Q188" s="230">
        <v>0</v>
      </c>
      <c r="R188" s="230">
        <f>Q188*H188</f>
        <v>0</v>
      </c>
      <c r="S188" s="230">
        <v>0</v>
      </c>
      <c r="T188" s="231">
        <f>S188*H188</f>
        <v>0</v>
      </c>
      <c r="AR188" s="24" t="s">
        <v>344</v>
      </c>
      <c r="AT188" s="24" t="s">
        <v>141</v>
      </c>
      <c r="AU188" s="24" t="s">
        <v>80</v>
      </c>
      <c r="AY188" s="24" t="s">
        <v>137</v>
      </c>
      <c r="BE188" s="232">
        <f>IF(N188="základní",J188,0)</f>
        <v>0</v>
      </c>
      <c r="BF188" s="232">
        <f>IF(N188="snížená",J188,0)</f>
        <v>0</v>
      </c>
      <c r="BG188" s="232">
        <f>IF(N188="zákl. přenesená",J188,0)</f>
        <v>0</v>
      </c>
      <c r="BH188" s="232">
        <f>IF(N188="sníž. přenesená",J188,0)</f>
        <v>0</v>
      </c>
      <c r="BI188" s="232">
        <f>IF(N188="nulová",J188,0)</f>
        <v>0</v>
      </c>
      <c r="BJ188" s="24" t="s">
        <v>78</v>
      </c>
      <c r="BK188" s="232">
        <f>ROUND(I188*H188,2)</f>
        <v>0</v>
      </c>
      <c r="BL188" s="24" t="s">
        <v>344</v>
      </c>
      <c r="BM188" s="24" t="s">
        <v>665</v>
      </c>
    </row>
    <row r="189" spans="2:47" s="1" customFormat="1" ht="13.5">
      <c r="B189" s="46"/>
      <c r="C189" s="74"/>
      <c r="D189" s="235" t="s">
        <v>431</v>
      </c>
      <c r="E189" s="74"/>
      <c r="F189" s="291" t="s">
        <v>661</v>
      </c>
      <c r="G189" s="74"/>
      <c r="H189" s="74"/>
      <c r="I189" s="191"/>
      <c r="J189" s="74"/>
      <c r="K189" s="74"/>
      <c r="L189" s="72"/>
      <c r="M189" s="292"/>
      <c r="N189" s="47"/>
      <c r="O189" s="47"/>
      <c r="P189" s="47"/>
      <c r="Q189" s="47"/>
      <c r="R189" s="47"/>
      <c r="S189" s="47"/>
      <c r="T189" s="95"/>
      <c r="AT189" s="24" t="s">
        <v>431</v>
      </c>
      <c r="AU189" s="24" t="s">
        <v>80</v>
      </c>
    </row>
    <row r="190" spans="2:65" s="1" customFormat="1" ht="38.25" customHeight="1">
      <c r="B190" s="46"/>
      <c r="C190" s="221" t="s">
        <v>666</v>
      </c>
      <c r="D190" s="221" t="s">
        <v>141</v>
      </c>
      <c r="E190" s="222" t="s">
        <v>667</v>
      </c>
      <c r="F190" s="223" t="s">
        <v>668</v>
      </c>
      <c r="G190" s="224" t="s">
        <v>267</v>
      </c>
      <c r="H190" s="225">
        <v>58</v>
      </c>
      <c r="I190" s="226"/>
      <c r="J190" s="227">
        <f>ROUND(I190*H190,2)</f>
        <v>0</v>
      </c>
      <c r="K190" s="223" t="s">
        <v>145</v>
      </c>
      <c r="L190" s="72"/>
      <c r="M190" s="228" t="s">
        <v>21</v>
      </c>
      <c r="N190" s="229" t="s">
        <v>41</v>
      </c>
      <c r="O190" s="47"/>
      <c r="P190" s="230">
        <f>O190*H190</f>
        <v>0</v>
      </c>
      <c r="Q190" s="230">
        <v>0</v>
      </c>
      <c r="R190" s="230">
        <f>Q190*H190</f>
        <v>0</v>
      </c>
      <c r="S190" s="230">
        <v>0</v>
      </c>
      <c r="T190" s="231">
        <f>S190*H190</f>
        <v>0</v>
      </c>
      <c r="AR190" s="24" t="s">
        <v>344</v>
      </c>
      <c r="AT190" s="24" t="s">
        <v>141</v>
      </c>
      <c r="AU190" s="24" t="s">
        <v>80</v>
      </c>
      <c r="AY190" s="24" t="s">
        <v>137</v>
      </c>
      <c r="BE190" s="232">
        <f>IF(N190="základní",J190,0)</f>
        <v>0</v>
      </c>
      <c r="BF190" s="232">
        <f>IF(N190="snížená",J190,0)</f>
        <v>0</v>
      </c>
      <c r="BG190" s="232">
        <f>IF(N190="zákl. přenesená",J190,0)</f>
        <v>0</v>
      </c>
      <c r="BH190" s="232">
        <f>IF(N190="sníž. přenesená",J190,0)</f>
        <v>0</v>
      </c>
      <c r="BI190" s="232">
        <f>IF(N190="nulová",J190,0)</f>
        <v>0</v>
      </c>
      <c r="BJ190" s="24" t="s">
        <v>78</v>
      </c>
      <c r="BK190" s="232">
        <f>ROUND(I190*H190,2)</f>
        <v>0</v>
      </c>
      <c r="BL190" s="24" t="s">
        <v>344</v>
      </c>
      <c r="BM190" s="24" t="s">
        <v>669</v>
      </c>
    </row>
    <row r="191" spans="2:47" s="1" customFormat="1" ht="13.5">
      <c r="B191" s="46"/>
      <c r="C191" s="74"/>
      <c r="D191" s="235" t="s">
        <v>431</v>
      </c>
      <c r="E191" s="74"/>
      <c r="F191" s="291" t="s">
        <v>661</v>
      </c>
      <c r="G191" s="74"/>
      <c r="H191" s="74"/>
      <c r="I191" s="191"/>
      <c r="J191" s="74"/>
      <c r="K191" s="74"/>
      <c r="L191" s="72"/>
      <c r="M191" s="292"/>
      <c r="N191" s="47"/>
      <c r="O191" s="47"/>
      <c r="P191" s="47"/>
      <c r="Q191" s="47"/>
      <c r="R191" s="47"/>
      <c r="S191" s="47"/>
      <c r="T191" s="95"/>
      <c r="AT191" s="24" t="s">
        <v>431</v>
      </c>
      <c r="AU191" s="24" t="s">
        <v>80</v>
      </c>
    </row>
    <row r="192" spans="2:65" s="1" customFormat="1" ht="38.25" customHeight="1">
      <c r="B192" s="46"/>
      <c r="C192" s="221" t="s">
        <v>670</v>
      </c>
      <c r="D192" s="221" t="s">
        <v>141</v>
      </c>
      <c r="E192" s="222" t="s">
        <v>671</v>
      </c>
      <c r="F192" s="223" t="s">
        <v>672</v>
      </c>
      <c r="G192" s="224" t="s">
        <v>267</v>
      </c>
      <c r="H192" s="225">
        <v>34</v>
      </c>
      <c r="I192" s="226"/>
      <c r="J192" s="227">
        <f>ROUND(I192*H192,2)</f>
        <v>0</v>
      </c>
      <c r="K192" s="223" t="s">
        <v>145</v>
      </c>
      <c r="L192" s="72"/>
      <c r="M192" s="228" t="s">
        <v>21</v>
      </c>
      <c r="N192" s="229" t="s">
        <v>41</v>
      </c>
      <c r="O192" s="47"/>
      <c r="P192" s="230">
        <f>O192*H192</f>
        <v>0</v>
      </c>
      <c r="Q192" s="230">
        <v>0</v>
      </c>
      <c r="R192" s="230">
        <f>Q192*H192</f>
        <v>0</v>
      </c>
      <c r="S192" s="230">
        <v>0</v>
      </c>
      <c r="T192" s="231">
        <f>S192*H192</f>
        <v>0</v>
      </c>
      <c r="AR192" s="24" t="s">
        <v>344</v>
      </c>
      <c r="AT192" s="24" t="s">
        <v>141</v>
      </c>
      <c r="AU192" s="24" t="s">
        <v>80</v>
      </c>
      <c r="AY192" s="24" t="s">
        <v>137</v>
      </c>
      <c r="BE192" s="232">
        <f>IF(N192="základní",J192,0)</f>
        <v>0</v>
      </c>
      <c r="BF192" s="232">
        <f>IF(N192="snížená",J192,0)</f>
        <v>0</v>
      </c>
      <c r="BG192" s="232">
        <f>IF(N192="zákl. přenesená",J192,0)</f>
        <v>0</v>
      </c>
      <c r="BH192" s="232">
        <f>IF(N192="sníž. přenesená",J192,0)</f>
        <v>0</v>
      </c>
      <c r="BI192" s="232">
        <f>IF(N192="nulová",J192,0)</f>
        <v>0</v>
      </c>
      <c r="BJ192" s="24" t="s">
        <v>78</v>
      </c>
      <c r="BK192" s="232">
        <f>ROUND(I192*H192,2)</f>
        <v>0</v>
      </c>
      <c r="BL192" s="24" t="s">
        <v>344</v>
      </c>
      <c r="BM192" s="24" t="s">
        <v>673</v>
      </c>
    </row>
    <row r="193" spans="2:47" s="1" customFormat="1" ht="13.5">
      <c r="B193" s="46"/>
      <c r="C193" s="74"/>
      <c r="D193" s="235" t="s">
        <v>431</v>
      </c>
      <c r="E193" s="74"/>
      <c r="F193" s="291" t="s">
        <v>661</v>
      </c>
      <c r="G193" s="74"/>
      <c r="H193" s="74"/>
      <c r="I193" s="191"/>
      <c r="J193" s="74"/>
      <c r="K193" s="74"/>
      <c r="L193" s="72"/>
      <c r="M193" s="292"/>
      <c r="N193" s="47"/>
      <c r="O193" s="47"/>
      <c r="P193" s="47"/>
      <c r="Q193" s="47"/>
      <c r="R193" s="47"/>
      <c r="S193" s="47"/>
      <c r="T193" s="95"/>
      <c r="AT193" s="24" t="s">
        <v>431</v>
      </c>
      <c r="AU193" s="24" t="s">
        <v>80</v>
      </c>
    </row>
    <row r="194" spans="2:65" s="1" customFormat="1" ht="25.5" customHeight="1">
      <c r="B194" s="46"/>
      <c r="C194" s="221" t="s">
        <v>674</v>
      </c>
      <c r="D194" s="221" t="s">
        <v>141</v>
      </c>
      <c r="E194" s="222" t="s">
        <v>675</v>
      </c>
      <c r="F194" s="223" t="s">
        <v>676</v>
      </c>
      <c r="G194" s="224" t="s">
        <v>156</v>
      </c>
      <c r="H194" s="225">
        <v>1.25</v>
      </c>
      <c r="I194" s="226"/>
      <c r="J194" s="227">
        <f>ROUND(I194*H194,2)</f>
        <v>0</v>
      </c>
      <c r="K194" s="223" t="s">
        <v>145</v>
      </c>
      <c r="L194" s="72"/>
      <c r="M194" s="228" t="s">
        <v>21</v>
      </c>
      <c r="N194" s="229" t="s">
        <v>41</v>
      </c>
      <c r="O194" s="47"/>
      <c r="P194" s="230">
        <f>O194*H194</f>
        <v>0</v>
      </c>
      <c r="Q194" s="230">
        <v>0</v>
      </c>
      <c r="R194" s="230">
        <f>Q194*H194</f>
        <v>0</v>
      </c>
      <c r="S194" s="230">
        <v>0</v>
      </c>
      <c r="T194" s="231">
        <f>S194*H194</f>
        <v>0</v>
      </c>
      <c r="AR194" s="24" t="s">
        <v>344</v>
      </c>
      <c r="AT194" s="24" t="s">
        <v>141</v>
      </c>
      <c r="AU194" s="24" t="s">
        <v>80</v>
      </c>
      <c r="AY194" s="24" t="s">
        <v>137</v>
      </c>
      <c r="BE194" s="232">
        <f>IF(N194="základní",J194,0)</f>
        <v>0</v>
      </c>
      <c r="BF194" s="232">
        <f>IF(N194="snížená",J194,0)</f>
        <v>0</v>
      </c>
      <c r="BG194" s="232">
        <f>IF(N194="zákl. přenesená",J194,0)</f>
        <v>0</v>
      </c>
      <c r="BH194" s="232">
        <f>IF(N194="sníž. přenesená",J194,0)</f>
        <v>0</v>
      </c>
      <c r="BI194" s="232">
        <f>IF(N194="nulová",J194,0)</f>
        <v>0</v>
      </c>
      <c r="BJ194" s="24" t="s">
        <v>78</v>
      </c>
      <c r="BK194" s="232">
        <f>ROUND(I194*H194,2)</f>
        <v>0</v>
      </c>
      <c r="BL194" s="24" t="s">
        <v>344</v>
      </c>
      <c r="BM194" s="24" t="s">
        <v>677</v>
      </c>
    </row>
    <row r="195" spans="2:47" s="1" customFormat="1" ht="13.5">
      <c r="B195" s="46"/>
      <c r="C195" s="74"/>
      <c r="D195" s="235" t="s">
        <v>431</v>
      </c>
      <c r="E195" s="74"/>
      <c r="F195" s="291" t="s">
        <v>491</v>
      </c>
      <c r="G195" s="74"/>
      <c r="H195" s="74"/>
      <c r="I195" s="191"/>
      <c r="J195" s="74"/>
      <c r="K195" s="74"/>
      <c r="L195" s="72"/>
      <c r="M195" s="292"/>
      <c r="N195" s="47"/>
      <c r="O195" s="47"/>
      <c r="P195" s="47"/>
      <c r="Q195" s="47"/>
      <c r="R195" s="47"/>
      <c r="S195" s="47"/>
      <c r="T195" s="95"/>
      <c r="AT195" s="24" t="s">
        <v>431</v>
      </c>
      <c r="AU195" s="24" t="s">
        <v>80</v>
      </c>
    </row>
    <row r="196" spans="2:63" s="10" customFormat="1" ht="29.85" customHeight="1">
      <c r="B196" s="205"/>
      <c r="C196" s="206"/>
      <c r="D196" s="207" t="s">
        <v>69</v>
      </c>
      <c r="E196" s="219" t="s">
        <v>678</v>
      </c>
      <c r="F196" s="219" t="s">
        <v>679</v>
      </c>
      <c r="G196" s="206"/>
      <c r="H196" s="206"/>
      <c r="I196" s="209"/>
      <c r="J196" s="220">
        <f>BK196</f>
        <v>0</v>
      </c>
      <c r="K196" s="206"/>
      <c r="L196" s="211"/>
      <c r="M196" s="212"/>
      <c r="N196" s="213"/>
      <c r="O196" s="213"/>
      <c r="P196" s="214">
        <f>SUM(P197:P202)</f>
        <v>0</v>
      </c>
      <c r="Q196" s="213"/>
      <c r="R196" s="214">
        <f>SUM(R197:R202)</f>
        <v>0.011640000000000001</v>
      </c>
      <c r="S196" s="213"/>
      <c r="T196" s="215">
        <f>SUM(T197:T202)</f>
        <v>0</v>
      </c>
      <c r="AR196" s="216" t="s">
        <v>80</v>
      </c>
      <c r="AT196" s="217" t="s">
        <v>69</v>
      </c>
      <c r="AU196" s="217" t="s">
        <v>78</v>
      </c>
      <c r="AY196" s="216" t="s">
        <v>137</v>
      </c>
      <c r="BK196" s="218">
        <f>SUM(BK197:BK202)</f>
        <v>0</v>
      </c>
    </row>
    <row r="197" spans="2:65" s="1" customFormat="1" ht="25.5" customHeight="1">
      <c r="B197" s="46"/>
      <c r="C197" s="221" t="s">
        <v>680</v>
      </c>
      <c r="D197" s="221" t="s">
        <v>141</v>
      </c>
      <c r="E197" s="222" t="s">
        <v>681</v>
      </c>
      <c r="F197" s="223" t="s">
        <v>682</v>
      </c>
      <c r="G197" s="224" t="s">
        <v>175</v>
      </c>
      <c r="H197" s="225">
        <v>12</v>
      </c>
      <c r="I197" s="226"/>
      <c r="J197" s="227">
        <f>ROUND(I197*H197,2)</f>
        <v>0</v>
      </c>
      <c r="K197" s="223" t="s">
        <v>145</v>
      </c>
      <c r="L197" s="72"/>
      <c r="M197" s="228" t="s">
        <v>21</v>
      </c>
      <c r="N197" s="229" t="s">
        <v>41</v>
      </c>
      <c r="O197" s="47"/>
      <c r="P197" s="230">
        <f>O197*H197</f>
        <v>0</v>
      </c>
      <c r="Q197" s="230">
        <v>0.00027</v>
      </c>
      <c r="R197" s="230">
        <f>Q197*H197</f>
        <v>0.00324</v>
      </c>
      <c r="S197" s="230">
        <v>0</v>
      </c>
      <c r="T197" s="231">
        <f>S197*H197</f>
        <v>0</v>
      </c>
      <c r="AR197" s="24" t="s">
        <v>344</v>
      </c>
      <c r="AT197" s="24" t="s">
        <v>141</v>
      </c>
      <c r="AU197" s="24" t="s">
        <v>80</v>
      </c>
      <c r="AY197" s="24" t="s">
        <v>137</v>
      </c>
      <c r="BE197" s="232">
        <f>IF(N197="základní",J197,0)</f>
        <v>0</v>
      </c>
      <c r="BF197" s="232">
        <f>IF(N197="snížená",J197,0)</f>
        <v>0</v>
      </c>
      <c r="BG197" s="232">
        <f>IF(N197="zákl. přenesená",J197,0)</f>
        <v>0</v>
      </c>
      <c r="BH197" s="232">
        <f>IF(N197="sníž. přenesená",J197,0)</f>
        <v>0</v>
      </c>
      <c r="BI197" s="232">
        <f>IF(N197="nulová",J197,0)</f>
        <v>0</v>
      </c>
      <c r="BJ197" s="24" t="s">
        <v>78</v>
      </c>
      <c r="BK197" s="232">
        <f>ROUND(I197*H197,2)</f>
        <v>0</v>
      </c>
      <c r="BL197" s="24" t="s">
        <v>344</v>
      </c>
      <c r="BM197" s="24" t="s">
        <v>683</v>
      </c>
    </row>
    <row r="198" spans="2:65" s="1" customFormat="1" ht="16.5" customHeight="1">
      <c r="B198" s="46"/>
      <c r="C198" s="221" t="s">
        <v>684</v>
      </c>
      <c r="D198" s="221" t="s">
        <v>141</v>
      </c>
      <c r="E198" s="222" t="s">
        <v>685</v>
      </c>
      <c r="F198" s="223" t="s">
        <v>686</v>
      </c>
      <c r="G198" s="224" t="s">
        <v>175</v>
      </c>
      <c r="H198" s="225">
        <v>12</v>
      </c>
      <c r="I198" s="226"/>
      <c r="J198" s="227">
        <f>ROUND(I198*H198,2)</f>
        <v>0</v>
      </c>
      <c r="K198" s="223" t="s">
        <v>145</v>
      </c>
      <c r="L198" s="72"/>
      <c r="M198" s="228" t="s">
        <v>21</v>
      </c>
      <c r="N198" s="229" t="s">
        <v>41</v>
      </c>
      <c r="O198" s="47"/>
      <c r="P198" s="230">
        <f>O198*H198</f>
        <v>0</v>
      </c>
      <c r="Q198" s="230">
        <v>0.00022</v>
      </c>
      <c r="R198" s="230">
        <f>Q198*H198</f>
        <v>0.00264</v>
      </c>
      <c r="S198" s="230">
        <v>0</v>
      </c>
      <c r="T198" s="231">
        <f>S198*H198</f>
        <v>0</v>
      </c>
      <c r="AR198" s="24" t="s">
        <v>344</v>
      </c>
      <c r="AT198" s="24" t="s">
        <v>141</v>
      </c>
      <c r="AU198" s="24" t="s">
        <v>80</v>
      </c>
      <c r="AY198" s="24" t="s">
        <v>137</v>
      </c>
      <c r="BE198" s="232">
        <f>IF(N198="základní",J198,0)</f>
        <v>0</v>
      </c>
      <c r="BF198" s="232">
        <f>IF(N198="snížená",J198,0)</f>
        <v>0</v>
      </c>
      <c r="BG198" s="232">
        <f>IF(N198="zákl. přenesená",J198,0)</f>
        <v>0</v>
      </c>
      <c r="BH198" s="232">
        <f>IF(N198="sníž. přenesená",J198,0)</f>
        <v>0</v>
      </c>
      <c r="BI198" s="232">
        <f>IF(N198="nulová",J198,0)</f>
        <v>0</v>
      </c>
      <c r="BJ198" s="24" t="s">
        <v>78</v>
      </c>
      <c r="BK198" s="232">
        <f>ROUND(I198*H198,2)</f>
        <v>0</v>
      </c>
      <c r="BL198" s="24" t="s">
        <v>344</v>
      </c>
      <c r="BM198" s="24" t="s">
        <v>687</v>
      </c>
    </row>
    <row r="199" spans="2:65" s="1" customFormat="1" ht="16.5" customHeight="1">
      <c r="B199" s="46"/>
      <c r="C199" s="221" t="s">
        <v>688</v>
      </c>
      <c r="D199" s="221" t="s">
        <v>141</v>
      </c>
      <c r="E199" s="222" t="s">
        <v>689</v>
      </c>
      <c r="F199" s="223" t="s">
        <v>690</v>
      </c>
      <c r="G199" s="224" t="s">
        <v>175</v>
      </c>
      <c r="H199" s="225">
        <v>24</v>
      </c>
      <c r="I199" s="226"/>
      <c r="J199" s="227">
        <f>ROUND(I199*H199,2)</f>
        <v>0</v>
      </c>
      <c r="K199" s="223" t="s">
        <v>145</v>
      </c>
      <c r="L199" s="72"/>
      <c r="M199" s="228" t="s">
        <v>21</v>
      </c>
      <c r="N199" s="229" t="s">
        <v>41</v>
      </c>
      <c r="O199" s="47"/>
      <c r="P199" s="230">
        <f>O199*H199</f>
        <v>0</v>
      </c>
      <c r="Q199" s="230">
        <v>0.00024</v>
      </c>
      <c r="R199" s="230">
        <f>Q199*H199</f>
        <v>0.00576</v>
      </c>
      <c r="S199" s="230">
        <v>0</v>
      </c>
      <c r="T199" s="231">
        <f>S199*H199</f>
        <v>0</v>
      </c>
      <c r="AR199" s="24" t="s">
        <v>344</v>
      </c>
      <c r="AT199" s="24" t="s">
        <v>141</v>
      </c>
      <c r="AU199" s="24" t="s">
        <v>80</v>
      </c>
      <c r="AY199" s="24" t="s">
        <v>137</v>
      </c>
      <c r="BE199" s="232">
        <f>IF(N199="základní",J199,0)</f>
        <v>0</v>
      </c>
      <c r="BF199" s="232">
        <f>IF(N199="snížená",J199,0)</f>
        <v>0</v>
      </c>
      <c r="BG199" s="232">
        <f>IF(N199="zákl. přenesená",J199,0)</f>
        <v>0</v>
      </c>
      <c r="BH199" s="232">
        <f>IF(N199="sníž. přenesená",J199,0)</f>
        <v>0</v>
      </c>
      <c r="BI199" s="232">
        <f>IF(N199="nulová",J199,0)</f>
        <v>0</v>
      </c>
      <c r="BJ199" s="24" t="s">
        <v>78</v>
      </c>
      <c r="BK199" s="232">
        <f>ROUND(I199*H199,2)</f>
        <v>0</v>
      </c>
      <c r="BL199" s="24" t="s">
        <v>344</v>
      </c>
      <c r="BM199" s="24" t="s">
        <v>691</v>
      </c>
    </row>
    <row r="200" spans="2:47" s="1" customFormat="1" ht="13.5">
      <c r="B200" s="46"/>
      <c r="C200" s="74"/>
      <c r="D200" s="235" t="s">
        <v>431</v>
      </c>
      <c r="E200" s="74"/>
      <c r="F200" s="291" t="s">
        <v>692</v>
      </c>
      <c r="G200" s="74"/>
      <c r="H200" s="74"/>
      <c r="I200" s="191"/>
      <c r="J200" s="74"/>
      <c r="K200" s="74"/>
      <c r="L200" s="72"/>
      <c r="M200" s="292"/>
      <c r="N200" s="47"/>
      <c r="O200" s="47"/>
      <c r="P200" s="47"/>
      <c r="Q200" s="47"/>
      <c r="R200" s="47"/>
      <c r="S200" s="47"/>
      <c r="T200" s="95"/>
      <c r="AT200" s="24" t="s">
        <v>431</v>
      </c>
      <c r="AU200" s="24" t="s">
        <v>80</v>
      </c>
    </row>
    <row r="201" spans="2:65" s="1" customFormat="1" ht="25.5" customHeight="1">
      <c r="B201" s="46"/>
      <c r="C201" s="221" t="s">
        <v>693</v>
      </c>
      <c r="D201" s="221" t="s">
        <v>141</v>
      </c>
      <c r="E201" s="222" t="s">
        <v>694</v>
      </c>
      <c r="F201" s="223" t="s">
        <v>695</v>
      </c>
      <c r="G201" s="224" t="s">
        <v>156</v>
      </c>
      <c r="H201" s="225">
        <v>0.012</v>
      </c>
      <c r="I201" s="226"/>
      <c r="J201" s="227">
        <f>ROUND(I201*H201,2)</f>
        <v>0</v>
      </c>
      <c r="K201" s="223" t="s">
        <v>145</v>
      </c>
      <c r="L201" s="72"/>
      <c r="M201" s="228" t="s">
        <v>21</v>
      </c>
      <c r="N201" s="229" t="s">
        <v>41</v>
      </c>
      <c r="O201" s="47"/>
      <c r="P201" s="230">
        <f>O201*H201</f>
        <v>0</v>
      </c>
      <c r="Q201" s="230">
        <v>0</v>
      </c>
      <c r="R201" s="230">
        <f>Q201*H201</f>
        <v>0</v>
      </c>
      <c r="S201" s="230">
        <v>0</v>
      </c>
      <c r="T201" s="231">
        <f>S201*H201</f>
        <v>0</v>
      </c>
      <c r="AR201" s="24" t="s">
        <v>344</v>
      </c>
      <c r="AT201" s="24" t="s">
        <v>141</v>
      </c>
      <c r="AU201" s="24" t="s">
        <v>80</v>
      </c>
      <c r="AY201" s="24" t="s">
        <v>137</v>
      </c>
      <c r="BE201" s="232">
        <f>IF(N201="základní",J201,0)</f>
        <v>0</v>
      </c>
      <c r="BF201" s="232">
        <f>IF(N201="snížená",J201,0)</f>
        <v>0</v>
      </c>
      <c r="BG201" s="232">
        <f>IF(N201="zákl. přenesená",J201,0)</f>
        <v>0</v>
      </c>
      <c r="BH201" s="232">
        <f>IF(N201="sníž. přenesená",J201,0)</f>
        <v>0</v>
      </c>
      <c r="BI201" s="232">
        <f>IF(N201="nulová",J201,0)</f>
        <v>0</v>
      </c>
      <c r="BJ201" s="24" t="s">
        <v>78</v>
      </c>
      <c r="BK201" s="232">
        <f>ROUND(I201*H201,2)</f>
        <v>0</v>
      </c>
      <c r="BL201" s="24" t="s">
        <v>344</v>
      </c>
      <c r="BM201" s="24" t="s">
        <v>696</v>
      </c>
    </row>
    <row r="202" spans="2:47" s="1" customFormat="1" ht="13.5">
      <c r="B202" s="46"/>
      <c r="C202" s="74"/>
      <c r="D202" s="235" t="s">
        <v>431</v>
      </c>
      <c r="E202" s="74"/>
      <c r="F202" s="291" t="s">
        <v>697</v>
      </c>
      <c r="G202" s="74"/>
      <c r="H202" s="74"/>
      <c r="I202" s="191"/>
      <c r="J202" s="74"/>
      <c r="K202" s="74"/>
      <c r="L202" s="72"/>
      <c r="M202" s="292"/>
      <c r="N202" s="47"/>
      <c r="O202" s="47"/>
      <c r="P202" s="47"/>
      <c r="Q202" s="47"/>
      <c r="R202" s="47"/>
      <c r="S202" s="47"/>
      <c r="T202" s="95"/>
      <c r="AT202" s="24" t="s">
        <v>431</v>
      </c>
      <c r="AU202" s="24" t="s">
        <v>80</v>
      </c>
    </row>
    <row r="203" spans="2:63" s="10" customFormat="1" ht="29.85" customHeight="1">
      <c r="B203" s="205"/>
      <c r="C203" s="206"/>
      <c r="D203" s="207" t="s">
        <v>69</v>
      </c>
      <c r="E203" s="219" t="s">
        <v>698</v>
      </c>
      <c r="F203" s="219" t="s">
        <v>699</v>
      </c>
      <c r="G203" s="206"/>
      <c r="H203" s="206"/>
      <c r="I203" s="209"/>
      <c r="J203" s="220">
        <f>BK203</f>
        <v>0</v>
      </c>
      <c r="K203" s="206"/>
      <c r="L203" s="211"/>
      <c r="M203" s="212"/>
      <c r="N203" s="213"/>
      <c r="O203" s="213"/>
      <c r="P203" s="214">
        <f>SUM(P204:P208)</f>
        <v>0</v>
      </c>
      <c r="Q203" s="213"/>
      <c r="R203" s="214">
        <f>SUM(R204:R208)</f>
        <v>0.12593000000000001</v>
      </c>
      <c r="S203" s="213"/>
      <c r="T203" s="215">
        <f>SUM(T204:T208)</f>
        <v>0</v>
      </c>
      <c r="AR203" s="216" t="s">
        <v>80</v>
      </c>
      <c r="AT203" s="217" t="s">
        <v>69</v>
      </c>
      <c r="AU203" s="217" t="s">
        <v>78</v>
      </c>
      <c r="AY203" s="216" t="s">
        <v>137</v>
      </c>
      <c r="BK203" s="218">
        <f>SUM(BK204:BK208)</f>
        <v>0</v>
      </c>
    </row>
    <row r="204" spans="2:65" s="1" customFormat="1" ht="16.5" customHeight="1">
      <c r="B204" s="46"/>
      <c r="C204" s="221" t="s">
        <v>700</v>
      </c>
      <c r="D204" s="221" t="s">
        <v>141</v>
      </c>
      <c r="E204" s="222" t="s">
        <v>701</v>
      </c>
      <c r="F204" s="223" t="s">
        <v>702</v>
      </c>
      <c r="G204" s="224" t="s">
        <v>703</v>
      </c>
      <c r="H204" s="225">
        <v>39</v>
      </c>
      <c r="I204" s="226"/>
      <c r="J204" s="227">
        <f>ROUND(I204*H204,2)</f>
        <v>0</v>
      </c>
      <c r="K204" s="223" t="s">
        <v>145</v>
      </c>
      <c r="L204" s="72"/>
      <c r="M204" s="228" t="s">
        <v>21</v>
      </c>
      <c r="N204" s="229" t="s">
        <v>41</v>
      </c>
      <c r="O204" s="47"/>
      <c r="P204" s="230">
        <f>O204*H204</f>
        <v>0</v>
      </c>
      <c r="Q204" s="230">
        <v>7E-05</v>
      </c>
      <c r="R204" s="230">
        <f>Q204*H204</f>
        <v>0.00273</v>
      </c>
      <c r="S204" s="230">
        <v>0</v>
      </c>
      <c r="T204" s="231">
        <f>S204*H204</f>
        <v>0</v>
      </c>
      <c r="AR204" s="24" t="s">
        <v>344</v>
      </c>
      <c r="AT204" s="24" t="s">
        <v>141</v>
      </c>
      <c r="AU204" s="24" t="s">
        <v>80</v>
      </c>
      <c r="AY204" s="24" t="s">
        <v>137</v>
      </c>
      <c r="BE204" s="232">
        <f>IF(N204="základní",J204,0)</f>
        <v>0</v>
      </c>
      <c r="BF204" s="232">
        <f>IF(N204="snížená",J204,0)</f>
        <v>0</v>
      </c>
      <c r="BG204" s="232">
        <f>IF(N204="zákl. přenesená",J204,0)</f>
        <v>0</v>
      </c>
      <c r="BH204" s="232">
        <f>IF(N204="sníž. přenesená",J204,0)</f>
        <v>0</v>
      </c>
      <c r="BI204" s="232">
        <f>IF(N204="nulová",J204,0)</f>
        <v>0</v>
      </c>
      <c r="BJ204" s="24" t="s">
        <v>78</v>
      </c>
      <c r="BK204" s="232">
        <f>ROUND(I204*H204,2)</f>
        <v>0</v>
      </c>
      <c r="BL204" s="24" t="s">
        <v>344</v>
      </c>
      <c r="BM204" s="24" t="s">
        <v>704</v>
      </c>
    </row>
    <row r="205" spans="2:47" s="1" customFormat="1" ht="13.5">
      <c r="B205" s="46"/>
      <c r="C205" s="74"/>
      <c r="D205" s="235" t="s">
        <v>431</v>
      </c>
      <c r="E205" s="74"/>
      <c r="F205" s="291" t="s">
        <v>705</v>
      </c>
      <c r="G205" s="74"/>
      <c r="H205" s="74"/>
      <c r="I205" s="191"/>
      <c r="J205" s="74"/>
      <c r="K205" s="74"/>
      <c r="L205" s="72"/>
      <c r="M205" s="292"/>
      <c r="N205" s="47"/>
      <c r="O205" s="47"/>
      <c r="P205" s="47"/>
      <c r="Q205" s="47"/>
      <c r="R205" s="47"/>
      <c r="S205" s="47"/>
      <c r="T205" s="95"/>
      <c r="AT205" s="24" t="s">
        <v>431</v>
      </c>
      <c r="AU205" s="24" t="s">
        <v>80</v>
      </c>
    </row>
    <row r="206" spans="2:65" s="1" customFormat="1" ht="16.5" customHeight="1">
      <c r="B206" s="46"/>
      <c r="C206" s="277" t="s">
        <v>706</v>
      </c>
      <c r="D206" s="277" t="s">
        <v>347</v>
      </c>
      <c r="E206" s="278" t="s">
        <v>707</v>
      </c>
      <c r="F206" s="279" t="s">
        <v>708</v>
      </c>
      <c r="G206" s="280" t="s">
        <v>175</v>
      </c>
      <c r="H206" s="281">
        <v>44</v>
      </c>
      <c r="I206" s="282"/>
      <c r="J206" s="283">
        <f>ROUND(I206*H206,2)</f>
        <v>0</v>
      </c>
      <c r="K206" s="279" t="s">
        <v>21</v>
      </c>
      <c r="L206" s="284"/>
      <c r="M206" s="285" t="s">
        <v>21</v>
      </c>
      <c r="N206" s="286" t="s">
        <v>41</v>
      </c>
      <c r="O206" s="47"/>
      <c r="P206" s="230">
        <f>O206*H206</f>
        <v>0</v>
      </c>
      <c r="Q206" s="230">
        <v>0.0028</v>
      </c>
      <c r="R206" s="230">
        <f>Q206*H206</f>
        <v>0.1232</v>
      </c>
      <c r="S206" s="230">
        <v>0</v>
      </c>
      <c r="T206" s="231">
        <f>S206*H206</f>
        <v>0</v>
      </c>
      <c r="AR206" s="24" t="s">
        <v>350</v>
      </c>
      <c r="AT206" s="24" t="s">
        <v>347</v>
      </c>
      <c r="AU206" s="24" t="s">
        <v>80</v>
      </c>
      <c r="AY206" s="24" t="s">
        <v>137</v>
      </c>
      <c r="BE206" s="232">
        <f>IF(N206="základní",J206,0)</f>
        <v>0</v>
      </c>
      <c r="BF206" s="232">
        <f>IF(N206="snížená",J206,0)</f>
        <v>0</v>
      </c>
      <c r="BG206" s="232">
        <f>IF(N206="zákl. přenesená",J206,0)</f>
        <v>0</v>
      </c>
      <c r="BH206" s="232">
        <f>IF(N206="sníž. přenesená",J206,0)</f>
        <v>0</v>
      </c>
      <c r="BI206" s="232">
        <f>IF(N206="nulová",J206,0)</f>
        <v>0</v>
      </c>
      <c r="BJ206" s="24" t="s">
        <v>78</v>
      </c>
      <c r="BK206" s="232">
        <f>ROUND(I206*H206,2)</f>
        <v>0</v>
      </c>
      <c r="BL206" s="24" t="s">
        <v>344</v>
      </c>
      <c r="BM206" s="24" t="s">
        <v>709</v>
      </c>
    </row>
    <row r="207" spans="2:65" s="1" customFormat="1" ht="38.25" customHeight="1">
      <c r="B207" s="46"/>
      <c r="C207" s="221" t="s">
        <v>710</v>
      </c>
      <c r="D207" s="221" t="s">
        <v>141</v>
      </c>
      <c r="E207" s="222" t="s">
        <v>711</v>
      </c>
      <c r="F207" s="223" t="s">
        <v>712</v>
      </c>
      <c r="G207" s="224" t="s">
        <v>156</v>
      </c>
      <c r="H207" s="225">
        <v>0.126</v>
      </c>
      <c r="I207" s="226"/>
      <c r="J207" s="227">
        <f>ROUND(I207*H207,2)</f>
        <v>0</v>
      </c>
      <c r="K207" s="223" t="s">
        <v>145</v>
      </c>
      <c r="L207" s="72"/>
      <c r="M207" s="228" t="s">
        <v>21</v>
      </c>
      <c r="N207" s="229" t="s">
        <v>41</v>
      </c>
      <c r="O207" s="47"/>
      <c r="P207" s="230">
        <f>O207*H207</f>
        <v>0</v>
      </c>
      <c r="Q207" s="230">
        <v>0</v>
      </c>
      <c r="R207" s="230">
        <f>Q207*H207</f>
        <v>0</v>
      </c>
      <c r="S207" s="230">
        <v>0</v>
      </c>
      <c r="T207" s="231">
        <f>S207*H207</f>
        <v>0</v>
      </c>
      <c r="AR207" s="24" t="s">
        <v>344</v>
      </c>
      <c r="AT207" s="24" t="s">
        <v>141</v>
      </c>
      <c r="AU207" s="24" t="s">
        <v>80</v>
      </c>
      <c r="AY207" s="24" t="s">
        <v>137</v>
      </c>
      <c r="BE207" s="232">
        <f>IF(N207="základní",J207,0)</f>
        <v>0</v>
      </c>
      <c r="BF207" s="232">
        <f>IF(N207="snížená",J207,0)</f>
        <v>0</v>
      </c>
      <c r="BG207" s="232">
        <f>IF(N207="zákl. přenesená",J207,0)</f>
        <v>0</v>
      </c>
      <c r="BH207" s="232">
        <f>IF(N207="sníž. přenesená",J207,0)</f>
        <v>0</v>
      </c>
      <c r="BI207" s="232">
        <f>IF(N207="nulová",J207,0)</f>
        <v>0</v>
      </c>
      <c r="BJ207" s="24" t="s">
        <v>78</v>
      </c>
      <c r="BK207" s="232">
        <f>ROUND(I207*H207,2)</f>
        <v>0</v>
      </c>
      <c r="BL207" s="24" t="s">
        <v>344</v>
      </c>
      <c r="BM207" s="24" t="s">
        <v>713</v>
      </c>
    </row>
    <row r="208" spans="2:47" s="1" customFormat="1" ht="13.5">
      <c r="B208" s="46"/>
      <c r="C208" s="74"/>
      <c r="D208" s="235" t="s">
        <v>431</v>
      </c>
      <c r="E208" s="74"/>
      <c r="F208" s="291" t="s">
        <v>714</v>
      </c>
      <c r="G208" s="74"/>
      <c r="H208" s="74"/>
      <c r="I208" s="191"/>
      <c r="J208" s="74"/>
      <c r="K208" s="74"/>
      <c r="L208" s="72"/>
      <c r="M208" s="292"/>
      <c r="N208" s="47"/>
      <c r="O208" s="47"/>
      <c r="P208" s="47"/>
      <c r="Q208" s="47"/>
      <c r="R208" s="47"/>
      <c r="S208" s="47"/>
      <c r="T208" s="95"/>
      <c r="AT208" s="24" t="s">
        <v>431</v>
      </c>
      <c r="AU208" s="24" t="s">
        <v>80</v>
      </c>
    </row>
    <row r="209" spans="2:63" s="10" customFormat="1" ht="29.85" customHeight="1">
      <c r="B209" s="205"/>
      <c r="C209" s="206"/>
      <c r="D209" s="207" t="s">
        <v>69</v>
      </c>
      <c r="E209" s="219" t="s">
        <v>360</v>
      </c>
      <c r="F209" s="219" t="s">
        <v>361</v>
      </c>
      <c r="G209" s="206"/>
      <c r="H209" s="206"/>
      <c r="I209" s="209"/>
      <c r="J209" s="220">
        <f>BK209</f>
        <v>0</v>
      </c>
      <c r="K209" s="206"/>
      <c r="L209" s="211"/>
      <c r="M209" s="212"/>
      <c r="N209" s="213"/>
      <c r="O209" s="213"/>
      <c r="P209" s="214">
        <f>SUM(P210:P213)</f>
        <v>0</v>
      </c>
      <c r="Q209" s="213"/>
      <c r="R209" s="214">
        <f>SUM(R210:R213)</f>
        <v>0.013940000000000001</v>
      </c>
      <c r="S209" s="213"/>
      <c r="T209" s="215">
        <f>SUM(T210:T213)</f>
        <v>0</v>
      </c>
      <c r="AR209" s="216" t="s">
        <v>80</v>
      </c>
      <c r="AT209" s="217" t="s">
        <v>69</v>
      </c>
      <c r="AU209" s="217" t="s">
        <v>78</v>
      </c>
      <c r="AY209" s="216" t="s">
        <v>137</v>
      </c>
      <c r="BK209" s="218">
        <f>SUM(BK210:BK213)</f>
        <v>0</v>
      </c>
    </row>
    <row r="210" spans="2:65" s="1" customFormat="1" ht="25.5" customHeight="1">
      <c r="B210" s="46"/>
      <c r="C210" s="221" t="s">
        <v>715</v>
      </c>
      <c r="D210" s="221" t="s">
        <v>141</v>
      </c>
      <c r="E210" s="222" t="s">
        <v>716</v>
      </c>
      <c r="F210" s="223" t="s">
        <v>717</v>
      </c>
      <c r="G210" s="224" t="s">
        <v>267</v>
      </c>
      <c r="H210" s="225">
        <v>94</v>
      </c>
      <c r="I210" s="226"/>
      <c r="J210" s="227">
        <f>ROUND(I210*H210,2)</f>
        <v>0</v>
      </c>
      <c r="K210" s="223" t="s">
        <v>145</v>
      </c>
      <c r="L210" s="72"/>
      <c r="M210" s="228" t="s">
        <v>21</v>
      </c>
      <c r="N210" s="229" t="s">
        <v>41</v>
      </c>
      <c r="O210" s="47"/>
      <c r="P210" s="230">
        <f>O210*H210</f>
        <v>0</v>
      </c>
      <c r="Q210" s="230">
        <v>2E-05</v>
      </c>
      <c r="R210" s="230">
        <f>Q210*H210</f>
        <v>0.0018800000000000002</v>
      </c>
      <c r="S210" s="230">
        <v>0</v>
      </c>
      <c r="T210" s="231">
        <f>S210*H210</f>
        <v>0</v>
      </c>
      <c r="AR210" s="24" t="s">
        <v>344</v>
      </c>
      <c r="AT210" s="24" t="s">
        <v>141</v>
      </c>
      <c r="AU210" s="24" t="s">
        <v>80</v>
      </c>
      <c r="AY210" s="24" t="s">
        <v>137</v>
      </c>
      <c r="BE210" s="232">
        <f>IF(N210="základní",J210,0)</f>
        <v>0</v>
      </c>
      <c r="BF210" s="232">
        <f>IF(N210="snížená",J210,0)</f>
        <v>0</v>
      </c>
      <c r="BG210" s="232">
        <f>IF(N210="zákl. přenesená",J210,0)</f>
        <v>0</v>
      </c>
      <c r="BH210" s="232">
        <f>IF(N210="sníž. přenesená",J210,0)</f>
        <v>0</v>
      </c>
      <c r="BI210" s="232">
        <f>IF(N210="nulová",J210,0)</f>
        <v>0</v>
      </c>
      <c r="BJ210" s="24" t="s">
        <v>78</v>
      </c>
      <c r="BK210" s="232">
        <f>ROUND(I210*H210,2)</f>
        <v>0</v>
      </c>
      <c r="BL210" s="24" t="s">
        <v>344</v>
      </c>
      <c r="BM210" s="24" t="s">
        <v>718</v>
      </c>
    </row>
    <row r="211" spans="2:65" s="1" customFormat="1" ht="38.25" customHeight="1">
      <c r="B211" s="46"/>
      <c r="C211" s="221" t="s">
        <v>719</v>
      </c>
      <c r="D211" s="221" t="s">
        <v>141</v>
      </c>
      <c r="E211" s="222" t="s">
        <v>720</v>
      </c>
      <c r="F211" s="223" t="s">
        <v>721</v>
      </c>
      <c r="G211" s="224" t="s">
        <v>267</v>
      </c>
      <c r="H211" s="225">
        <v>92</v>
      </c>
      <c r="I211" s="226"/>
      <c r="J211" s="227">
        <f>ROUND(I211*H211,2)</f>
        <v>0</v>
      </c>
      <c r="K211" s="223" t="s">
        <v>145</v>
      </c>
      <c r="L211" s="72"/>
      <c r="M211" s="228" t="s">
        <v>21</v>
      </c>
      <c r="N211" s="229" t="s">
        <v>41</v>
      </c>
      <c r="O211" s="47"/>
      <c r="P211" s="230">
        <f>O211*H211</f>
        <v>0</v>
      </c>
      <c r="Q211" s="230">
        <v>3E-05</v>
      </c>
      <c r="R211" s="230">
        <f>Q211*H211</f>
        <v>0.00276</v>
      </c>
      <c r="S211" s="230">
        <v>0</v>
      </c>
      <c r="T211" s="231">
        <f>S211*H211</f>
        <v>0</v>
      </c>
      <c r="AR211" s="24" t="s">
        <v>344</v>
      </c>
      <c r="AT211" s="24" t="s">
        <v>141</v>
      </c>
      <c r="AU211" s="24" t="s">
        <v>80</v>
      </c>
      <c r="AY211" s="24" t="s">
        <v>137</v>
      </c>
      <c r="BE211" s="232">
        <f>IF(N211="základní",J211,0)</f>
        <v>0</v>
      </c>
      <c r="BF211" s="232">
        <f>IF(N211="snížená",J211,0)</f>
        <v>0</v>
      </c>
      <c r="BG211" s="232">
        <f>IF(N211="zákl. přenesená",J211,0)</f>
        <v>0</v>
      </c>
      <c r="BH211" s="232">
        <f>IF(N211="sníž. přenesená",J211,0)</f>
        <v>0</v>
      </c>
      <c r="BI211" s="232">
        <f>IF(N211="nulová",J211,0)</f>
        <v>0</v>
      </c>
      <c r="BJ211" s="24" t="s">
        <v>78</v>
      </c>
      <c r="BK211" s="232">
        <f>ROUND(I211*H211,2)</f>
        <v>0</v>
      </c>
      <c r="BL211" s="24" t="s">
        <v>344</v>
      </c>
      <c r="BM211" s="24" t="s">
        <v>722</v>
      </c>
    </row>
    <row r="212" spans="2:65" s="1" customFormat="1" ht="25.5" customHeight="1">
      <c r="B212" s="46"/>
      <c r="C212" s="221" t="s">
        <v>723</v>
      </c>
      <c r="D212" s="221" t="s">
        <v>141</v>
      </c>
      <c r="E212" s="222" t="s">
        <v>724</v>
      </c>
      <c r="F212" s="223" t="s">
        <v>725</v>
      </c>
      <c r="G212" s="224" t="s">
        <v>267</v>
      </c>
      <c r="H212" s="225">
        <v>94</v>
      </c>
      <c r="I212" s="226"/>
      <c r="J212" s="227">
        <f>ROUND(I212*H212,2)</f>
        <v>0</v>
      </c>
      <c r="K212" s="223" t="s">
        <v>145</v>
      </c>
      <c r="L212" s="72"/>
      <c r="M212" s="228" t="s">
        <v>21</v>
      </c>
      <c r="N212" s="229" t="s">
        <v>41</v>
      </c>
      <c r="O212" s="47"/>
      <c r="P212" s="230">
        <f>O212*H212</f>
        <v>0</v>
      </c>
      <c r="Q212" s="230">
        <v>5E-05</v>
      </c>
      <c r="R212" s="230">
        <f>Q212*H212</f>
        <v>0.0047</v>
      </c>
      <c r="S212" s="230">
        <v>0</v>
      </c>
      <c r="T212" s="231">
        <f>S212*H212</f>
        <v>0</v>
      </c>
      <c r="AR212" s="24" t="s">
        <v>344</v>
      </c>
      <c r="AT212" s="24" t="s">
        <v>141</v>
      </c>
      <c r="AU212" s="24" t="s">
        <v>80</v>
      </c>
      <c r="AY212" s="24" t="s">
        <v>137</v>
      </c>
      <c r="BE212" s="232">
        <f>IF(N212="základní",J212,0)</f>
        <v>0</v>
      </c>
      <c r="BF212" s="232">
        <f>IF(N212="snížená",J212,0)</f>
        <v>0</v>
      </c>
      <c r="BG212" s="232">
        <f>IF(N212="zákl. přenesená",J212,0)</f>
        <v>0</v>
      </c>
      <c r="BH212" s="232">
        <f>IF(N212="sníž. přenesená",J212,0)</f>
        <v>0</v>
      </c>
      <c r="BI212" s="232">
        <f>IF(N212="nulová",J212,0)</f>
        <v>0</v>
      </c>
      <c r="BJ212" s="24" t="s">
        <v>78</v>
      </c>
      <c r="BK212" s="232">
        <f>ROUND(I212*H212,2)</f>
        <v>0</v>
      </c>
      <c r="BL212" s="24" t="s">
        <v>344</v>
      </c>
      <c r="BM212" s="24" t="s">
        <v>726</v>
      </c>
    </row>
    <row r="213" spans="2:65" s="1" customFormat="1" ht="25.5" customHeight="1">
      <c r="B213" s="46"/>
      <c r="C213" s="221" t="s">
        <v>727</v>
      </c>
      <c r="D213" s="221" t="s">
        <v>141</v>
      </c>
      <c r="E213" s="222" t="s">
        <v>728</v>
      </c>
      <c r="F213" s="223" t="s">
        <v>729</v>
      </c>
      <c r="G213" s="224" t="s">
        <v>267</v>
      </c>
      <c r="H213" s="225">
        <v>92</v>
      </c>
      <c r="I213" s="226"/>
      <c r="J213" s="227">
        <f>ROUND(I213*H213,2)</f>
        <v>0</v>
      </c>
      <c r="K213" s="223" t="s">
        <v>145</v>
      </c>
      <c r="L213" s="72"/>
      <c r="M213" s="228" t="s">
        <v>21</v>
      </c>
      <c r="N213" s="229" t="s">
        <v>41</v>
      </c>
      <c r="O213" s="47"/>
      <c r="P213" s="230">
        <f>O213*H213</f>
        <v>0</v>
      </c>
      <c r="Q213" s="230">
        <v>5E-05</v>
      </c>
      <c r="R213" s="230">
        <f>Q213*H213</f>
        <v>0.0046</v>
      </c>
      <c r="S213" s="230">
        <v>0</v>
      </c>
      <c r="T213" s="231">
        <f>S213*H213</f>
        <v>0</v>
      </c>
      <c r="AR213" s="24" t="s">
        <v>344</v>
      </c>
      <c r="AT213" s="24" t="s">
        <v>141</v>
      </c>
      <c r="AU213" s="24" t="s">
        <v>80</v>
      </c>
      <c r="AY213" s="24" t="s">
        <v>137</v>
      </c>
      <c r="BE213" s="232">
        <f>IF(N213="základní",J213,0)</f>
        <v>0</v>
      </c>
      <c r="BF213" s="232">
        <f>IF(N213="snížená",J213,0)</f>
        <v>0</v>
      </c>
      <c r="BG213" s="232">
        <f>IF(N213="zákl. přenesená",J213,0)</f>
        <v>0</v>
      </c>
      <c r="BH213" s="232">
        <f>IF(N213="sníž. přenesená",J213,0)</f>
        <v>0</v>
      </c>
      <c r="BI213" s="232">
        <f>IF(N213="nulová",J213,0)</f>
        <v>0</v>
      </c>
      <c r="BJ213" s="24" t="s">
        <v>78</v>
      </c>
      <c r="BK213" s="232">
        <f>ROUND(I213*H213,2)</f>
        <v>0</v>
      </c>
      <c r="BL213" s="24" t="s">
        <v>344</v>
      </c>
      <c r="BM213" s="24" t="s">
        <v>730</v>
      </c>
    </row>
    <row r="214" spans="2:63" s="10" customFormat="1" ht="37.4" customHeight="1">
      <c r="B214" s="205"/>
      <c r="C214" s="206"/>
      <c r="D214" s="207" t="s">
        <v>69</v>
      </c>
      <c r="E214" s="208" t="s">
        <v>347</v>
      </c>
      <c r="F214" s="208" t="s">
        <v>731</v>
      </c>
      <c r="G214" s="206"/>
      <c r="H214" s="206"/>
      <c r="I214" s="209"/>
      <c r="J214" s="210">
        <f>BK214</f>
        <v>0</v>
      </c>
      <c r="K214" s="206"/>
      <c r="L214" s="211"/>
      <c r="M214" s="212"/>
      <c r="N214" s="213"/>
      <c r="O214" s="213"/>
      <c r="P214" s="214">
        <f>P215</f>
        <v>0</v>
      </c>
      <c r="Q214" s="213"/>
      <c r="R214" s="214">
        <f>R215</f>
        <v>0.0292</v>
      </c>
      <c r="S214" s="213"/>
      <c r="T214" s="215">
        <f>T215</f>
        <v>0</v>
      </c>
      <c r="AR214" s="216" t="s">
        <v>170</v>
      </c>
      <c r="AT214" s="217" t="s">
        <v>69</v>
      </c>
      <c r="AU214" s="217" t="s">
        <v>70</v>
      </c>
      <c r="AY214" s="216" t="s">
        <v>137</v>
      </c>
      <c r="BK214" s="218">
        <f>BK215</f>
        <v>0</v>
      </c>
    </row>
    <row r="215" spans="2:63" s="10" customFormat="1" ht="19.9" customHeight="1">
      <c r="B215" s="205"/>
      <c r="C215" s="206"/>
      <c r="D215" s="207" t="s">
        <v>69</v>
      </c>
      <c r="E215" s="219" t="s">
        <v>732</v>
      </c>
      <c r="F215" s="219" t="s">
        <v>733</v>
      </c>
      <c r="G215" s="206"/>
      <c r="H215" s="206"/>
      <c r="I215" s="209"/>
      <c r="J215" s="220">
        <f>BK215</f>
        <v>0</v>
      </c>
      <c r="K215" s="206"/>
      <c r="L215" s="211"/>
      <c r="M215" s="212"/>
      <c r="N215" s="213"/>
      <c r="O215" s="213"/>
      <c r="P215" s="214">
        <f>SUM(P216:P217)</f>
        <v>0</v>
      </c>
      <c r="Q215" s="213"/>
      <c r="R215" s="214">
        <f>SUM(R216:R217)</f>
        <v>0.0292</v>
      </c>
      <c r="S215" s="213"/>
      <c r="T215" s="215">
        <f>SUM(T216:T217)</f>
        <v>0</v>
      </c>
      <c r="AR215" s="216" t="s">
        <v>170</v>
      </c>
      <c r="AT215" s="217" t="s">
        <v>69</v>
      </c>
      <c r="AU215" s="217" t="s">
        <v>78</v>
      </c>
      <c r="AY215" s="216" t="s">
        <v>137</v>
      </c>
      <c r="BK215" s="218">
        <f>SUM(BK216:BK217)</f>
        <v>0</v>
      </c>
    </row>
    <row r="216" spans="2:65" s="1" customFormat="1" ht="16.5" customHeight="1">
      <c r="B216" s="46"/>
      <c r="C216" s="221" t="s">
        <v>734</v>
      </c>
      <c r="D216" s="221" t="s">
        <v>141</v>
      </c>
      <c r="E216" s="222" t="s">
        <v>735</v>
      </c>
      <c r="F216" s="223" t="s">
        <v>736</v>
      </c>
      <c r="G216" s="224" t="s">
        <v>175</v>
      </c>
      <c r="H216" s="225">
        <v>1</v>
      </c>
      <c r="I216" s="226"/>
      <c r="J216" s="227">
        <f>ROUND(I216*H216,2)</f>
        <v>0</v>
      </c>
      <c r="K216" s="223" t="s">
        <v>145</v>
      </c>
      <c r="L216" s="72"/>
      <c r="M216" s="228" t="s">
        <v>21</v>
      </c>
      <c r="N216" s="229" t="s">
        <v>41</v>
      </c>
      <c r="O216" s="47"/>
      <c r="P216" s="230">
        <f>O216*H216</f>
        <v>0</v>
      </c>
      <c r="Q216" s="230">
        <v>0.0002</v>
      </c>
      <c r="R216" s="230">
        <f>Q216*H216</f>
        <v>0.0002</v>
      </c>
      <c r="S216" s="230">
        <v>0</v>
      </c>
      <c r="T216" s="231">
        <f>S216*H216</f>
        <v>0</v>
      </c>
      <c r="AR216" s="24" t="s">
        <v>719</v>
      </c>
      <c r="AT216" s="24" t="s">
        <v>141</v>
      </c>
      <c r="AU216" s="24" t="s">
        <v>80</v>
      </c>
      <c r="AY216" s="24" t="s">
        <v>137</v>
      </c>
      <c r="BE216" s="232">
        <f>IF(N216="základní",J216,0)</f>
        <v>0</v>
      </c>
      <c r="BF216" s="232">
        <f>IF(N216="snížená",J216,0)</f>
        <v>0</v>
      </c>
      <c r="BG216" s="232">
        <f>IF(N216="zákl. přenesená",J216,0)</f>
        <v>0</v>
      </c>
      <c r="BH216" s="232">
        <f>IF(N216="sníž. přenesená",J216,0)</f>
        <v>0</v>
      </c>
      <c r="BI216" s="232">
        <f>IF(N216="nulová",J216,0)</f>
        <v>0</v>
      </c>
      <c r="BJ216" s="24" t="s">
        <v>78</v>
      </c>
      <c r="BK216" s="232">
        <f>ROUND(I216*H216,2)</f>
        <v>0</v>
      </c>
      <c r="BL216" s="24" t="s">
        <v>719</v>
      </c>
      <c r="BM216" s="24" t="s">
        <v>737</v>
      </c>
    </row>
    <row r="217" spans="2:65" s="1" customFormat="1" ht="25.5" customHeight="1">
      <c r="B217" s="46"/>
      <c r="C217" s="277" t="s">
        <v>738</v>
      </c>
      <c r="D217" s="277" t="s">
        <v>347</v>
      </c>
      <c r="E217" s="278" t="s">
        <v>739</v>
      </c>
      <c r="F217" s="279" t="s">
        <v>740</v>
      </c>
      <c r="G217" s="280" t="s">
        <v>175</v>
      </c>
      <c r="H217" s="281">
        <v>1</v>
      </c>
      <c r="I217" s="282"/>
      <c r="J217" s="283">
        <f>ROUND(I217*H217,2)</f>
        <v>0</v>
      </c>
      <c r="K217" s="279" t="s">
        <v>21</v>
      </c>
      <c r="L217" s="284"/>
      <c r="M217" s="285" t="s">
        <v>21</v>
      </c>
      <c r="N217" s="286" t="s">
        <v>41</v>
      </c>
      <c r="O217" s="47"/>
      <c r="P217" s="230">
        <f>O217*H217</f>
        <v>0</v>
      </c>
      <c r="Q217" s="230">
        <v>0.029</v>
      </c>
      <c r="R217" s="230">
        <f>Q217*H217</f>
        <v>0.029</v>
      </c>
      <c r="S217" s="230">
        <v>0</v>
      </c>
      <c r="T217" s="231">
        <f>S217*H217</f>
        <v>0</v>
      </c>
      <c r="AR217" s="24" t="s">
        <v>741</v>
      </c>
      <c r="AT217" s="24" t="s">
        <v>347</v>
      </c>
      <c r="AU217" s="24" t="s">
        <v>80</v>
      </c>
      <c r="AY217" s="24" t="s">
        <v>137</v>
      </c>
      <c r="BE217" s="232">
        <f>IF(N217="základní",J217,0)</f>
        <v>0</v>
      </c>
      <c r="BF217" s="232">
        <f>IF(N217="snížená",J217,0)</f>
        <v>0</v>
      </c>
      <c r="BG217" s="232">
        <f>IF(N217="zákl. přenesená",J217,0)</f>
        <v>0</v>
      </c>
      <c r="BH217" s="232">
        <f>IF(N217="sníž. přenesená",J217,0)</f>
        <v>0</v>
      </c>
      <c r="BI217" s="232">
        <f>IF(N217="nulová",J217,0)</f>
        <v>0</v>
      </c>
      <c r="BJ217" s="24" t="s">
        <v>78</v>
      </c>
      <c r="BK217" s="232">
        <f>ROUND(I217*H217,2)</f>
        <v>0</v>
      </c>
      <c r="BL217" s="24" t="s">
        <v>741</v>
      </c>
      <c r="BM217" s="24" t="s">
        <v>742</v>
      </c>
    </row>
    <row r="218" spans="2:63" s="10" customFormat="1" ht="37.4" customHeight="1">
      <c r="B218" s="205"/>
      <c r="C218" s="206"/>
      <c r="D218" s="207" t="s">
        <v>69</v>
      </c>
      <c r="E218" s="208" t="s">
        <v>401</v>
      </c>
      <c r="F218" s="208" t="s">
        <v>402</v>
      </c>
      <c r="G218" s="206"/>
      <c r="H218" s="206"/>
      <c r="I218" s="209"/>
      <c r="J218" s="210">
        <f>BK218</f>
        <v>0</v>
      </c>
      <c r="K218" s="206"/>
      <c r="L218" s="211"/>
      <c r="M218" s="212"/>
      <c r="N218" s="213"/>
      <c r="O218" s="213"/>
      <c r="P218" s="214">
        <f>P219</f>
        <v>0</v>
      </c>
      <c r="Q218" s="213"/>
      <c r="R218" s="214">
        <f>R219</f>
        <v>0</v>
      </c>
      <c r="S218" s="213"/>
      <c r="T218" s="215">
        <f>T219</f>
        <v>0</v>
      </c>
      <c r="AR218" s="216" t="s">
        <v>314</v>
      </c>
      <c r="AT218" s="217" t="s">
        <v>69</v>
      </c>
      <c r="AU218" s="217" t="s">
        <v>70</v>
      </c>
      <c r="AY218" s="216" t="s">
        <v>137</v>
      </c>
      <c r="BK218" s="218">
        <f>BK219</f>
        <v>0</v>
      </c>
    </row>
    <row r="219" spans="2:63" s="10" customFormat="1" ht="19.9" customHeight="1">
      <c r="B219" s="205"/>
      <c r="C219" s="206"/>
      <c r="D219" s="207" t="s">
        <v>69</v>
      </c>
      <c r="E219" s="219" t="s">
        <v>403</v>
      </c>
      <c r="F219" s="219" t="s">
        <v>404</v>
      </c>
      <c r="G219" s="206"/>
      <c r="H219" s="206"/>
      <c r="I219" s="209"/>
      <c r="J219" s="220">
        <f>BK219</f>
        <v>0</v>
      </c>
      <c r="K219" s="206"/>
      <c r="L219" s="211"/>
      <c r="M219" s="212"/>
      <c r="N219" s="213"/>
      <c r="O219" s="213"/>
      <c r="P219" s="214">
        <f>SUM(P220:P221)</f>
        <v>0</v>
      </c>
      <c r="Q219" s="213"/>
      <c r="R219" s="214">
        <f>SUM(R220:R221)</f>
        <v>0</v>
      </c>
      <c r="S219" s="213"/>
      <c r="T219" s="215">
        <f>SUM(T220:T221)</f>
        <v>0</v>
      </c>
      <c r="AR219" s="216" t="s">
        <v>314</v>
      </c>
      <c r="AT219" s="217" t="s">
        <v>69</v>
      </c>
      <c r="AU219" s="217" t="s">
        <v>78</v>
      </c>
      <c r="AY219" s="216" t="s">
        <v>137</v>
      </c>
      <c r="BK219" s="218">
        <f>SUM(BK220:BK221)</f>
        <v>0</v>
      </c>
    </row>
    <row r="220" spans="2:65" s="1" customFormat="1" ht="16.5" customHeight="1">
      <c r="B220" s="46"/>
      <c r="C220" s="221" t="s">
        <v>743</v>
      </c>
      <c r="D220" s="221" t="s">
        <v>141</v>
      </c>
      <c r="E220" s="222" t="s">
        <v>405</v>
      </c>
      <c r="F220" s="223" t="s">
        <v>744</v>
      </c>
      <c r="G220" s="224" t="s">
        <v>407</v>
      </c>
      <c r="H220" s="225">
        <v>1</v>
      </c>
      <c r="I220" s="226"/>
      <c r="J220" s="227">
        <f>ROUND(I220*H220,2)</f>
        <v>0</v>
      </c>
      <c r="K220" s="223" t="s">
        <v>343</v>
      </c>
      <c r="L220" s="72"/>
      <c r="M220" s="228" t="s">
        <v>21</v>
      </c>
      <c r="N220" s="229" t="s">
        <v>41</v>
      </c>
      <c r="O220" s="47"/>
      <c r="P220" s="230">
        <f>O220*H220</f>
        <v>0</v>
      </c>
      <c r="Q220" s="230">
        <v>0</v>
      </c>
      <c r="R220" s="230">
        <f>Q220*H220</f>
        <v>0</v>
      </c>
      <c r="S220" s="230">
        <v>0</v>
      </c>
      <c r="T220" s="231">
        <f>S220*H220</f>
        <v>0</v>
      </c>
      <c r="AR220" s="24" t="s">
        <v>408</v>
      </c>
      <c r="AT220" s="24" t="s">
        <v>141</v>
      </c>
      <c r="AU220" s="24" t="s">
        <v>80</v>
      </c>
      <c r="AY220" s="24" t="s">
        <v>137</v>
      </c>
      <c r="BE220" s="232">
        <f>IF(N220="základní",J220,0)</f>
        <v>0</v>
      </c>
      <c r="BF220" s="232">
        <f>IF(N220="snížená",J220,0)</f>
        <v>0</v>
      </c>
      <c r="BG220" s="232">
        <f>IF(N220="zákl. přenesená",J220,0)</f>
        <v>0</v>
      </c>
      <c r="BH220" s="232">
        <f>IF(N220="sníž. přenesená",J220,0)</f>
        <v>0</v>
      </c>
      <c r="BI220" s="232">
        <f>IF(N220="nulová",J220,0)</f>
        <v>0</v>
      </c>
      <c r="BJ220" s="24" t="s">
        <v>78</v>
      </c>
      <c r="BK220" s="232">
        <f>ROUND(I220*H220,2)</f>
        <v>0</v>
      </c>
      <c r="BL220" s="24" t="s">
        <v>408</v>
      </c>
      <c r="BM220" s="24" t="s">
        <v>745</v>
      </c>
    </row>
    <row r="221" spans="2:65" s="1" customFormat="1" ht="16.5" customHeight="1">
      <c r="B221" s="46"/>
      <c r="C221" s="221" t="s">
        <v>746</v>
      </c>
      <c r="D221" s="221" t="s">
        <v>141</v>
      </c>
      <c r="E221" s="222" t="s">
        <v>410</v>
      </c>
      <c r="F221" s="223" t="s">
        <v>411</v>
      </c>
      <c r="G221" s="224" t="s">
        <v>407</v>
      </c>
      <c r="H221" s="225">
        <v>1</v>
      </c>
      <c r="I221" s="226"/>
      <c r="J221" s="227">
        <f>ROUND(I221*H221,2)</f>
        <v>0</v>
      </c>
      <c r="K221" s="223" t="s">
        <v>343</v>
      </c>
      <c r="L221" s="72"/>
      <c r="M221" s="228" t="s">
        <v>21</v>
      </c>
      <c r="N221" s="287" t="s">
        <v>41</v>
      </c>
      <c r="O221" s="288"/>
      <c r="P221" s="289">
        <f>O221*H221</f>
        <v>0</v>
      </c>
      <c r="Q221" s="289">
        <v>0</v>
      </c>
      <c r="R221" s="289">
        <f>Q221*H221</f>
        <v>0</v>
      </c>
      <c r="S221" s="289">
        <v>0</v>
      </c>
      <c r="T221" s="290">
        <f>S221*H221</f>
        <v>0</v>
      </c>
      <c r="AR221" s="24" t="s">
        <v>408</v>
      </c>
      <c r="AT221" s="24" t="s">
        <v>141</v>
      </c>
      <c r="AU221" s="24" t="s">
        <v>80</v>
      </c>
      <c r="AY221" s="24" t="s">
        <v>137</v>
      </c>
      <c r="BE221" s="232">
        <f>IF(N221="základní",J221,0)</f>
        <v>0</v>
      </c>
      <c r="BF221" s="232">
        <f>IF(N221="snížená",J221,0)</f>
        <v>0</v>
      </c>
      <c r="BG221" s="232">
        <f>IF(N221="zákl. přenesená",J221,0)</f>
        <v>0</v>
      </c>
      <c r="BH221" s="232">
        <f>IF(N221="sníž. přenesená",J221,0)</f>
        <v>0</v>
      </c>
      <c r="BI221" s="232">
        <f>IF(N221="nulová",J221,0)</f>
        <v>0</v>
      </c>
      <c r="BJ221" s="24" t="s">
        <v>78</v>
      </c>
      <c r="BK221" s="232">
        <f>ROUND(I221*H221,2)</f>
        <v>0</v>
      </c>
      <c r="BL221" s="24" t="s">
        <v>408</v>
      </c>
      <c r="BM221" s="24" t="s">
        <v>747</v>
      </c>
    </row>
    <row r="222" spans="2:12" s="1" customFormat="1" ht="6.95" customHeight="1">
      <c r="B222" s="67"/>
      <c r="C222" s="68"/>
      <c r="D222" s="68"/>
      <c r="E222" s="68"/>
      <c r="F222" s="68"/>
      <c r="G222" s="68"/>
      <c r="H222" s="68"/>
      <c r="I222" s="166"/>
      <c r="J222" s="68"/>
      <c r="K222" s="68"/>
      <c r="L222" s="72"/>
    </row>
  </sheetData>
  <sheetProtection password="CC35" sheet="1" objects="1" scenarios="1" formatColumns="0" formatRows="0" autoFilter="0"/>
  <autoFilter ref="C91:K221"/>
  <mergeCells count="10">
    <mergeCell ref="E7:H7"/>
    <mergeCell ref="E9:H9"/>
    <mergeCell ref="E24:H24"/>
    <mergeCell ref="E45:H45"/>
    <mergeCell ref="E47:H47"/>
    <mergeCell ref="J51:J52"/>
    <mergeCell ref="E82:H82"/>
    <mergeCell ref="E84:H84"/>
    <mergeCell ref="G1:H1"/>
    <mergeCell ref="L2:V2"/>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93</v>
      </c>
      <c r="G1" s="139" t="s">
        <v>94</v>
      </c>
      <c r="H1" s="139"/>
      <c r="I1" s="140"/>
      <c r="J1" s="139" t="s">
        <v>95</v>
      </c>
      <c r="K1" s="138" t="s">
        <v>96</v>
      </c>
      <c r="L1" s="139" t="s">
        <v>97</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86</v>
      </c>
    </row>
    <row r="3" spans="2:46" ht="6.95" customHeight="1">
      <c r="B3" s="25"/>
      <c r="C3" s="26"/>
      <c r="D3" s="26"/>
      <c r="E3" s="26"/>
      <c r="F3" s="26"/>
      <c r="G3" s="26"/>
      <c r="H3" s="26"/>
      <c r="I3" s="141"/>
      <c r="J3" s="26"/>
      <c r="K3" s="27"/>
      <c r="AT3" s="24" t="s">
        <v>80</v>
      </c>
    </row>
    <row r="4" spans="2:46" ht="36.95" customHeight="1">
      <c r="B4" s="28"/>
      <c r="C4" s="29"/>
      <c r="D4" s="30" t="s">
        <v>98</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Zateplení objektu domova mládeže SOŠ a SOU Sušice</v>
      </c>
      <c r="F7" s="40"/>
      <c r="G7" s="40"/>
      <c r="H7" s="40"/>
      <c r="I7" s="142"/>
      <c r="J7" s="29"/>
      <c r="K7" s="31"/>
    </row>
    <row r="8" spans="2:11" s="1" customFormat="1" ht="13.5">
      <c r="B8" s="46"/>
      <c r="C8" s="47"/>
      <c r="D8" s="40" t="s">
        <v>99</v>
      </c>
      <c r="E8" s="47"/>
      <c r="F8" s="47"/>
      <c r="G8" s="47"/>
      <c r="H8" s="47"/>
      <c r="I8" s="144"/>
      <c r="J8" s="47"/>
      <c r="K8" s="51"/>
    </row>
    <row r="9" spans="2:11" s="1" customFormat="1" ht="36.95" customHeight="1">
      <c r="B9" s="46"/>
      <c r="C9" s="47"/>
      <c r="D9" s="47"/>
      <c r="E9" s="145" t="s">
        <v>748</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25. 1. 2019</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tr">
        <f>IF('Rekapitulace stavby'!AN10="","",'Rekapitulace stavby'!AN10)</f>
        <v/>
      </c>
      <c r="K14" s="51"/>
    </row>
    <row r="15" spans="2:11" s="1" customFormat="1" ht="18" customHeight="1">
      <c r="B15" s="46"/>
      <c r="C15" s="47"/>
      <c r="D15" s="47"/>
      <c r="E15" s="35" t="str">
        <f>IF('Rekapitulace stavby'!E11="","",'Rekapitulace stavby'!E11)</f>
        <v xml:space="preserve"> </v>
      </c>
      <c r="F15" s="47"/>
      <c r="G15" s="47"/>
      <c r="H15" s="47"/>
      <c r="I15" s="146" t="s">
        <v>29</v>
      </c>
      <c r="J15" s="35" t="str">
        <f>IF('Rekapitulace stavby'!AN11="","",'Rekapitulace stavby'!AN11)</f>
        <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30</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29</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32</v>
      </c>
      <c r="E20" s="47"/>
      <c r="F20" s="47"/>
      <c r="G20" s="47"/>
      <c r="H20" s="47"/>
      <c r="I20" s="146" t="s">
        <v>28</v>
      </c>
      <c r="J20" s="35" t="str">
        <f>IF('Rekapitulace stavby'!AN16="","",'Rekapitulace stavby'!AN16)</f>
        <v/>
      </c>
      <c r="K20" s="51"/>
    </row>
    <row r="21" spans="2:11" s="1" customFormat="1" ht="18" customHeight="1">
      <c r="B21" s="46"/>
      <c r="C21" s="47"/>
      <c r="D21" s="47"/>
      <c r="E21" s="35" t="str">
        <f>IF('Rekapitulace stavby'!E17="","",'Rekapitulace stavby'!E17)</f>
        <v xml:space="preserve"> </v>
      </c>
      <c r="F21" s="47"/>
      <c r="G21" s="47"/>
      <c r="H21" s="47"/>
      <c r="I21" s="146" t="s">
        <v>29</v>
      </c>
      <c r="J21" s="35" t="str">
        <f>IF('Rekapitulace stavby'!AN17="","",'Rekapitulace stavby'!AN17)</f>
        <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34</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36</v>
      </c>
      <c r="E27" s="47"/>
      <c r="F27" s="47"/>
      <c r="G27" s="47"/>
      <c r="H27" s="47"/>
      <c r="I27" s="144"/>
      <c r="J27" s="155">
        <f>ROUND(J88,2)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38</v>
      </c>
      <c r="G29" s="47"/>
      <c r="H29" s="47"/>
      <c r="I29" s="156" t="s">
        <v>37</v>
      </c>
      <c r="J29" s="52" t="s">
        <v>39</v>
      </c>
      <c r="K29" s="51"/>
    </row>
    <row r="30" spans="2:11" s="1" customFormat="1" ht="14.4" customHeight="1">
      <c r="B30" s="46"/>
      <c r="C30" s="47"/>
      <c r="D30" s="55" t="s">
        <v>40</v>
      </c>
      <c r="E30" s="55" t="s">
        <v>41</v>
      </c>
      <c r="F30" s="157">
        <f>ROUND(SUM(BE88:BE176),2)</f>
        <v>0</v>
      </c>
      <c r="G30" s="47"/>
      <c r="H30" s="47"/>
      <c r="I30" s="158">
        <v>0.21</v>
      </c>
      <c r="J30" s="157">
        <f>ROUND(ROUND((SUM(BE88:BE176)),2)*I30,2)</f>
        <v>0</v>
      </c>
      <c r="K30" s="51"/>
    </row>
    <row r="31" spans="2:11" s="1" customFormat="1" ht="14.4" customHeight="1">
      <c r="B31" s="46"/>
      <c r="C31" s="47"/>
      <c r="D31" s="47"/>
      <c r="E31" s="55" t="s">
        <v>42</v>
      </c>
      <c r="F31" s="157">
        <f>ROUND(SUM(BF88:BF176),2)</f>
        <v>0</v>
      </c>
      <c r="G31" s="47"/>
      <c r="H31" s="47"/>
      <c r="I31" s="158">
        <v>0.15</v>
      </c>
      <c r="J31" s="157">
        <f>ROUND(ROUND((SUM(BF88:BF176)),2)*I31,2)</f>
        <v>0</v>
      </c>
      <c r="K31" s="51"/>
    </row>
    <row r="32" spans="2:11" s="1" customFormat="1" ht="14.4" customHeight="1" hidden="1">
      <c r="B32" s="46"/>
      <c r="C32" s="47"/>
      <c r="D32" s="47"/>
      <c r="E32" s="55" t="s">
        <v>43</v>
      </c>
      <c r="F32" s="157">
        <f>ROUND(SUM(BG88:BG176),2)</f>
        <v>0</v>
      </c>
      <c r="G32" s="47"/>
      <c r="H32" s="47"/>
      <c r="I32" s="158">
        <v>0.21</v>
      </c>
      <c r="J32" s="157">
        <v>0</v>
      </c>
      <c r="K32" s="51"/>
    </row>
    <row r="33" spans="2:11" s="1" customFormat="1" ht="14.4" customHeight="1" hidden="1">
      <c r="B33" s="46"/>
      <c r="C33" s="47"/>
      <c r="D33" s="47"/>
      <c r="E33" s="55" t="s">
        <v>44</v>
      </c>
      <c r="F33" s="157">
        <f>ROUND(SUM(BH88:BH176),2)</f>
        <v>0</v>
      </c>
      <c r="G33" s="47"/>
      <c r="H33" s="47"/>
      <c r="I33" s="158">
        <v>0.15</v>
      </c>
      <c r="J33" s="157">
        <v>0</v>
      </c>
      <c r="K33" s="51"/>
    </row>
    <row r="34" spans="2:11" s="1" customFormat="1" ht="14.4" customHeight="1" hidden="1">
      <c r="B34" s="46"/>
      <c r="C34" s="47"/>
      <c r="D34" s="47"/>
      <c r="E34" s="55" t="s">
        <v>45</v>
      </c>
      <c r="F34" s="157">
        <f>ROUND(SUM(BI88:BI176),2)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46</v>
      </c>
      <c r="E36" s="98"/>
      <c r="F36" s="98"/>
      <c r="G36" s="161" t="s">
        <v>47</v>
      </c>
      <c r="H36" s="162" t="s">
        <v>48</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101</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Zateplení objektu domova mládeže SOŠ a SOU Sušice</v>
      </c>
      <c r="F45" s="40"/>
      <c r="G45" s="40"/>
      <c r="H45" s="40"/>
      <c r="I45" s="144"/>
      <c r="J45" s="47"/>
      <c r="K45" s="51"/>
    </row>
    <row r="46" spans="2:11" s="1" customFormat="1" ht="14.4" customHeight="1">
      <c r="B46" s="46"/>
      <c r="C46" s="40" t="s">
        <v>99</v>
      </c>
      <c r="D46" s="47"/>
      <c r="E46" s="47"/>
      <c r="F46" s="47"/>
      <c r="G46" s="47"/>
      <c r="H46" s="47"/>
      <c r="I46" s="144"/>
      <c r="J46" s="47"/>
      <c r="K46" s="51"/>
    </row>
    <row r="47" spans="2:11" s="1" customFormat="1" ht="17.25" customHeight="1">
      <c r="B47" s="46"/>
      <c r="C47" s="47"/>
      <c r="D47" s="47"/>
      <c r="E47" s="145" t="str">
        <f>E9</f>
        <v>192391-3 - Plynoinstalace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 xml:space="preserve"> </v>
      </c>
      <c r="G49" s="47"/>
      <c r="H49" s="47"/>
      <c r="I49" s="146" t="s">
        <v>25</v>
      </c>
      <c r="J49" s="147" t="str">
        <f>IF(J12="","",J12)</f>
        <v>25. 1. 2019</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 xml:space="preserve"> </v>
      </c>
      <c r="G51" s="47"/>
      <c r="H51" s="47"/>
      <c r="I51" s="146" t="s">
        <v>32</v>
      </c>
      <c r="J51" s="44" t="str">
        <f>E21</f>
        <v xml:space="preserve"> </v>
      </c>
      <c r="K51" s="51"/>
    </row>
    <row r="52" spans="2:11" s="1" customFormat="1" ht="14.4" customHeight="1">
      <c r="B52" s="46"/>
      <c r="C52" s="40" t="s">
        <v>30</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102</v>
      </c>
      <c r="D54" s="159"/>
      <c r="E54" s="159"/>
      <c r="F54" s="159"/>
      <c r="G54" s="159"/>
      <c r="H54" s="159"/>
      <c r="I54" s="173"/>
      <c r="J54" s="174" t="s">
        <v>103</v>
      </c>
      <c r="K54" s="175"/>
    </row>
    <row r="55" spans="2:11" s="1" customFormat="1" ht="10.3" customHeight="1">
      <c r="B55" s="46"/>
      <c r="C55" s="47"/>
      <c r="D55" s="47"/>
      <c r="E55" s="47"/>
      <c r="F55" s="47"/>
      <c r="G55" s="47"/>
      <c r="H55" s="47"/>
      <c r="I55" s="144"/>
      <c r="J55" s="47"/>
      <c r="K55" s="51"/>
    </row>
    <row r="56" spans="2:47" s="1" customFormat="1" ht="29.25" customHeight="1">
      <c r="B56" s="46"/>
      <c r="C56" s="176" t="s">
        <v>104</v>
      </c>
      <c r="D56" s="47"/>
      <c r="E56" s="47"/>
      <c r="F56" s="47"/>
      <c r="G56" s="47"/>
      <c r="H56" s="47"/>
      <c r="I56" s="144"/>
      <c r="J56" s="155">
        <f>J88</f>
        <v>0</v>
      </c>
      <c r="K56" s="51"/>
      <c r="AU56" s="24" t="s">
        <v>105</v>
      </c>
    </row>
    <row r="57" spans="2:11" s="7" customFormat="1" ht="24.95" customHeight="1">
      <c r="B57" s="177"/>
      <c r="C57" s="178"/>
      <c r="D57" s="179" t="s">
        <v>106</v>
      </c>
      <c r="E57" s="180"/>
      <c r="F57" s="180"/>
      <c r="G57" s="180"/>
      <c r="H57" s="180"/>
      <c r="I57" s="181"/>
      <c r="J57" s="182">
        <f>J89</f>
        <v>0</v>
      </c>
      <c r="K57" s="183"/>
    </row>
    <row r="58" spans="2:11" s="8" customFormat="1" ht="19.9" customHeight="1">
      <c r="B58" s="184"/>
      <c r="C58" s="185"/>
      <c r="D58" s="186" t="s">
        <v>112</v>
      </c>
      <c r="E58" s="187"/>
      <c r="F58" s="187"/>
      <c r="G58" s="187"/>
      <c r="H58" s="187"/>
      <c r="I58" s="188"/>
      <c r="J58" s="189">
        <f>J90</f>
        <v>0</v>
      </c>
      <c r="K58" s="190"/>
    </row>
    <row r="59" spans="2:11" s="7" customFormat="1" ht="24.95" customHeight="1">
      <c r="B59" s="177"/>
      <c r="C59" s="178"/>
      <c r="D59" s="179" t="s">
        <v>115</v>
      </c>
      <c r="E59" s="180"/>
      <c r="F59" s="180"/>
      <c r="G59" s="180"/>
      <c r="H59" s="180"/>
      <c r="I59" s="181"/>
      <c r="J59" s="182">
        <f>J92</f>
        <v>0</v>
      </c>
      <c r="K59" s="183"/>
    </row>
    <row r="60" spans="2:11" s="8" customFormat="1" ht="19.9" customHeight="1">
      <c r="B60" s="184"/>
      <c r="C60" s="185"/>
      <c r="D60" s="186" t="s">
        <v>749</v>
      </c>
      <c r="E60" s="187"/>
      <c r="F60" s="187"/>
      <c r="G60" s="187"/>
      <c r="H60" s="187"/>
      <c r="I60" s="188"/>
      <c r="J60" s="189">
        <f>J93</f>
        <v>0</v>
      </c>
      <c r="K60" s="190"/>
    </row>
    <row r="61" spans="2:11" s="8" customFormat="1" ht="19.9" customHeight="1">
      <c r="B61" s="184"/>
      <c r="C61" s="185"/>
      <c r="D61" s="186" t="s">
        <v>419</v>
      </c>
      <c r="E61" s="187"/>
      <c r="F61" s="187"/>
      <c r="G61" s="187"/>
      <c r="H61" s="187"/>
      <c r="I61" s="188"/>
      <c r="J61" s="189">
        <f>J144</f>
        <v>0</v>
      </c>
      <c r="K61" s="190"/>
    </row>
    <row r="62" spans="2:11" s="8" customFormat="1" ht="19.9" customHeight="1">
      <c r="B62" s="184"/>
      <c r="C62" s="185"/>
      <c r="D62" s="186" t="s">
        <v>420</v>
      </c>
      <c r="E62" s="187"/>
      <c r="F62" s="187"/>
      <c r="G62" s="187"/>
      <c r="H62" s="187"/>
      <c r="I62" s="188"/>
      <c r="J62" s="189">
        <f>J146</f>
        <v>0</v>
      </c>
      <c r="K62" s="190"/>
    </row>
    <row r="63" spans="2:11" s="8" customFormat="1" ht="19.9" customHeight="1">
      <c r="B63" s="184"/>
      <c r="C63" s="185"/>
      <c r="D63" s="186" t="s">
        <v>421</v>
      </c>
      <c r="E63" s="187"/>
      <c r="F63" s="187"/>
      <c r="G63" s="187"/>
      <c r="H63" s="187"/>
      <c r="I63" s="188"/>
      <c r="J63" s="189">
        <f>J155</f>
        <v>0</v>
      </c>
      <c r="K63" s="190"/>
    </row>
    <row r="64" spans="2:11" s="8" customFormat="1" ht="19.9" customHeight="1">
      <c r="B64" s="184"/>
      <c r="C64" s="185"/>
      <c r="D64" s="186" t="s">
        <v>117</v>
      </c>
      <c r="E64" s="187"/>
      <c r="F64" s="187"/>
      <c r="G64" s="187"/>
      <c r="H64" s="187"/>
      <c r="I64" s="188"/>
      <c r="J64" s="189">
        <f>J161</f>
        <v>0</v>
      </c>
      <c r="K64" s="190"/>
    </row>
    <row r="65" spans="2:11" s="7" customFormat="1" ht="24.95" customHeight="1">
      <c r="B65" s="177"/>
      <c r="C65" s="178"/>
      <c r="D65" s="179" t="s">
        <v>422</v>
      </c>
      <c r="E65" s="180"/>
      <c r="F65" s="180"/>
      <c r="G65" s="180"/>
      <c r="H65" s="180"/>
      <c r="I65" s="181"/>
      <c r="J65" s="182">
        <f>J166</f>
        <v>0</v>
      </c>
      <c r="K65" s="183"/>
    </row>
    <row r="66" spans="2:11" s="8" customFormat="1" ht="19.9" customHeight="1">
      <c r="B66" s="184"/>
      <c r="C66" s="185"/>
      <c r="D66" s="186" t="s">
        <v>750</v>
      </c>
      <c r="E66" s="187"/>
      <c r="F66" s="187"/>
      <c r="G66" s="187"/>
      <c r="H66" s="187"/>
      <c r="I66" s="188"/>
      <c r="J66" s="189">
        <f>J167</f>
        <v>0</v>
      </c>
      <c r="K66" s="190"/>
    </row>
    <row r="67" spans="2:11" s="7" customFormat="1" ht="24.95" customHeight="1">
      <c r="B67" s="177"/>
      <c r="C67" s="178"/>
      <c r="D67" s="179" t="s">
        <v>119</v>
      </c>
      <c r="E67" s="180"/>
      <c r="F67" s="180"/>
      <c r="G67" s="180"/>
      <c r="H67" s="180"/>
      <c r="I67" s="181"/>
      <c r="J67" s="182">
        <f>J173</f>
        <v>0</v>
      </c>
      <c r="K67" s="183"/>
    </row>
    <row r="68" spans="2:11" s="8" customFormat="1" ht="19.9" customHeight="1">
      <c r="B68" s="184"/>
      <c r="C68" s="185"/>
      <c r="D68" s="186" t="s">
        <v>120</v>
      </c>
      <c r="E68" s="187"/>
      <c r="F68" s="187"/>
      <c r="G68" s="187"/>
      <c r="H68" s="187"/>
      <c r="I68" s="188"/>
      <c r="J68" s="189">
        <f>J174</f>
        <v>0</v>
      </c>
      <c r="K68" s="190"/>
    </row>
    <row r="69" spans="2:11" s="1" customFormat="1" ht="21.8" customHeight="1">
      <c r="B69" s="46"/>
      <c r="C69" s="47"/>
      <c r="D69" s="47"/>
      <c r="E69" s="47"/>
      <c r="F69" s="47"/>
      <c r="G69" s="47"/>
      <c r="H69" s="47"/>
      <c r="I69" s="144"/>
      <c r="J69" s="47"/>
      <c r="K69" s="51"/>
    </row>
    <row r="70" spans="2:11" s="1" customFormat="1" ht="6.95" customHeight="1">
      <c r="B70" s="67"/>
      <c r="C70" s="68"/>
      <c r="D70" s="68"/>
      <c r="E70" s="68"/>
      <c r="F70" s="68"/>
      <c r="G70" s="68"/>
      <c r="H70" s="68"/>
      <c r="I70" s="166"/>
      <c r="J70" s="68"/>
      <c r="K70" s="69"/>
    </row>
    <row r="74" spans="2:12" s="1" customFormat="1" ht="6.95" customHeight="1">
      <c r="B74" s="70"/>
      <c r="C74" s="71"/>
      <c r="D74" s="71"/>
      <c r="E74" s="71"/>
      <c r="F74" s="71"/>
      <c r="G74" s="71"/>
      <c r="H74" s="71"/>
      <c r="I74" s="169"/>
      <c r="J74" s="71"/>
      <c r="K74" s="71"/>
      <c r="L74" s="72"/>
    </row>
    <row r="75" spans="2:12" s="1" customFormat="1" ht="36.95" customHeight="1">
      <c r="B75" s="46"/>
      <c r="C75" s="73" t="s">
        <v>121</v>
      </c>
      <c r="D75" s="74"/>
      <c r="E75" s="74"/>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4.4" customHeight="1">
      <c r="B77" s="46"/>
      <c r="C77" s="76" t="s">
        <v>18</v>
      </c>
      <c r="D77" s="74"/>
      <c r="E77" s="74"/>
      <c r="F77" s="74"/>
      <c r="G77" s="74"/>
      <c r="H77" s="74"/>
      <c r="I77" s="191"/>
      <c r="J77" s="74"/>
      <c r="K77" s="74"/>
      <c r="L77" s="72"/>
    </row>
    <row r="78" spans="2:12" s="1" customFormat="1" ht="16.5" customHeight="1">
      <c r="B78" s="46"/>
      <c r="C78" s="74"/>
      <c r="D78" s="74"/>
      <c r="E78" s="192" t="str">
        <f>E7</f>
        <v>Zateplení objektu domova mládeže SOŠ a SOU Sušice</v>
      </c>
      <c r="F78" s="76"/>
      <c r="G78" s="76"/>
      <c r="H78" s="76"/>
      <c r="I78" s="191"/>
      <c r="J78" s="74"/>
      <c r="K78" s="74"/>
      <c r="L78" s="72"/>
    </row>
    <row r="79" spans="2:12" s="1" customFormat="1" ht="14.4" customHeight="1">
      <c r="B79" s="46"/>
      <c r="C79" s="76" t="s">
        <v>99</v>
      </c>
      <c r="D79" s="74"/>
      <c r="E79" s="74"/>
      <c r="F79" s="74"/>
      <c r="G79" s="74"/>
      <c r="H79" s="74"/>
      <c r="I79" s="191"/>
      <c r="J79" s="74"/>
      <c r="K79" s="74"/>
      <c r="L79" s="72"/>
    </row>
    <row r="80" spans="2:12" s="1" customFormat="1" ht="17.25" customHeight="1">
      <c r="B80" s="46"/>
      <c r="C80" s="74"/>
      <c r="D80" s="74"/>
      <c r="E80" s="82" t="str">
        <f>E9</f>
        <v>192391-3 - Plynoinstalace</v>
      </c>
      <c r="F80" s="74"/>
      <c r="G80" s="74"/>
      <c r="H80" s="74"/>
      <c r="I80" s="191"/>
      <c r="J80" s="74"/>
      <c r="K80" s="74"/>
      <c r="L80" s="72"/>
    </row>
    <row r="81" spans="2:12" s="1" customFormat="1" ht="6.95" customHeight="1">
      <c r="B81" s="46"/>
      <c r="C81" s="74"/>
      <c r="D81" s="74"/>
      <c r="E81" s="74"/>
      <c r="F81" s="74"/>
      <c r="G81" s="74"/>
      <c r="H81" s="74"/>
      <c r="I81" s="191"/>
      <c r="J81" s="74"/>
      <c r="K81" s="74"/>
      <c r="L81" s="72"/>
    </row>
    <row r="82" spans="2:12" s="1" customFormat="1" ht="18" customHeight="1">
      <c r="B82" s="46"/>
      <c r="C82" s="76" t="s">
        <v>23</v>
      </c>
      <c r="D82" s="74"/>
      <c r="E82" s="74"/>
      <c r="F82" s="193" t="str">
        <f>F12</f>
        <v xml:space="preserve"> </v>
      </c>
      <c r="G82" s="74"/>
      <c r="H82" s="74"/>
      <c r="I82" s="194" t="s">
        <v>25</v>
      </c>
      <c r="J82" s="85" t="str">
        <f>IF(J12="","",J12)</f>
        <v>25. 1. 2019</v>
      </c>
      <c r="K82" s="74"/>
      <c r="L82" s="72"/>
    </row>
    <row r="83" spans="2:12" s="1" customFormat="1" ht="6.95" customHeight="1">
      <c r="B83" s="46"/>
      <c r="C83" s="74"/>
      <c r="D83" s="74"/>
      <c r="E83" s="74"/>
      <c r="F83" s="74"/>
      <c r="G83" s="74"/>
      <c r="H83" s="74"/>
      <c r="I83" s="191"/>
      <c r="J83" s="74"/>
      <c r="K83" s="74"/>
      <c r="L83" s="72"/>
    </row>
    <row r="84" spans="2:12" s="1" customFormat="1" ht="13.5">
      <c r="B84" s="46"/>
      <c r="C84" s="76" t="s">
        <v>27</v>
      </c>
      <c r="D84" s="74"/>
      <c r="E84" s="74"/>
      <c r="F84" s="193" t="str">
        <f>E15</f>
        <v xml:space="preserve"> </v>
      </c>
      <c r="G84" s="74"/>
      <c r="H84" s="74"/>
      <c r="I84" s="194" t="s">
        <v>32</v>
      </c>
      <c r="J84" s="193" t="str">
        <f>E21</f>
        <v xml:space="preserve"> </v>
      </c>
      <c r="K84" s="74"/>
      <c r="L84" s="72"/>
    </row>
    <row r="85" spans="2:12" s="1" customFormat="1" ht="14.4" customHeight="1">
      <c r="B85" s="46"/>
      <c r="C85" s="76" t="s">
        <v>30</v>
      </c>
      <c r="D85" s="74"/>
      <c r="E85" s="74"/>
      <c r="F85" s="193" t="str">
        <f>IF(E18="","",E18)</f>
        <v/>
      </c>
      <c r="G85" s="74"/>
      <c r="H85" s="74"/>
      <c r="I85" s="191"/>
      <c r="J85" s="74"/>
      <c r="K85" s="74"/>
      <c r="L85" s="72"/>
    </row>
    <row r="86" spans="2:12" s="1" customFormat="1" ht="10.3" customHeight="1">
      <c r="B86" s="46"/>
      <c r="C86" s="74"/>
      <c r="D86" s="74"/>
      <c r="E86" s="74"/>
      <c r="F86" s="74"/>
      <c r="G86" s="74"/>
      <c r="H86" s="74"/>
      <c r="I86" s="191"/>
      <c r="J86" s="74"/>
      <c r="K86" s="74"/>
      <c r="L86" s="72"/>
    </row>
    <row r="87" spans="2:20" s="9" customFormat="1" ht="29.25" customHeight="1">
      <c r="B87" s="195"/>
      <c r="C87" s="196" t="s">
        <v>122</v>
      </c>
      <c r="D87" s="197" t="s">
        <v>55</v>
      </c>
      <c r="E87" s="197" t="s">
        <v>51</v>
      </c>
      <c r="F87" s="197" t="s">
        <v>123</v>
      </c>
      <c r="G87" s="197" t="s">
        <v>124</v>
      </c>
      <c r="H87" s="197" t="s">
        <v>125</v>
      </c>
      <c r="I87" s="198" t="s">
        <v>126</v>
      </c>
      <c r="J87" s="197" t="s">
        <v>103</v>
      </c>
      <c r="K87" s="199" t="s">
        <v>127</v>
      </c>
      <c r="L87" s="200"/>
      <c r="M87" s="102" t="s">
        <v>128</v>
      </c>
      <c r="N87" s="103" t="s">
        <v>40</v>
      </c>
      <c r="O87" s="103" t="s">
        <v>129</v>
      </c>
      <c r="P87" s="103" t="s">
        <v>130</v>
      </c>
      <c r="Q87" s="103" t="s">
        <v>131</v>
      </c>
      <c r="R87" s="103" t="s">
        <v>132</v>
      </c>
      <c r="S87" s="103" t="s">
        <v>133</v>
      </c>
      <c r="T87" s="104" t="s">
        <v>134</v>
      </c>
    </row>
    <row r="88" spans="2:63" s="1" customFormat="1" ht="29.25" customHeight="1">
      <c r="B88" s="46"/>
      <c r="C88" s="108" t="s">
        <v>104</v>
      </c>
      <c r="D88" s="74"/>
      <c r="E88" s="74"/>
      <c r="F88" s="74"/>
      <c r="G88" s="74"/>
      <c r="H88" s="74"/>
      <c r="I88" s="191"/>
      <c r="J88" s="201">
        <f>BK88</f>
        <v>0</v>
      </c>
      <c r="K88" s="74"/>
      <c r="L88" s="72"/>
      <c r="M88" s="105"/>
      <c r="N88" s="106"/>
      <c r="O88" s="106"/>
      <c r="P88" s="202">
        <f>P89+P92+P166+P173</f>
        <v>0</v>
      </c>
      <c r="Q88" s="106"/>
      <c r="R88" s="202">
        <f>R89+R92+R166+R173</f>
        <v>0.833165</v>
      </c>
      <c r="S88" s="106"/>
      <c r="T88" s="203">
        <f>T89+T92+T166+T173</f>
        <v>0</v>
      </c>
      <c r="AT88" s="24" t="s">
        <v>69</v>
      </c>
      <c r="AU88" s="24" t="s">
        <v>105</v>
      </c>
      <c r="BK88" s="204">
        <f>BK89+BK92+BK166+BK173</f>
        <v>0</v>
      </c>
    </row>
    <row r="89" spans="2:63" s="10" customFormat="1" ht="37.4" customHeight="1">
      <c r="B89" s="205"/>
      <c r="C89" s="206"/>
      <c r="D89" s="207" t="s">
        <v>69</v>
      </c>
      <c r="E89" s="208" t="s">
        <v>135</v>
      </c>
      <c r="F89" s="208" t="s">
        <v>136</v>
      </c>
      <c r="G89" s="206"/>
      <c r="H89" s="206"/>
      <c r="I89" s="209"/>
      <c r="J89" s="210">
        <f>BK89</f>
        <v>0</v>
      </c>
      <c r="K89" s="206"/>
      <c r="L89" s="211"/>
      <c r="M89" s="212"/>
      <c r="N89" s="213"/>
      <c r="O89" s="213"/>
      <c r="P89" s="214">
        <f>P90</f>
        <v>0</v>
      </c>
      <c r="Q89" s="213"/>
      <c r="R89" s="214">
        <f>R90</f>
        <v>6.000000000000001E-05</v>
      </c>
      <c r="S89" s="213"/>
      <c r="T89" s="215">
        <f>T90</f>
        <v>0</v>
      </c>
      <c r="AR89" s="216" t="s">
        <v>78</v>
      </c>
      <c r="AT89" s="217" t="s">
        <v>69</v>
      </c>
      <c r="AU89" s="217" t="s">
        <v>70</v>
      </c>
      <c r="AY89" s="216" t="s">
        <v>137</v>
      </c>
      <c r="BK89" s="218">
        <f>BK90</f>
        <v>0</v>
      </c>
    </row>
    <row r="90" spans="2:63" s="10" customFormat="1" ht="19.9" customHeight="1">
      <c r="B90" s="205"/>
      <c r="C90" s="206"/>
      <c r="D90" s="207" t="s">
        <v>69</v>
      </c>
      <c r="E90" s="219" t="s">
        <v>269</v>
      </c>
      <c r="F90" s="219" t="s">
        <v>270</v>
      </c>
      <c r="G90" s="206"/>
      <c r="H90" s="206"/>
      <c r="I90" s="209"/>
      <c r="J90" s="220">
        <f>BK90</f>
        <v>0</v>
      </c>
      <c r="K90" s="206"/>
      <c r="L90" s="211"/>
      <c r="M90" s="212"/>
      <c r="N90" s="213"/>
      <c r="O90" s="213"/>
      <c r="P90" s="214">
        <f>P91</f>
        <v>0</v>
      </c>
      <c r="Q90" s="213"/>
      <c r="R90" s="214">
        <f>R91</f>
        <v>6.000000000000001E-05</v>
      </c>
      <c r="S90" s="213"/>
      <c r="T90" s="215">
        <f>T91</f>
        <v>0</v>
      </c>
      <c r="AR90" s="216" t="s">
        <v>78</v>
      </c>
      <c r="AT90" s="217" t="s">
        <v>69</v>
      </c>
      <c r="AU90" s="217" t="s">
        <v>78</v>
      </c>
      <c r="AY90" s="216" t="s">
        <v>137</v>
      </c>
      <c r="BK90" s="218">
        <f>BK91</f>
        <v>0</v>
      </c>
    </row>
    <row r="91" spans="2:65" s="1" customFormat="1" ht="16.5" customHeight="1">
      <c r="B91" s="46"/>
      <c r="C91" s="221" t="s">
        <v>241</v>
      </c>
      <c r="D91" s="221" t="s">
        <v>141</v>
      </c>
      <c r="E91" s="222" t="s">
        <v>424</v>
      </c>
      <c r="F91" s="223" t="s">
        <v>425</v>
      </c>
      <c r="G91" s="224" t="s">
        <v>285</v>
      </c>
      <c r="H91" s="225">
        <v>6</v>
      </c>
      <c r="I91" s="226"/>
      <c r="J91" s="227">
        <f>ROUND(I91*H91,2)</f>
        <v>0</v>
      </c>
      <c r="K91" s="223" t="s">
        <v>21</v>
      </c>
      <c r="L91" s="72"/>
      <c r="M91" s="228" t="s">
        <v>21</v>
      </c>
      <c r="N91" s="229" t="s">
        <v>41</v>
      </c>
      <c r="O91" s="47"/>
      <c r="P91" s="230">
        <f>O91*H91</f>
        <v>0</v>
      </c>
      <c r="Q91" s="230">
        <v>1E-05</v>
      </c>
      <c r="R91" s="230">
        <f>Q91*H91</f>
        <v>6.000000000000001E-05</v>
      </c>
      <c r="S91" s="230">
        <v>0</v>
      </c>
      <c r="T91" s="231">
        <f>S91*H91</f>
        <v>0</v>
      </c>
      <c r="AR91" s="24" t="s">
        <v>146</v>
      </c>
      <c r="AT91" s="24" t="s">
        <v>141</v>
      </c>
      <c r="AU91" s="24" t="s">
        <v>80</v>
      </c>
      <c r="AY91" s="24" t="s">
        <v>137</v>
      </c>
      <c r="BE91" s="232">
        <f>IF(N91="základní",J91,0)</f>
        <v>0</v>
      </c>
      <c r="BF91" s="232">
        <f>IF(N91="snížená",J91,0)</f>
        <v>0</v>
      </c>
      <c r="BG91" s="232">
        <f>IF(N91="zákl. přenesená",J91,0)</f>
        <v>0</v>
      </c>
      <c r="BH91" s="232">
        <f>IF(N91="sníž. přenesená",J91,0)</f>
        <v>0</v>
      </c>
      <c r="BI91" s="232">
        <f>IF(N91="nulová",J91,0)</f>
        <v>0</v>
      </c>
      <c r="BJ91" s="24" t="s">
        <v>78</v>
      </c>
      <c r="BK91" s="232">
        <f>ROUND(I91*H91,2)</f>
        <v>0</v>
      </c>
      <c r="BL91" s="24" t="s">
        <v>146</v>
      </c>
      <c r="BM91" s="24" t="s">
        <v>751</v>
      </c>
    </row>
    <row r="92" spans="2:63" s="10" customFormat="1" ht="37.4" customHeight="1">
      <c r="B92" s="205"/>
      <c r="C92" s="206"/>
      <c r="D92" s="207" t="s">
        <v>69</v>
      </c>
      <c r="E92" s="208" t="s">
        <v>336</v>
      </c>
      <c r="F92" s="208" t="s">
        <v>337</v>
      </c>
      <c r="G92" s="206"/>
      <c r="H92" s="206"/>
      <c r="I92" s="209"/>
      <c r="J92" s="210">
        <f>BK92</f>
        <v>0</v>
      </c>
      <c r="K92" s="206"/>
      <c r="L92" s="211"/>
      <c r="M92" s="212"/>
      <c r="N92" s="213"/>
      <c r="O92" s="213"/>
      <c r="P92" s="214">
        <f>P93+P144+P146+P155+P161</f>
        <v>0</v>
      </c>
      <c r="Q92" s="213"/>
      <c r="R92" s="214">
        <f>R93+R144+R146+R155+R161</f>
        <v>0.8327950000000001</v>
      </c>
      <c r="S92" s="213"/>
      <c r="T92" s="215">
        <f>T93+T144+T146+T155+T161</f>
        <v>0</v>
      </c>
      <c r="AR92" s="216" t="s">
        <v>80</v>
      </c>
      <c r="AT92" s="217" t="s">
        <v>69</v>
      </c>
      <c r="AU92" s="217" t="s">
        <v>70</v>
      </c>
      <c r="AY92" s="216" t="s">
        <v>137</v>
      </c>
      <c r="BK92" s="218">
        <f>BK93+BK144+BK146+BK155+BK161</f>
        <v>0</v>
      </c>
    </row>
    <row r="93" spans="2:63" s="10" customFormat="1" ht="19.9" customHeight="1">
      <c r="B93" s="205"/>
      <c r="C93" s="206"/>
      <c r="D93" s="207" t="s">
        <v>69</v>
      </c>
      <c r="E93" s="219" t="s">
        <v>752</v>
      </c>
      <c r="F93" s="219" t="s">
        <v>753</v>
      </c>
      <c r="G93" s="206"/>
      <c r="H93" s="206"/>
      <c r="I93" s="209"/>
      <c r="J93" s="220">
        <f>BK93</f>
        <v>0</v>
      </c>
      <c r="K93" s="206"/>
      <c r="L93" s="211"/>
      <c r="M93" s="212"/>
      <c r="N93" s="213"/>
      <c r="O93" s="213"/>
      <c r="P93" s="214">
        <f>SUM(P94:P143)</f>
        <v>0</v>
      </c>
      <c r="Q93" s="213"/>
      <c r="R93" s="214">
        <f>SUM(R94:R143)</f>
        <v>0.62463</v>
      </c>
      <c r="S93" s="213"/>
      <c r="T93" s="215">
        <f>SUM(T94:T143)</f>
        <v>0</v>
      </c>
      <c r="AR93" s="216" t="s">
        <v>80</v>
      </c>
      <c r="AT93" s="217" t="s">
        <v>69</v>
      </c>
      <c r="AU93" s="217" t="s">
        <v>78</v>
      </c>
      <c r="AY93" s="216" t="s">
        <v>137</v>
      </c>
      <c r="BK93" s="218">
        <f>SUM(BK94:BK143)</f>
        <v>0</v>
      </c>
    </row>
    <row r="94" spans="2:65" s="1" customFormat="1" ht="25.5" customHeight="1">
      <c r="B94" s="46"/>
      <c r="C94" s="221" t="s">
        <v>170</v>
      </c>
      <c r="D94" s="221" t="s">
        <v>141</v>
      </c>
      <c r="E94" s="222" t="s">
        <v>754</v>
      </c>
      <c r="F94" s="223" t="s">
        <v>755</v>
      </c>
      <c r="G94" s="224" t="s">
        <v>267</v>
      </c>
      <c r="H94" s="225">
        <v>18</v>
      </c>
      <c r="I94" s="226"/>
      <c r="J94" s="227">
        <f>ROUND(I94*H94,2)</f>
        <v>0</v>
      </c>
      <c r="K94" s="223" t="s">
        <v>145</v>
      </c>
      <c r="L94" s="72"/>
      <c r="M94" s="228" t="s">
        <v>21</v>
      </c>
      <c r="N94" s="229" t="s">
        <v>41</v>
      </c>
      <c r="O94" s="47"/>
      <c r="P94" s="230">
        <f>O94*H94</f>
        <v>0</v>
      </c>
      <c r="Q94" s="230">
        <v>0.00147</v>
      </c>
      <c r="R94" s="230">
        <f>Q94*H94</f>
        <v>0.026459999999999997</v>
      </c>
      <c r="S94" s="230">
        <v>0</v>
      </c>
      <c r="T94" s="231">
        <f>S94*H94</f>
        <v>0</v>
      </c>
      <c r="AR94" s="24" t="s">
        <v>344</v>
      </c>
      <c r="AT94" s="24" t="s">
        <v>141</v>
      </c>
      <c r="AU94" s="24" t="s">
        <v>80</v>
      </c>
      <c r="AY94" s="24" t="s">
        <v>137</v>
      </c>
      <c r="BE94" s="232">
        <f>IF(N94="základní",J94,0)</f>
        <v>0</v>
      </c>
      <c r="BF94" s="232">
        <f>IF(N94="snížená",J94,0)</f>
        <v>0</v>
      </c>
      <c r="BG94" s="232">
        <f>IF(N94="zákl. přenesená",J94,0)</f>
        <v>0</v>
      </c>
      <c r="BH94" s="232">
        <f>IF(N94="sníž. přenesená",J94,0)</f>
        <v>0</v>
      </c>
      <c r="BI94" s="232">
        <f>IF(N94="nulová",J94,0)</f>
        <v>0</v>
      </c>
      <c r="BJ94" s="24" t="s">
        <v>78</v>
      </c>
      <c r="BK94" s="232">
        <f>ROUND(I94*H94,2)</f>
        <v>0</v>
      </c>
      <c r="BL94" s="24" t="s">
        <v>344</v>
      </c>
      <c r="BM94" s="24" t="s">
        <v>756</v>
      </c>
    </row>
    <row r="95" spans="2:65" s="1" customFormat="1" ht="25.5" customHeight="1">
      <c r="B95" s="46"/>
      <c r="C95" s="221" t="s">
        <v>146</v>
      </c>
      <c r="D95" s="221" t="s">
        <v>141</v>
      </c>
      <c r="E95" s="222" t="s">
        <v>757</v>
      </c>
      <c r="F95" s="223" t="s">
        <v>758</v>
      </c>
      <c r="G95" s="224" t="s">
        <v>267</v>
      </c>
      <c r="H95" s="225">
        <v>20</v>
      </c>
      <c r="I95" s="226"/>
      <c r="J95" s="227">
        <f>ROUND(I95*H95,2)</f>
        <v>0</v>
      </c>
      <c r="K95" s="223" t="s">
        <v>145</v>
      </c>
      <c r="L95" s="72"/>
      <c r="M95" s="228" t="s">
        <v>21</v>
      </c>
      <c r="N95" s="229" t="s">
        <v>41</v>
      </c>
      <c r="O95" s="47"/>
      <c r="P95" s="230">
        <f>O95*H95</f>
        <v>0</v>
      </c>
      <c r="Q95" s="230">
        <v>0.0027</v>
      </c>
      <c r="R95" s="230">
        <f>Q95*H95</f>
        <v>0.054000000000000006</v>
      </c>
      <c r="S95" s="230">
        <v>0</v>
      </c>
      <c r="T95" s="231">
        <f>S95*H95</f>
        <v>0</v>
      </c>
      <c r="AR95" s="24" t="s">
        <v>344</v>
      </c>
      <c r="AT95" s="24" t="s">
        <v>141</v>
      </c>
      <c r="AU95" s="24" t="s">
        <v>80</v>
      </c>
      <c r="AY95" s="24" t="s">
        <v>137</v>
      </c>
      <c r="BE95" s="232">
        <f>IF(N95="základní",J95,0)</f>
        <v>0</v>
      </c>
      <c r="BF95" s="232">
        <f>IF(N95="snížená",J95,0)</f>
        <v>0</v>
      </c>
      <c r="BG95" s="232">
        <f>IF(N95="zákl. přenesená",J95,0)</f>
        <v>0</v>
      </c>
      <c r="BH95" s="232">
        <f>IF(N95="sníž. přenesená",J95,0)</f>
        <v>0</v>
      </c>
      <c r="BI95" s="232">
        <f>IF(N95="nulová",J95,0)</f>
        <v>0</v>
      </c>
      <c r="BJ95" s="24" t="s">
        <v>78</v>
      </c>
      <c r="BK95" s="232">
        <f>ROUND(I95*H95,2)</f>
        <v>0</v>
      </c>
      <c r="BL95" s="24" t="s">
        <v>344</v>
      </c>
      <c r="BM95" s="24" t="s">
        <v>759</v>
      </c>
    </row>
    <row r="96" spans="2:65" s="1" customFormat="1" ht="25.5" customHeight="1">
      <c r="B96" s="46"/>
      <c r="C96" s="221" t="s">
        <v>314</v>
      </c>
      <c r="D96" s="221" t="s">
        <v>141</v>
      </c>
      <c r="E96" s="222" t="s">
        <v>760</v>
      </c>
      <c r="F96" s="223" t="s">
        <v>761</v>
      </c>
      <c r="G96" s="224" t="s">
        <v>267</v>
      </c>
      <c r="H96" s="225">
        <v>1</v>
      </c>
      <c r="I96" s="226"/>
      <c r="J96" s="227">
        <f>ROUND(I96*H96,2)</f>
        <v>0</v>
      </c>
      <c r="K96" s="223" t="s">
        <v>145</v>
      </c>
      <c r="L96" s="72"/>
      <c r="M96" s="228" t="s">
        <v>21</v>
      </c>
      <c r="N96" s="229" t="s">
        <v>41</v>
      </c>
      <c r="O96" s="47"/>
      <c r="P96" s="230">
        <f>O96*H96</f>
        <v>0</v>
      </c>
      <c r="Q96" s="230">
        <v>0.00348</v>
      </c>
      <c r="R96" s="230">
        <f>Q96*H96</f>
        <v>0.00348</v>
      </c>
      <c r="S96" s="230">
        <v>0</v>
      </c>
      <c r="T96" s="231">
        <f>S96*H96</f>
        <v>0</v>
      </c>
      <c r="AR96" s="24" t="s">
        <v>344</v>
      </c>
      <c r="AT96" s="24" t="s">
        <v>141</v>
      </c>
      <c r="AU96" s="24" t="s">
        <v>80</v>
      </c>
      <c r="AY96" s="24" t="s">
        <v>137</v>
      </c>
      <c r="BE96" s="232">
        <f>IF(N96="základní",J96,0)</f>
        <v>0</v>
      </c>
      <c r="BF96" s="232">
        <f>IF(N96="snížená",J96,0)</f>
        <v>0</v>
      </c>
      <c r="BG96" s="232">
        <f>IF(N96="zákl. přenesená",J96,0)</f>
        <v>0</v>
      </c>
      <c r="BH96" s="232">
        <f>IF(N96="sníž. přenesená",J96,0)</f>
        <v>0</v>
      </c>
      <c r="BI96" s="232">
        <f>IF(N96="nulová",J96,0)</f>
        <v>0</v>
      </c>
      <c r="BJ96" s="24" t="s">
        <v>78</v>
      </c>
      <c r="BK96" s="232">
        <f>ROUND(I96*H96,2)</f>
        <v>0</v>
      </c>
      <c r="BL96" s="24" t="s">
        <v>344</v>
      </c>
      <c r="BM96" s="24" t="s">
        <v>762</v>
      </c>
    </row>
    <row r="97" spans="2:65" s="1" customFormat="1" ht="16.5" customHeight="1">
      <c r="B97" s="46"/>
      <c r="C97" s="221" t="s">
        <v>78</v>
      </c>
      <c r="D97" s="221" t="s">
        <v>141</v>
      </c>
      <c r="E97" s="222" t="s">
        <v>763</v>
      </c>
      <c r="F97" s="223" t="s">
        <v>764</v>
      </c>
      <c r="G97" s="224" t="s">
        <v>765</v>
      </c>
      <c r="H97" s="225">
        <v>1</v>
      </c>
      <c r="I97" s="226"/>
      <c r="J97" s="227">
        <f>ROUND(I97*H97,2)</f>
        <v>0</v>
      </c>
      <c r="K97" s="223" t="s">
        <v>21</v>
      </c>
      <c r="L97" s="72"/>
      <c r="M97" s="228" t="s">
        <v>21</v>
      </c>
      <c r="N97" s="229" t="s">
        <v>41</v>
      </c>
      <c r="O97" s="47"/>
      <c r="P97" s="230">
        <f>O97*H97</f>
        <v>0</v>
      </c>
      <c r="Q97" s="230">
        <v>0.00096</v>
      </c>
      <c r="R97" s="230">
        <f>Q97*H97</f>
        <v>0.00096</v>
      </c>
      <c r="S97" s="230">
        <v>0</v>
      </c>
      <c r="T97" s="231">
        <f>S97*H97</f>
        <v>0</v>
      </c>
      <c r="AR97" s="24" t="s">
        <v>344</v>
      </c>
      <c r="AT97" s="24" t="s">
        <v>141</v>
      </c>
      <c r="AU97" s="24" t="s">
        <v>80</v>
      </c>
      <c r="AY97" s="24" t="s">
        <v>137</v>
      </c>
      <c r="BE97" s="232">
        <f>IF(N97="základní",J97,0)</f>
        <v>0</v>
      </c>
      <c r="BF97" s="232">
        <f>IF(N97="snížená",J97,0)</f>
        <v>0</v>
      </c>
      <c r="BG97" s="232">
        <f>IF(N97="zákl. přenesená",J97,0)</f>
        <v>0</v>
      </c>
      <c r="BH97" s="232">
        <f>IF(N97="sníž. přenesená",J97,0)</f>
        <v>0</v>
      </c>
      <c r="BI97" s="232">
        <f>IF(N97="nulová",J97,0)</f>
        <v>0</v>
      </c>
      <c r="BJ97" s="24" t="s">
        <v>78</v>
      </c>
      <c r="BK97" s="232">
        <f>ROUND(I97*H97,2)</f>
        <v>0</v>
      </c>
      <c r="BL97" s="24" t="s">
        <v>344</v>
      </c>
      <c r="BM97" s="24" t="s">
        <v>766</v>
      </c>
    </row>
    <row r="98" spans="2:65" s="1" customFormat="1" ht="16.5" customHeight="1">
      <c r="B98" s="46"/>
      <c r="C98" s="221" t="s">
        <v>80</v>
      </c>
      <c r="D98" s="221" t="s">
        <v>141</v>
      </c>
      <c r="E98" s="222" t="s">
        <v>767</v>
      </c>
      <c r="F98" s="223" t="s">
        <v>768</v>
      </c>
      <c r="G98" s="224" t="s">
        <v>765</v>
      </c>
      <c r="H98" s="225">
        <v>1</v>
      </c>
      <c r="I98" s="226"/>
      <c r="J98" s="227">
        <f>ROUND(I98*H98,2)</f>
        <v>0</v>
      </c>
      <c r="K98" s="223" t="s">
        <v>21</v>
      </c>
      <c r="L98" s="72"/>
      <c r="M98" s="228" t="s">
        <v>21</v>
      </c>
      <c r="N98" s="229" t="s">
        <v>41</v>
      </c>
      <c r="O98" s="47"/>
      <c r="P98" s="230">
        <f>O98*H98</f>
        <v>0</v>
      </c>
      <c r="Q98" s="230">
        <v>0.00096</v>
      </c>
      <c r="R98" s="230">
        <f>Q98*H98</f>
        <v>0.00096</v>
      </c>
      <c r="S98" s="230">
        <v>0</v>
      </c>
      <c r="T98" s="231">
        <f>S98*H98</f>
        <v>0</v>
      </c>
      <c r="AR98" s="24" t="s">
        <v>344</v>
      </c>
      <c r="AT98" s="24" t="s">
        <v>141</v>
      </c>
      <c r="AU98" s="24" t="s">
        <v>80</v>
      </c>
      <c r="AY98" s="24" t="s">
        <v>137</v>
      </c>
      <c r="BE98" s="232">
        <f>IF(N98="základní",J98,0)</f>
        <v>0</v>
      </c>
      <c r="BF98" s="232">
        <f>IF(N98="snížená",J98,0)</f>
        <v>0</v>
      </c>
      <c r="BG98" s="232">
        <f>IF(N98="zákl. přenesená",J98,0)</f>
        <v>0</v>
      </c>
      <c r="BH98" s="232">
        <f>IF(N98="sníž. přenesená",J98,0)</f>
        <v>0</v>
      </c>
      <c r="BI98" s="232">
        <f>IF(N98="nulová",J98,0)</f>
        <v>0</v>
      </c>
      <c r="BJ98" s="24" t="s">
        <v>78</v>
      </c>
      <c r="BK98" s="232">
        <f>ROUND(I98*H98,2)</f>
        <v>0</v>
      </c>
      <c r="BL98" s="24" t="s">
        <v>344</v>
      </c>
      <c r="BM98" s="24" t="s">
        <v>769</v>
      </c>
    </row>
    <row r="99" spans="2:65" s="1" customFormat="1" ht="25.5" customHeight="1">
      <c r="B99" s="46"/>
      <c r="C99" s="221" t="s">
        <v>225</v>
      </c>
      <c r="D99" s="221" t="s">
        <v>141</v>
      </c>
      <c r="E99" s="222" t="s">
        <v>770</v>
      </c>
      <c r="F99" s="223" t="s">
        <v>771</v>
      </c>
      <c r="G99" s="224" t="s">
        <v>267</v>
      </c>
      <c r="H99" s="225">
        <v>10</v>
      </c>
      <c r="I99" s="226"/>
      <c r="J99" s="227">
        <f>ROUND(I99*H99,2)</f>
        <v>0</v>
      </c>
      <c r="K99" s="223" t="s">
        <v>145</v>
      </c>
      <c r="L99" s="72"/>
      <c r="M99" s="228" t="s">
        <v>21</v>
      </c>
      <c r="N99" s="229" t="s">
        <v>41</v>
      </c>
      <c r="O99" s="47"/>
      <c r="P99" s="230">
        <f>O99*H99</f>
        <v>0</v>
      </c>
      <c r="Q99" s="230">
        <v>0.00493</v>
      </c>
      <c r="R99" s="230">
        <f>Q99*H99</f>
        <v>0.049300000000000004</v>
      </c>
      <c r="S99" s="230">
        <v>0</v>
      </c>
      <c r="T99" s="231">
        <f>S99*H99</f>
        <v>0</v>
      </c>
      <c r="AR99" s="24" t="s">
        <v>344</v>
      </c>
      <c r="AT99" s="24" t="s">
        <v>141</v>
      </c>
      <c r="AU99" s="24" t="s">
        <v>80</v>
      </c>
      <c r="AY99" s="24" t="s">
        <v>137</v>
      </c>
      <c r="BE99" s="232">
        <f>IF(N99="základní",J99,0)</f>
        <v>0</v>
      </c>
      <c r="BF99" s="232">
        <f>IF(N99="snížená",J99,0)</f>
        <v>0</v>
      </c>
      <c r="BG99" s="232">
        <f>IF(N99="zákl. přenesená",J99,0)</f>
        <v>0</v>
      </c>
      <c r="BH99" s="232">
        <f>IF(N99="sníž. přenesená",J99,0)</f>
        <v>0</v>
      </c>
      <c r="BI99" s="232">
        <f>IF(N99="nulová",J99,0)</f>
        <v>0</v>
      </c>
      <c r="BJ99" s="24" t="s">
        <v>78</v>
      </c>
      <c r="BK99" s="232">
        <f>ROUND(I99*H99,2)</f>
        <v>0</v>
      </c>
      <c r="BL99" s="24" t="s">
        <v>344</v>
      </c>
      <c r="BM99" s="24" t="s">
        <v>772</v>
      </c>
    </row>
    <row r="100" spans="2:65" s="1" customFormat="1" ht="25.5" customHeight="1">
      <c r="B100" s="46"/>
      <c r="C100" s="221" t="s">
        <v>318</v>
      </c>
      <c r="D100" s="221" t="s">
        <v>141</v>
      </c>
      <c r="E100" s="222" t="s">
        <v>773</v>
      </c>
      <c r="F100" s="223" t="s">
        <v>774</v>
      </c>
      <c r="G100" s="224" t="s">
        <v>267</v>
      </c>
      <c r="H100" s="225">
        <v>2</v>
      </c>
      <c r="I100" s="226"/>
      <c r="J100" s="227">
        <f>ROUND(I100*H100,2)</f>
        <v>0</v>
      </c>
      <c r="K100" s="223" t="s">
        <v>145</v>
      </c>
      <c r="L100" s="72"/>
      <c r="M100" s="228" t="s">
        <v>21</v>
      </c>
      <c r="N100" s="229" t="s">
        <v>41</v>
      </c>
      <c r="O100" s="47"/>
      <c r="P100" s="230">
        <f>O100*H100</f>
        <v>0</v>
      </c>
      <c r="Q100" s="230">
        <v>0.00888</v>
      </c>
      <c r="R100" s="230">
        <f>Q100*H100</f>
        <v>0.01776</v>
      </c>
      <c r="S100" s="230">
        <v>0</v>
      </c>
      <c r="T100" s="231">
        <f>S100*H100</f>
        <v>0</v>
      </c>
      <c r="AR100" s="24" t="s">
        <v>344</v>
      </c>
      <c r="AT100" s="24" t="s">
        <v>141</v>
      </c>
      <c r="AU100" s="24" t="s">
        <v>80</v>
      </c>
      <c r="AY100" s="24" t="s">
        <v>137</v>
      </c>
      <c r="BE100" s="232">
        <f>IF(N100="základní",J100,0)</f>
        <v>0</v>
      </c>
      <c r="BF100" s="232">
        <f>IF(N100="snížená",J100,0)</f>
        <v>0</v>
      </c>
      <c r="BG100" s="232">
        <f>IF(N100="zákl. přenesená",J100,0)</f>
        <v>0</v>
      </c>
      <c r="BH100" s="232">
        <f>IF(N100="sníž. přenesená",J100,0)</f>
        <v>0</v>
      </c>
      <c r="BI100" s="232">
        <f>IF(N100="nulová",J100,0)</f>
        <v>0</v>
      </c>
      <c r="BJ100" s="24" t="s">
        <v>78</v>
      </c>
      <c r="BK100" s="232">
        <f>ROUND(I100*H100,2)</f>
        <v>0</v>
      </c>
      <c r="BL100" s="24" t="s">
        <v>344</v>
      </c>
      <c r="BM100" s="24" t="s">
        <v>775</v>
      </c>
    </row>
    <row r="101" spans="2:65" s="1" customFormat="1" ht="25.5" customHeight="1">
      <c r="B101" s="46"/>
      <c r="C101" s="221" t="s">
        <v>322</v>
      </c>
      <c r="D101" s="221" t="s">
        <v>141</v>
      </c>
      <c r="E101" s="222" t="s">
        <v>776</v>
      </c>
      <c r="F101" s="223" t="s">
        <v>777</v>
      </c>
      <c r="G101" s="224" t="s">
        <v>267</v>
      </c>
      <c r="H101" s="225">
        <v>30</v>
      </c>
      <c r="I101" s="226"/>
      <c r="J101" s="227">
        <f>ROUND(I101*H101,2)</f>
        <v>0</v>
      </c>
      <c r="K101" s="223" t="s">
        <v>145</v>
      </c>
      <c r="L101" s="72"/>
      <c r="M101" s="228" t="s">
        <v>21</v>
      </c>
      <c r="N101" s="229" t="s">
        <v>41</v>
      </c>
      <c r="O101" s="47"/>
      <c r="P101" s="230">
        <f>O101*H101</f>
        <v>0</v>
      </c>
      <c r="Q101" s="230">
        <v>0.01171</v>
      </c>
      <c r="R101" s="230">
        <f>Q101*H101</f>
        <v>0.3513</v>
      </c>
      <c r="S101" s="230">
        <v>0</v>
      </c>
      <c r="T101" s="231">
        <f>S101*H101</f>
        <v>0</v>
      </c>
      <c r="AR101" s="24" t="s">
        <v>344</v>
      </c>
      <c r="AT101" s="24" t="s">
        <v>141</v>
      </c>
      <c r="AU101" s="24" t="s">
        <v>80</v>
      </c>
      <c r="AY101" s="24" t="s">
        <v>137</v>
      </c>
      <c r="BE101" s="232">
        <f>IF(N101="základní",J101,0)</f>
        <v>0</v>
      </c>
      <c r="BF101" s="232">
        <f>IF(N101="snížená",J101,0)</f>
        <v>0</v>
      </c>
      <c r="BG101" s="232">
        <f>IF(N101="zákl. přenesená",J101,0)</f>
        <v>0</v>
      </c>
      <c r="BH101" s="232">
        <f>IF(N101="sníž. přenesená",J101,0)</f>
        <v>0</v>
      </c>
      <c r="BI101" s="232">
        <f>IF(N101="nulová",J101,0)</f>
        <v>0</v>
      </c>
      <c r="BJ101" s="24" t="s">
        <v>78</v>
      </c>
      <c r="BK101" s="232">
        <f>ROUND(I101*H101,2)</f>
        <v>0</v>
      </c>
      <c r="BL101" s="24" t="s">
        <v>344</v>
      </c>
      <c r="BM101" s="24" t="s">
        <v>778</v>
      </c>
    </row>
    <row r="102" spans="2:65" s="1" customFormat="1" ht="25.5" customHeight="1">
      <c r="B102" s="46"/>
      <c r="C102" s="221" t="s">
        <v>153</v>
      </c>
      <c r="D102" s="221" t="s">
        <v>141</v>
      </c>
      <c r="E102" s="222" t="s">
        <v>779</v>
      </c>
      <c r="F102" s="223" t="s">
        <v>780</v>
      </c>
      <c r="G102" s="224" t="s">
        <v>175</v>
      </c>
      <c r="H102" s="225">
        <v>2</v>
      </c>
      <c r="I102" s="226"/>
      <c r="J102" s="227">
        <f>ROUND(I102*H102,2)</f>
        <v>0</v>
      </c>
      <c r="K102" s="223" t="s">
        <v>145</v>
      </c>
      <c r="L102" s="72"/>
      <c r="M102" s="228" t="s">
        <v>21</v>
      </c>
      <c r="N102" s="229" t="s">
        <v>41</v>
      </c>
      <c r="O102" s="47"/>
      <c r="P102" s="230">
        <f>O102*H102</f>
        <v>0</v>
      </c>
      <c r="Q102" s="230">
        <v>0.00101</v>
      </c>
      <c r="R102" s="230">
        <f>Q102*H102</f>
        <v>0.00202</v>
      </c>
      <c r="S102" s="230">
        <v>0</v>
      </c>
      <c r="T102" s="231">
        <f>S102*H102</f>
        <v>0</v>
      </c>
      <c r="AR102" s="24" t="s">
        <v>344</v>
      </c>
      <c r="AT102" s="24" t="s">
        <v>141</v>
      </c>
      <c r="AU102" s="24" t="s">
        <v>80</v>
      </c>
      <c r="AY102" s="24" t="s">
        <v>137</v>
      </c>
      <c r="BE102" s="232">
        <f>IF(N102="základní",J102,0)</f>
        <v>0</v>
      </c>
      <c r="BF102" s="232">
        <f>IF(N102="snížená",J102,0)</f>
        <v>0</v>
      </c>
      <c r="BG102" s="232">
        <f>IF(N102="zákl. přenesená",J102,0)</f>
        <v>0</v>
      </c>
      <c r="BH102" s="232">
        <f>IF(N102="sníž. přenesená",J102,0)</f>
        <v>0</v>
      </c>
      <c r="BI102" s="232">
        <f>IF(N102="nulová",J102,0)</f>
        <v>0</v>
      </c>
      <c r="BJ102" s="24" t="s">
        <v>78</v>
      </c>
      <c r="BK102" s="232">
        <f>ROUND(I102*H102,2)</f>
        <v>0</v>
      </c>
      <c r="BL102" s="24" t="s">
        <v>344</v>
      </c>
      <c r="BM102" s="24" t="s">
        <v>781</v>
      </c>
    </row>
    <row r="103" spans="2:65" s="1" customFormat="1" ht="25.5" customHeight="1">
      <c r="B103" s="46"/>
      <c r="C103" s="221" t="s">
        <v>140</v>
      </c>
      <c r="D103" s="221" t="s">
        <v>141</v>
      </c>
      <c r="E103" s="222" t="s">
        <v>782</v>
      </c>
      <c r="F103" s="223" t="s">
        <v>783</v>
      </c>
      <c r="G103" s="224" t="s">
        <v>175</v>
      </c>
      <c r="H103" s="225">
        <v>1</v>
      </c>
      <c r="I103" s="226"/>
      <c r="J103" s="227">
        <f>ROUND(I103*H103,2)</f>
        <v>0</v>
      </c>
      <c r="K103" s="223" t="s">
        <v>145</v>
      </c>
      <c r="L103" s="72"/>
      <c r="M103" s="228" t="s">
        <v>21</v>
      </c>
      <c r="N103" s="229" t="s">
        <v>41</v>
      </c>
      <c r="O103" s="47"/>
      <c r="P103" s="230">
        <f>O103*H103</f>
        <v>0</v>
      </c>
      <c r="Q103" s="230">
        <v>0.00114</v>
      </c>
      <c r="R103" s="230">
        <f>Q103*H103</f>
        <v>0.00114</v>
      </c>
      <c r="S103" s="230">
        <v>0</v>
      </c>
      <c r="T103" s="231">
        <f>S103*H103</f>
        <v>0</v>
      </c>
      <c r="AR103" s="24" t="s">
        <v>344</v>
      </c>
      <c r="AT103" s="24" t="s">
        <v>141</v>
      </c>
      <c r="AU103" s="24" t="s">
        <v>80</v>
      </c>
      <c r="AY103" s="24" t="s">
        <v>137</v>
      </c>
      <c r="BE103" s="232">
        <f>IF(N103="základní",J103,0)</f>
        <v>0</v>
      </c>
      <c r="BF103" s="232">
        <f>IF(N103="snížená",J103,0)</f>
        <v>0</v>
      </c>
      <c r="BG103" s="232">
        <f>IF(N103="zákl. přenesená",J103,0)</f>
        <v>0</v>
      </c>
      <c r="BH103" s="232">
        <f>IF(N103="sníž. přenesená",J103,0)</f>
        <v>0</v>
      </c>
      <c r="BI103" s="232">
        <f>IF(N103="nulová",J103,0)</f>
        <v>0</v>
      </c>
      <c r="BJ103" s="24" t="s">
        <v>78</v>
      </c>
      <c r="BK103" s="232">
        <f>ROUND(I103*H103,2)</f>
        <v>0</v>
      </c>
      <c r="BL103" s="24" t="s">
        <v>344</v>
      </c>
      <c r="BM103" s="24" t="s">
        <v>784</v>
      </c>
    </row>
    <row r="104" spans="2:65" s="1" customFormat="1" ht="25.5" customHeight="1">
      <c r="B104" s="46"/>
      <c r="C104" s="221" t="s">
        <v>282</v>
      </c>
      <c r="D104" s="221" t="s">
        <v>141</v>
      </c>
      <c r="E104" s="222" t="s">
        <v>785</v>
      </c>
      <c r="F104" s="223" t="s">
        <v>786</v>
      </c>
      <c r="G104" s="224" t="s">
        <v>175</v>
      </c>
      <c r="H104" s="225">
        <v>3</v>
      </c>
      <c r="I104" s="226"/>
      <c r="J104" s="227">
        <f>ROUND(I104*H104,2)</f>
        <v>0</v>
      </c>
      <c r="K104" s="223" t="s">
        <v>145</v>
      </c>
      <c r="L104" s="72"/>
      <c r="M104" s="228" t="s">
        <v>21</v>
      </c>
      <c r="N104" s="229" t="s">
        <v>41</v>
      </c>
      <c r="O104" s="47"/>
      <c r="P104" s="230">
        <f>O104*H104</f>
        <v>0</v>
      </c>
      <c r="Q104" s="230">
        <v>0.00149</v>
      </c>
      <c r="R104" s="230">
        <f>Q104*H104</f>
        <v>0.00447</v>
      </c>
      <c r="S104" s="230">
        <v>0</v>
      </c>
      <c r="T104" s="231">
        <f>S104*H104</f>
        <v>0</v>
      </c>
      <c r="AR104" s="24" t="s">
        <v>344</v>
      </c>
      <c r="AT104" s="24" t="s">
        <v>141</v>
      </c>
      <c r="AU104" s="24" t="s">
        <v>80</v>
      </c>
      <c r="AY104" s="24" t="s">
        <v>137</v>
      </c>
      <c r="BE104" s="232">
        <f>IF(N104="základní",J104,0)</f>
        <v>0</v>
      </c>
      <c r="BF104" s="232">
        <f>IF(N104="snížená",J104,0)</f>
        <v>0</v>
      </c>
      <c r="BG104" s="232">
        <f>IF(N104="zákl. přenesená",J104,0)</f>
        <v>0</v>
      </c>
      <c r="BH104" s="232">
        <f>IF(N104="sníž. přenesená",J104,0)</f>
        <v>0</v>
      </c>
      <c r="BI104" s="232">
        <f>IF(N104="nulová",J104,0)</f>
        <v>0</v>
      </c>
      <c r="BJ104" s="24" t="s">
        <v>78</v>
      </c>
      <c r="BK104" s="232">
        <f>ROUND(I104*H104,2)</f>
        <v>0</v>
      </c>
      <c r="BL104" s="24" t="s">
        <v>344</v>
      </c>
      <c r="BM104" s="24" t="s">
        <v>787</v>
      </c>
    </row>
    <row r="105" spans="2:65" s="1" customFormat="1" ht="25.5" customHeight="1">
      <c r="B105" s="46"/>
      <c r="C105" s="221" t="s">
        <v>269</v>
      </c>
      <c r="D105" s="221" t="s">
        <v>141</v>
      </c>
      <c r="E105" s="222" t="s">
        <v>788</v>
      </c>
      <c r="F105" s="223" t="s">
        <v>789</v>
      </c>
      <c r="G105" s="224" t="s">
        <v>175</v>
      </c>
      <c r="H105" s="225">
        <v>2</v>
      </c>
      <c r="I105" s="226"/>
      <c r="J105" s="227">
        <f>ROUND(I105*H105,2)</f>
        <v>0</v>
      </c>
      <c r="K105" s="223" t="s">
        <v>145</v>
      </c>
      <c r="L105" s="72"/>
      <c r="M105" s="228" t="s">
        <v>21</v>
      </c>
      <c r="N105" s="229" t="s">
        <v>41</v>
      </c>
      <c r="O105" s="47"/>
      <c r="P105" s="230">
        <f>O105*H105</f>
        <v>0</v>
      </c>
      <c r="Q105" s="230">
        <v>0.00237</v>
      </c>
      <c r="R105" s="230">
        <f>Q105*H105</f>
        <v>0.00474</v>
      </c>
      <c r="S105" s="230">
        <v>0</v>
      </c>
      <c r="T105" s="231">
        <f>S105*H105</f>
        <v>0</v>
      </c>
      <c r="AR105" s="24" t="s">
        <v>344</v>
      </c>
      <c r="AT105" s="24" t="s">
        <v>141</v>
      </c>
      <c r="AU105" s="24" t="s">
        <v>80</v>
      </c>
      <c r="AY105" s="24" t="s">
        <v>137</v>
      </c>
      <c r="BE105" s="232">
        <f>IF(N105="základní",J105,0)</f>
        <v>0</v>
      </c>
      <c r="BF105" s="232">
        <f>IF(N105="snížená",J105,0)</f>
        <v>0</v>
      </c>
      <c r="BG105" s="232">
        <f>IF(N105="zákl. přenesená",J105,0)</f>
        <v>0</v>
      </c>
      <c r="BH105" s="232">
        <f>IF(N105="sníž. přenesená",J105,0)</f>
        <v>0</v>
      </c>
      <c r="BI105" s="232">
        <f>IF(N105="nulová",J105,0)</f>
        <v>0</v>
      </c>
      <c r="BJ105" s="24" t="s">
        <v>78</v>
      </c>
      <c r="BK105" s="232">
        <f>ROUND(I105*H105,2)</f>
        <v>0</v>
      </c>
      <c r="BL105" s="24" t="s">
        <v>344</v>
      </c>
      <c r="BM105" s="24" t="s">
        <v>790</v>
      </c>
    </row>
    <row r="106" spans="2:65" s="1" customFormat="1" ht="25.5" customHeight="1">
      <c r="B106" s="46"/>
      <c r="C106" s="221" t="s">
        <v>205</v>
      </c>
      <c r="D106" s="221" t="s">
        <v>141</v>
      </c>
      <c r="E106" s="222" t="s">
        <v>791</v>
      </c>
      <c r="F106" s="223" t="s">
        <v>792</v>
      </c>
      <c r="G106" s="224" t="s">
        <v>175</v>
      </c>
      <c r="H106" s="225">
        <v>1</v>
      </c>
      <c r="I106" s="226"/>
      <c r="J106" s="227">
        <f>ROUND(I106*H106,2)</f>
        <v>0</v>
      </c>
      <c r="K106" s="223" t="s">
        <v>145</v>
      </c>
      <c r="L106" s="72"/>
      <c r="M106" s="228" t="s">
        <v>21</v>
      </c>
      <c r="N106" s="229" t="s">
        <v>41</v>
      </c>
      <c r="O106" s="47"/>
      <c r="P106" s="230">
        <f>O106*H106</f>
        <v>0</v>
      </c>
      <c r="Q106" s="230">
        <v>0.00304</v>
      </c>
      <c r="R106" s="230">
        <f>Q106*H106</f>
        <v>0.00304</v>
      </c>
      <c r="S106" s="230">
        <v>0</v>
      </c>
      <c r="T106" s="231">
        <f>S106*H106</f>
        <v>0</v>
      </c>
      <c r="AR106" s="24" t="s">
        <v>344</v>
      </c>
      <c r="AT106" s="24" t="s">
        <v>141</v>
      </c>
      <c r="AU106" s="24" t="s">
        <v>80</v>
      </c>
      <c r="AY106" s="24" t="s">
        <v>137</v>
      </c>
      <c r="BE106" s="232">
        <f>IF(N106="základní",J106,0)</f>
        <v>0</v>
      </c>
      <c r="BF106" s="232">
        <f>IF(N106="snížená",J106,0)</f>
        <v>0</v>
      </c>
      <c r="BG106" s="232">
        <f>IF(N106="zákl. přenesená",J106,0)</f>
        <v>0</v>
      </c>
      <c r="BH106" s="232">
        <f>IF(N106="sníž. přenesená",J106,0)</f>
        <v>0</v>
      </c>
      <c r="BI106" s="232">
        <f>IF(N106="nulová",J106,0)</f>
        <v>0</v>
      </c>
      <c r="BJ106" s="24" t="s">
        <v>78</v>
      </c>
      <c r="BK106" s="232">
        <f>ROUND(I106*H106,2)</f>
        <v>0</v>
      </c>
      <c r="BL106" s="24" t="s">
        <v>344</v>
      </c>
      <c r="BM106" s="24" t="s">
        <v>793</v>
      </c>
    </row>
    <row r="107" spans="2:65" s="1" customFormat="1" ht="16.5" customHeight="1">
      <c r="B107" s="46"/>
      <c r="C107" s="221" t="s">
        <v>271</v>
      </c>
      <c r="D107" s="221" t="s">
        <v>141</v>
      </c>
      <c r="E107" s="222" t="s">
        <v>794</v>
      </c>
      <c r="F107" s="223" t="s">
        <v>795</v>
      </c>
      <c r="G107" s="224" t="s">
        <v>267</v>
      </c>
      <c r="H107" s="225">
        <v>1</v>
      </c>
      <c r="I107" s="226"/>
      <c r="J107" s="227">
        <f>ROUND(I107*H107,2)</f>
        <v>0</v>
      </c>
      <c r="K107" s="223" t="s">
        <v>145</v>
      </c>
      <c r="L107" s="72"/>
      <c r="M107" s="228" t="s">
        <v>21</v>
      </c>
      <c r="N107" s="229" t="s">
        <v>41</v>
      </c>
      <c r="O107" s="47"/>
      <c r="P107" s="230">
        <f>O107*H107</f>
        <v>0</v>
      </c>
      <c r="Q107" s="230">
        <v>0.01846</v>
      </c>
      <c r="R107" s="230">
        <f>Q107*H107</f>
        <v>0.01846</v>
      </c>
      <c r="S107" s="230">
        <v>0</v>
      </c>
      <c r="T107" s="231">
        <f>S107*H107</f>
        <v>0</v>
      </c>
      <c r="AR107" s="24" t="s">
        <v>344</v>
      </c>
      <c r="AT107" s="24" t="s">
        <v>141</v>
      </c>
      <c r="AU107" s="24" t="s">
        <v>80</v>
      </c>
      <c r="AY107" s="24" t="s">
        <v>137</v>
      </c>
      <c r="BE107" s="232">
        <f>IF(N107="základní",J107,0)</f>
        <v>0</v>
      </c>
      <c r="BF107" s="232">
        <f>IF(N107="snížená",J107,0)</f>
        <v>0</v>
      </c>
      <c r="BG107" s="232">
        <f>IF(N107="zákl. přenesená",J107,0)</f>
        <v>0</v>
      </c>
      <c r="BH107" s="232">
        <f>IF(N107="sníž. přenesená",J107,0)</f>
        <v>0</v>
      </c>
      <c r="BI107" s="232">
        <f>IF(N107="nulová",J107,0)</f>
        <v>0</v>
      </c>
      <c r="BJ107" s="24" t="s">
        <v>78</v>
      </c>
      <c r="BK107" s="232">
        <f>ROUND(I107*H107,2)</f>
        <v>0</v>
      </c>
      <c r="BL107" s="24" t="s">
        <v>344</v>
      </c>
      <c r="BM107" s="24" t="s">
        <v>796</v>
      </c>
    </row>
    <row r="108" spans="2:65" s="1" customFormat="1" ht="16.5" customHeight="1">
      <c r="B108" s="46"/>
      <c r="C108" s="221" t="s">
        <v>332</v>
      </c>
      <c r="D108" s="221" t="s">
        <v>141</v>
      </c>
      <c r="E108" s="222" t="s">
        <v>797</v>
      </c>
      <c r="F108" s="223" t="s">
        <v>798</v>
      </c>
      <c r="G108" s="224" t="s">
        <v>175</v>
      </c>
      <c r="H108" s="225">
        <v>2</v>
      </c>
      <c r="I108" s="226"/>
      <c r="J108" s="227">
        <f>ROUND(I108*H108,2)</f>
        <v>0</v>
      </c>
      <c r="K108" s="223" t="s">
        <v>145</v>
      </c>
      <c r="L108" s="72"/>
      <c r="M108" s="228" t="s">
        <v>21</v>
      </c>
      <c r="N108" s="229" t="s">
        <v>41</v>
      </c>
      <c r="O108" s="47"/>
      <c r="P108" s="230">
        <f>O108*H108</f>
        <v>0</v>
      </c>
      <c r="Q108" s="230">
        <v>0</v>
      </c>
      <c r="R108" s="230">
        <f>Q108*H108</f>
        <v>0</v>
      </c>
      <c r="S108" s="230">
        <v>0</v>
      </c>
      <c r="T108" s="231">
        <f>S108*H108</f>
        <v>0</v>
      </c>
      <c r="AR108" s="24" t="s">
        <v>344</v>
      </c>
      <c r="AT108" s="24" t="s">
        <v>141</v>
      </c>
      <c r="AU108" s="24" t="s">
        <v>80</v>
      </c>
      <c r="AY108" s="24" t="s">
        <v>137</v>
      </c>
      <c r="BE108" s="232">
        <f>IF(N108="základní",J108,0)</f>
        <v>0</v>
      </c>
      <c r="BF108" s="232">
        <f>IF(N108="snížená",J108,0)</f>
        <v>0</v>
      </c>
      <c r="BG108" s="232">
        <f>IF(N108="zákl. přenesená",J108,0)</f>
        <v>0</v>
      </c>
      <c r="BH108" s="232">
        <f>IF(N108="sníž. přenesená",J108,0)</f>
        <v>0</v>
      </c>
      <c r="BI108" s="232">
        <f>IF(N108="nulová",J108,0)</f>
        <v>0</v>
      </c>
      <c r="BJ108" s="24" t="s">
        <v>78</v>
      </c>
      <c r="BK108" s="232">
        <f>ROUND(I108*H108,2)</f>
        <v>0</v>
      </c>
      <c r="BL108" s="24" t="s">
        <v>344</v>
      </c>
      <c r="BM108" s="24" t="s">
        <v>799</v>
      </c>
    </row>
    <row r="109" spans="2:47" s="1" customFormat="1" ht="13.5">
      <c r="B109" s="46"/>
      <c r="C109" s="74"/>
      <c r="D109" s="235" t="s">
        <v>431</v>
      </c>
      <c r="E109" s="74"/>
      <c r="F109" s="291" t="s">
        <v>800</v>
      </c>
      <c r="G109" s="74"/>
      <c r="H109" s="74"/>
      <c r="I109" s="191"/>
      <c r="J109" s="74"/>
      <c r="K109" s="74"/>
      <c r="L109" s="72"/>
      <c r="M109" s="292"/>
      <c r="N109" s="47"/>
      <c r="O109" s="47"/>
      <c r="P109" s="47"/>
      <c r="Q109" s="47"/>
      <c r="R109" s="47"/>
      <c r="S109" s="47"/>
      <c r="T109" s="95"/>
      <c r="AT109" s="24" t="s">
        <v>431</v>
      </c>
      <c r="AU109" s="24" t="s">
        <v>80</v>
      </c>
    </row>
    <row r="110" spans="2:65" s="1" customFormat="1" ht="25.5" customHeight="1">
      <c r="B110" s="46"/>
      <c r="C110" s="221" t="s">
        <v>356</v>
      </c>
      <c r="D110" s="221" t="s">
        <v>141</v>
      </c>
      <c r="E110" s="222" t="s">
        <v>801</v>
      </c>
      <c r="F110" s="223" t="s">
        <v>802</v>
      </c>
      <c r="G110" s="224" t="s">
        <v>436</v>
      </c>
      <c r="H110" s="225">
        <v>1</v>
      </c>
      <c r="I110" s="226"/>
      <c r="J110" s="227">
        <f>ROUND(I110*H110,2)</f>
        <v>0</v>
      </c>
      <c r="K110" s="223" t="s">
        <v>145</v>
      </c>
      <c r="L110" s="72"/>
      <c r="M110" s="228" t="s">
        <v>21</v>
      </c>
      <c r="N110" s="229" t="s">
        <v>41</v>
      </c>
      <c r="O110" s="47"/>
      <c r="P110" s="230">
        <f>O110*H110</f>
        <v>0</v>
      </c>
      <c r="Q110" s="230">
        <v>0.01639</v>
      </c>
      <c r="R110" s="230">
        <f>Q110*H110</f>
        <v>0.01639</v>
      </c>
      <c r="S110" s="230">
        <v>0</v>
      </c>
      <c r="T110" s="231">
        <f>S110*H110</f>
        <v>0</v>
      </c>
      <c r="AR110" s="24" t="s">
        <v>344</v>
      </c>
      <c r="AT110" s="24" t="s">
        <v>141</v>
      </c>
      <c r="AU110" s="24" t="s">
        <v>80</v>
      </c>
      <c r="AY110" s="24" t="s">
        <v>137</v>
      </c>
      <c r="BE110" s="232">
        <f>IF(N110="základní",J110,0)</f>
        <v>0</v>
      </c>
      <c r="BF110" s="232">
        <f>IF(N110="snížená",J110,0)</f>
        <v>0</v>
      </c>
      <c r="BG110" s="232">
        <f>IF(N110="zákl. přenesená",J110,0)</f>
        <v>0</v>
      </c>
      <c r="BH110" s="232">
        <f>IF(N110="sníž. přenesená",J110,0)</f>
        <v>0</v>
      </c>
      <c r="BI110" s="232">
        <f>IF(N110="nulová",J110,0)</f>
        <v>0</v>
      </c>
      <c r="BJ110" s="24" t="s">
        <v>78</v>
      </c>
      <c r="BK110" s="232">
        <f>ROUND(I110*H110,2)</f>
        <v>0</v>
      </c>
      <c r="BL110" s="24" t="s">
        <v>344</v>
      </c>
      <c r="BM110" s="24" t="s">
        <v>803</v>
      </c>
    </row>
    <row r="111" spans="2:47" s="1" customFormat="1" ht="13.5">
      <c r="B111" s="46"/>
      <c r="C111" s="74"/>
      <c r="D111" s="235" t="s">
        <v>431</v>
      </c>
      <c r="E111" s="74"/>
      <c r="F111" s="291" t="s">
        <v>804</v>
      </c>
      <c r="G111" s="74"/>
      <c r="H111" s="74"/>
      <c r="I111" s="191"/>
      <c r="J111" s="74"/>
      <c r="K111" s="74"/>
      <c r="L111" s="72"/>
      <c r="M111" s="292"/>
      <c r="N111" s="47"/>
      <c r="O111" s="47"/>
      <c r="P111" s="47"/>
      <c r="Q111" s="47"/>
      <c r="R111" s="47"/>
      <c r="S111" s="47"/>
      <c r="T111" s="95"/>
      <c r="AT111" s="24" t="s">
        <v>431</v>
      </c>
      <c r="AU111" s="24" t="s">
        <v>80</v>
      </c>
    </row>
    <row r="112" spans="2:65" s="1" customFormat="1" ht="25.5" customHeight="1">
      <c r="B112" s="46"/>
      <c r="C112" s="221" t="s">
        <v>161</v>
      </c>
      <c r="D112" s="221" t="s">
        <v>141</v>
      </c>
      <c r="E112" s="222" t="s">
        <v>805</v>
      </c>
      <c r="F112" s="223" t="s">
        <v>806</v>
      </c>
      <c r="G112" s="224" t="s">
        <v>436</v>
      </c>
      <c r="H112" s="225">
        <v>1</v>
      </c>
      <c r="I112" s="226"/>
      <c r="J112" s="227">
        <f>ROUND(I112*H112,2)</f>
        <v>0</v>
      </c>
      <c r="K112" s="223" t="s">
        <v>145</v>
      </c>
      <c r="L112" s="72"/>
      <c r="M112" s="228" t="s">
        <v>21</v>
      </c>
      <c r="N112" s="229" t="s">
        <v>41</v>
      </c>
      <c r="O112" s="47"/>
      <c r="P112" s="230">
        <f>O112*H112</f>
        <v>0</v>
      </c>
      <c r="Q112" s="230">
        <v>0.03309</v>
      </c>
      <c r="R112" s="230">
        <f>Q112*H112</f>
        <v>0.03309</v>
      </c>
      <c r="S112" s="230">
        <v>0</v>
      </c>
      <c r="T112" s="231">
        <f>S112*H112</f>
        <v>0</v>
      </c>
      <c r="AR112" s="24" t="s">
        <v>344</v>
      </c>
      <c r="AT112" s="24" t="s">
        <v>141</v>
      </c>
      <c r="AU112" s="24" t="s">
        <v>80</v>
      </c>
      <c r="AY112" s="24" t="s">
        <v>137</v>
      </c>
      <c r="BE112" s="232">
        <f>IF(N112="základní",J112,0)</f>
        <v>0</v>
      </c>
      <c r="BF112" s="232">
        <f>IF(N112="snížená",J112,0)</f>
        <v>0</v>
      </c>
      <c r="BG112" s="232">
        <f>IF(N112="zákl. přenesená",J112,0)</f>
        <v>0</v>
      </c>
      <c r="BH112" s="232">
        <f>IF(N112="sníž. přenesená",J112,0)</f>
        <v>0</v>
      </c>
      <c r="BI112" s="232">
        <f>IF(N112="nulová",J112,0)</f>
        <v>0</v>
      </c>
      <c r="BJ112" s="24" t="s">
        <v>78</v>
      </c>
      <c r="BK112" s="232">
        <f>ROUND(I112*H112,2)</f>
        <v>0</v>
      </c>
      <c r="BL112" s="24" t="s">
        <v>344</v>
      </c>
      <c r="BM112" s="24" t="s">
        <v>807</v>
      </c>
    </row>
    <row r="113" spans="2:47" s="1" customFormat="1" ht="13.5">
      <c r="B113" s="46"/>
      <c r="C113" s="74"/>
      <c r="D113" s="235" t="s">
        <v>431</v>
      </c>
      <c r="E113" s="74"/>
      <c r="F113" s="291" t="s">
        <v>804</v>
      </c>
      <c r="G113" s="74"/>
      <c r="H113" s="74"/>
      <c r="I113" s="191"/>
      <c r="J113" s="74"/>
      <c r="K113" s="74"/>
      <c r="L113" s="72"/>
      <c r="M113" s="292"/>
      <c r="N113" s="47"/>
      <c r="O113" s="47"/>
      <c r="P113" s="47"/>
      <c r="Q113" s="47"/>
      <c r="R113" s="47"/>
      <c r="S113" s="47"/>
      <c r="T113" s="95"/>
      <c r="AT113" s="24" t="s">
        <v>431</v>
      </c>
      <c r="AU113" s="24" t="s">
        <v>80</v>
      </c>
    </row>
    <row r="114" spans="2:65" s="1" customFormat="1" ht="25.5" customHeight="1">
      <c r="B114" s="46"/>
      <c r="C114" s="221" t="s">
        <v>138</v>
      </c>
      <c r="D114" s="221" t="s">
        <v>141</v>
      </c>
      <c r="E114" s="222" t="s">
        <v>808</v>
      </c>
      <c r="F114" s="223" t="s">
        <v>809</v>
      </c>
      <c r="G114" s="224" t="s">
        <v>436</v>
      </c>
      <c r="H114" s="225">
        <v>1</v>
      </c>
      <c r="I114" s="226"/>
      <c r="J114" s="227">
        <f>ROUND(I114*H114,2)</f>
        <v>0</v>
      </c>
      <c r="K114" s="223" t="s">
        <v>145</v>
      </c>
      <c r="L114" s="72"/>
      <c r="M114" s="228" t="s">
        <v>21</v>
      </c>
      <c r="N114" s="229" t="s">
        <v>41</v>
      </c>
      <c r="O114" s="47"/>
      <c r="P114" s="230">
        <f>O114*H114</f>
        <v>0</v>
      </c>
      <c r="Q114" s="230">
        <v>0.0168</v>
      </c>
      <c r="R114" s="230">
        <f>Q114*H114</f>
        <v>0.0168</v>
      </c>
      <c r="S114" s="230">
        <v>0</v>
      </c>
      <c r="T114" s="231">
        <f>S114*H114</f>
        <v>0</v>
      </c>
      <c r="AR114" s="24" t="s">
        <v>344</v>
      </c>
      <c r="AT114" s="24" t="s">
        <v>141</v>
      </c>
      <c r="AU114" s="24" t="s">
        <v>80</v>
      </c>
      <c r="AY114" s="24" t="s">
        <v>137</v>
      </c>
      <c r="BE114" s="232">
        <f>IF(N114="základní",J114,0)</f>
        <v>0</v>
      </c>
      <c r="BF114" s="232">
        <f>IF(N114="snížená",J114,0)</f>
        <v>0</v>
      </c>
      <c r="BG114" s="232">
        <f>IF(N114="zákl. přenesená",J114,0)</f>
        <v>0</v>
      </c>
      <c r="BH114" s="232">
        <f>IF(N114="sníž. přenesená",J114,0)</f>
        <v>0</v>
      </c>
      <c r="BI114" s="232">
        <f>IF(N114="nulová",J114,0)</f>
        <v>0</v>
      </c>
      <c r="BJ114" s="24" t="s">
        <v>78</v>
      </c>
      <c r="BK114" s="232">
        <f>ROUND(I114*H114,2)</f>
        <v>0</v>
      </c>
      <c r="BL114" s="24" t="s">
        <v>344</v>
      </c>
      <c r="BM114" s="24" t="s">
        <v>810</v>
      </c>
    </row>
    <row r="115" spans="2:47" s="1" customFormat="1" ht="13.5">
      <c r="B115" s="46"/>
      <c r="C115" s="74"/>
      <c r="D115" s="235" t="s">
        <v>431</v>
      </c>
      <c r="E115" s="74"/>
      <c r="F115" s="291" t="s">
        <v>804</v>
      </c>
      <c r="G115" s="74"/>
      <c r="H115" s="74"/>
      <c r="I115" s="191"/>
      <c r="J115" s="74"/>
      <c r="K115" s="74"/>
      <c r="L115" s="72"/>
      <c r="M115" s="292"/>
      <c r="N115" s="47"/>
      <c r="O115" s="47"/>
      <c r="P115" s="47"/>
      <c r="Q115" s="47"/>
      <c r="R115" s="47"/>
      <c r="S115" s="47"/>
      <c r="T115" s="95"/>
      <c r="AT115" s="24" t="s">
        <v>431</v>
      </c>
      <c r="AU115" s="24" t="s">
        <v>80</v>
      </c>
    </row>
    <row r="116" spans="2:65" s="1" customFormat="1" ht="16.5" customHeight="1">
      <c r="B116" s="46"/>
      <c r="C116" s="221" t="s">
        <v>811</v>
      </c>
      <c r="D116" s="221" t="s">
        <v>141</v>
      </c>
      <c r="E116" s="222" t="s">
        <v>812</v>
      </c>
      <c r="F116" s="223" t="s">
        <v>813</v>
      </c>
      <c r="G116" s="224" t="s">
        <v>175</v>
      </c>
      <c r="H116" s="225">
        <v>1</v>
      </c>
      <c r="I116" s="226"/>
      <c r="J116" s="227">
        <f>ROUND(I116*H116,2)</f>
        <v>0</v>
      </c>
      <c r="K116" s="223" t="s">
        <v>21</v>
      </c>
      <c r="L116" s="72"/>
      <c r="M116" s="228" t="s">
        <v>21</v>
      </c>
      <c r="N116" s="229" t="s">
        <v>41</v>
      </c>
      <c r="O116" s="47"/>
      <c r="P116" s="230">
        <f>O116*H116</f>
        <v>0</v>
      </c>
      <c r="Q116" s="230">
        <v>0.004</v>
      </c>
      <c r="R116" s="230">
        <f>Q116*H116</f>
        <v>0.004</v>
      </c>
      <c r="S116" s="230">
        <v>0</v>
      </c>
      <c r="T116" s="231">
        <f>S116*H116</f>
        <v>0</v>
      </c>
      <c r="AR116" s="24" t="s">
        <v>344</v>
      </c>
      <c r="AT116" s="24" t="s">
        <v>141</v>
      </c>
      <c r="AU116" s="24" t="s">
        <v>80</v>
      </c>
      <c r="AY116" s="24" t="s">
        <v>137</v>
      </c>
      <c r="BE116" s="232">
        <f>IF(N116="základní",J116,0)</f>
        <v>0</v>
      </c>
      <c r="BF116" s="232">
        <f>IF(N116="snížená",J116,0)</f>
        <v>0</v>
      </c>
      <c r="BG116" s="232">
        <f>IF(N116="zákl. přenesená",J116,0)</f>
        <v>0</v>
      </c>
      <c r="BH116" s="232">
        <f>IF(N116="sníž. přenesená",J116,0)</f>
        <v>0</v>
      </c>
      <c r="BI116" s="232">
        <f>IF(N116="nulová",J116,0)</f>
        <v>0</v>
      </c>
      <c r="BJ116" s="24" t="s">
        <v>78</v>
      </c>
      <c r="BK116" s="232">
        <f>ROUND(I116*H116,2)</f>
        <v>0</v>
      </c>
      <c r="BL116" s="24" t="s">
        <v>344</v>
      </c>
      <c r="BM116" s="24" t="s">
        <v>814</v>
      </c>
    </row>
    <row r="117" spans="2:47" s="1" customFormat="1" ht="13.5">
      <c r="B117" s="46"/>
      <c r="C117" s="74"/>
      <c r="D117" s="235" t="s">
        <v>431</v>
      </c>
      <c r="E117" s="74"/>
      <c r="F117" s="291" t="s">
        <v>804</v>
      </c>
      <c r="G117" s="74"/>
      <c r="H117" s="74"/>
      <c r="I117" s="191"/>
      <c r="J117" s="74"/>
      <c r="K117" s="74"/>
      <c r="L117" s="72"/>
      <c r="M117" s="292"/>
      <c r="N117" s="47"/>
      <c r="O117" s="47"/>
      <c r="P117" s="47"/>
      <c r="Q117" s="47"/>
      <c r="R117" s="47"/>
      <c r="S117" s="47"/>
      <c r="T117" s="95"/>
      <c r="AT117" s="24" t="s">
        <v>431</v>
      </c>
      <c r="AU117" s="24" t="s">
        <v>80</v>
      </c>
    </row>
    <row r="118" spans="2:65" s="1" customFormat="1" ht="38.25" customHeight="1">
      <c r="B118" s="46"/>
      <c r="C118" s="277" t="s">
        <v>287</v>
      </c>
      <c r="D118" s="277" t="s">
        <v>347</v>
      </c>
      <c r="E118" s="278" t="s">
        <v>815</v>
      </c>
      <c r="F118" s="279" t="s">
        <v>816</v>
      </c>
      <c r="G118" s="280" t="s">
        <v>175</v>
      </c>
      <c r="H118" s="281">
        <v>1</v>
      </c>
      <c r="I118" s="282"/>
      <c r="J118" s="283">
        <f>ROUND(I118*H118,2)</f>
        <v>0</v>
      </c>
      <c r="K118" s="279" t="s">
        <v>21</v>
      </c>
      <c r="L118" s="284"/>
      <c r="M118" s="285" t="s">
        <v>21</v>
      </c>
      <c r="N118" s="286" t="s">
        <v>41</v>
      </c>
      <c r="O118" s="47"/>
      <c r="P118" s="230">
        <f>O118*H118</f>
        <v>0</v>
      </c>
      <c r="Q118" s="230">
        <v>0.0055</v>
      </c>
      <c r="R118" s="230">
        <f>Q118*H118</f>
        <v>0.0055</v>
      </c>
      <c r="S118" s="230">
        <v>0</v>
      </c>
      <c r="T118" s="231">
        <f>S118*H118</f>
        <v>0</v>
      </c>
      <c r="AR118" s="24" t="s">
        <v>350</v>
      </c>
      <c r="AT118" s="24" t="s">
        <v>347</v>
      </c>
      <c r="AU118" s="24" t="s">
        <v>80</v>
      </c>
      <c r="AY118" s="24" t="s">
        <v>137</v>
      </c>
      <c r="BE118" s="232">
        <f>IF(N118="základní",J118,0)</f>
        <v>0</v>
      </c>
      <c r="BF118" s="232">
        <f>IF(N118="snížená",J118,0)</f>
        <v>0</v>
      </c>
      <c r="BG118" s="232">
        <f>IF(N118="zákl. přenesená",J118,0)</f>
        <v>0</v>
      </c>
      <c r="BH118" s="232">
        <f>IF(N118="sníž. přenesená",J118,0)</f>
        <v>0</v>
      </c>
      <c r="BI118" s="232">
        <f>IF(N118="nulová",J118,0)</f>
        <v>0</v>
      </c>
      <c r="BJ118" s="24" t="s">
        <v>78</v>
      </c>
      <c r="BK118" s="232">
        <f>ROUND(I118*H118,2)</f>
        <v>0</v>
      </c>
      <c r="BL118" s="24" t="s">
        <v>344</v>
      </c>
      <c r="BM118" s="24" t="s">
        <v>817</v>
      </c>
    </row>
    <row r="119" spans="2:65" s="1" customFormat="1" ht="25.5" customHeight="1">
      <c r="B119" s="46"/>
      <c r="C119" s="221" t="s">
        <v>190</v>
      </c>
      <c r="D119" s="221" t="s">
        <v>141</v>
      </c>
      <c r="E119" s="222" t="s">
        <v>818</v>
      </c>
      <c r="F119" s="223" t="s">
        <v>819</v>
      </c>
      <c r="G119" s="224" t="s">
        <v>175</v>
      </c>
      <c r="H119" s="225">
        <v>2</v>
      </c>
      <c r="I119" s="226"/>
      <c r="J119" s="227">
        <f>ROUND(I119*H119,2)</f>
        <v>0</v>
      </c>
      <c r="K119" s="223" t="s">
        <v>145</v>
      </c>
      <c r="L119" s="72"/>
      <c r="M119" s="228" t="s">
        <v>21</v>
      </c>
      <c r="N119" s="229" t="s">
        <v>41</v>
      </c>
      <c r="O119" s="47"/>
      <c r="P119" s="230">
        <f>O119*H119</f>
        <v>0</v>
      </c>
      <c r="Q119" s="230">
        <v>0.0002</v>
      </c>
      <c r="R119" s="230">
        <f>Q119*H119</f>
        <v>0.0004</v>
      </c>
      <c r="S119" s="230">
        <v>0</v>
      </c>
      <c r="T119" s="231">
        <f>S119*H119</f>
        <v>0</v>
      </c>
      <c r="AR119" s="24" t="s">
        <v>344</v>
      </c>
      <c r="AT119" s="24" t="s">
        <v>141</v>
      </c>
      <c r="AU119" s="24" t="s">
        <v>80</v>
      </c>
      <c r="AY119" s="24" t="s">
        <v>137</v>
      </c>
      <c r="BE119" s="232">
        <f>IF(N119="základní",J119,0)</f>
        <v>0</v>
      </c>
      <c r="BF119" s="232">
        <f>IF(N119="snížená",J119,0)</f>
        <v>0</v>
      </c>
      <c r="BG119" s="232">
        <f>IF(N119="zákl. přenesená",J119,0)</f>
        <v>0</v>
      </c>
      <c r="BH119" s="232">
        <f>IF(N119="sníž. přenesená",J119,0)</f>
        <v>0</v>
      </c>
      <c r="BI119" s="232">
        <f>IF(N119="nulová",J119,0)</f>
        <v>0</v>
      </c>
      <c r="BJ119" s="24" t="s">
        <v>78</v>
      </c>
      <c r="BK119" s="232">
        <f>ROUND(I119*H119,2)</f>
        <v>0</v>
      </c>
      <c r="BL119" s="24" t="s">
        <v>344</v>
      </c>
      <c r="BM119" s="24" t="s">
        <v>820</v>
      </c>
    </row>
    <row r="120" spans="2:65" s="1" customFormat="1" ht="25.5" customHeight="1">
      <c r="B120" s="46"/>
      <c r="C120" s="221" t="s">
        <v>221</v>
      </c>
      <c r="D120" s="221" t="s">
        <v>141</v>
      </c>
      <c r="E120" s="222" t="s">
        <v>821</v>
      </c>
      <c r="F120" s="223" t="s">
        <v>822</v>
      </c>
      <c r="G120" s="224" t="s">
        <v>436</v>
      </c>
      <c r="H120" s="225">
        <v>1</v>
      </c>
      <c r="I120" s="226"/>
      <c r="J120" s="227">
        <f>ROUND(I120*H120,2)</f>
        <v>0</v>
      </c>
      <c r="K120" s="223" t="s">
        <v>145</v>
      </c>
      <c r="L120" s="72"/>
      <c r="M120" s="228" t="s">
        <v>21</v>
      </c>
      <c r="N120" s="229" t="s">
        <v>41</v>
      </c>
      <c r="O120" s="47"/>
      <c r="P120" s="230">
        <f>O120*H120</f>
        <v>0</v>
      </c>
      <c r="Q120" s="230">
        <v>7E-05</v>
      </c>
      <c r="R120" s="230">
        <f>Q120*H120</f>
        <v>7E-05</v>
      </c>
      <c r="S120" s="230">
        <v>0</v>
      </c>
      <c r="T120" s="231">
        <f>S120*H120</f>
        <v>0</v>
      </c>
      <c r="AR120" s="24" t="s">
        <v>344</v>
      </c>
      <c r="AT120" s="24" t="s">
        <v>141</v>
      </c>
      <c r="AU120" s="24" t="s">
        <v>80</v>
      </c>
      <c r="AY120" s="24" t="s">
        <v>137</v>
      </c>
      <c r="BE120" s="232">
        <f>IF(N120="základní",J120,0)</f>
        <v>0</v>
      </c>
      <c r="BF120" s="232">
        <f>IF(N120="snížená",J120,0)</f>
        <v>0</v>
      </c>
      <c r="BG120" s="232">
        <f>IF(N120="zákl. přenesená",J120,0)</f>
        <v>0</v>
      </c>
      <c r="BH120" s="232">
        <f>IF(N120="sníž. přenesená",J120,0)</f>
        <v>0</v>
      </c>
      <c r="BI120" s="232">
        <f>IF(N120="nulová",J120,0)</f>
        <v>0</v>
      </c>
      <c r="BJ120" s="24" t="s">
        <v>78</v>
      </c>
      <c r="BK120" s="232">
        <f>ROUND(I120*H120,2)</f>
        <v>0</v>
      </c>
      <c r="BL120" s="24" t="s">
        <v>344</v>
      </c>
      <c r="BM120" s="24" t="s">
        <v>823</v>
      </c>
    </row>
    <row r="121" spans="2:65" s="1" customFormat="1" ht="16.5" customHeight="1">
      <c r="B121" s="46"/>
      <c r="C121" s="277" t="s">
        <v>183</v>
      </c>
      <c r="D121" s="277" t="s">
        <v>347</v>
      </c>
      <c r="E121" s="278" t="s">
        <v>824</v>
      </c>
      <c r="F121" s="279" t="s">
        <v>825</v>
      </c>
      <c r="G121" s="280" t="s">
        <v>175</v>
      </c>
      <c r="H121" s="281">
        <v>1</v>
      </c>
      <c r="I121" s="282"/>
      <c r="J121" s="283">
        <f>ROUND(I121*H121,2)</f>
        <v>0</v>
      </c>
      <c r="K121" s="279" t="s">
        <v>145</v>
      </c>
      <c r="L121" s="284"/>
      <c r="M121" s="285" t="s">
        <v>21</v>
      </c>
      <c r="N121" s="286" t="s">
        <v>41</v>
      </c>
      <c r="O121" s="47"/>
      <c r="P121" s="230">
        <f>O121*H121</f>
        <v>0</v>
      </c>
      <c r="Q121" s="230">
        <v>2E-05</v>
      </c>
      <c r="R121" s="230">
        <f>Q121*H121</f>
        <v>2E-05</v>
      </c>
      <c r="S121" s="230">
        <v>0</v>
      </c>
      <c r="T121" s="231">
        <f>S121*H121</f>
        <v>0</v>
      </c>
      <c r="AR121" s="24" t="s">
        <v>350</v>
      </c>
      <c r="AT121" s="24" t="s">
        <v>347</v>
      </c>
      <c r="AU121" s="24" t="s">
        <v>80</v>
      </c>
      <c r="AY121" s="24" t="s">
        <v>137</v>
      </c>
      <c r="BE121" s="232">
        <f>IF(N121="základní",J121,0)</f>
        <v>0</v>
      </c>
      <c r="BF121" s="232">
        <f>IF(N121="snížená",J121,0)</f>
        <v>0</v>
      </c>
      <c r="BG121" s="232">
        <f>IF(N121="zákl. přenesená",J121,0)</f>
        <v>0</v>
      </c>
      <c r="BH121" s="232">
        <f>IF(N121="sníž. přenesená",J121,0)</f>
        <v>0</v>
      </c>
      <c r="BI121" s="232">
        <f>IF(N121="nulová",J121,0)</f>
        <v>0</v>
      </c>
      <c r="BJ121" s="24" t="s">
        <v>78</v>
      </c>
      <c r="BK121" s="232">
        <f>ROUND(I121*H121,2)</f>
        <v>0</v>
      </c>
      <c r="BL121" s="24" t="s">
        <v>344</v>
      </c>
      <c r="BM121" s="24" t="s">
        <v>826</v>
      </c>
    </row>
    <row r="122" spans="2:65" s="1" customFormat="1" ht="25.5" customHeight="1">
      <c r="B122" s="46"/>
      <c r="C122" s="221" t="s">
        <v>827</v>
      </c>
      <c r="D122" s="221" t="s">
        <v>141</v>
      </c>
      <c r="E122" s="222" t="s">
        <v>828</v>
      </c>
      <c r="F122" s="223" t="s">
        <v>829</v>
      </c>
      <c r="G122" s="224" t="s">
        <v>175</v>
      </c>
      <c r="H122" s="225">
        <v>5</v>
      </c>
      <c r="I122" s="226"/>
      <c r="J122" s="227">
        <f>ROUND(I122*H122,2)</f>
        <v>0</v>
      </c>
      <c r="K122" s="223" t="s">
        <v>145</v>
      </c>
      <c r="L122" s="72"/>
      <c r="M122" s="228" t="s">
        <v>21</v>
      </c>
      <c r="N122" s="229" t="s">
        <v>41</v>
      </c>
      <c r="O122" s="47"/>
      <c r="P122" s="230">
        <f>O122*H122</f>
        <v>0</v>
      </c>
      <c r="Q122" s="230">
        <v>0.00024</v>
      </c>
      <c r="R122" s="230">
        <f>Q122*H122</f>
        <v>0.0012000000000000001</v>
      </c>
      <c r="S122" s="230">
        <v>0</v>
      </c>
      <c r="T122" s="231">
        <f>S122*H122</f>
        <v>0</v>
      </c>
      <c r="AR122" s="24" t="s">
        <v>344</v>
      </c>
      <c r="AT122" s="24" t="s">
        <v>141</v>
      </c>
      <c r="AU122" s="24" t="s">
        <v>80</v>
      </c>
      <c r="AY122" s="24" t="s">
        <v>137</v>
      </c>
      <c r="BE122" s="232">
        <f>IF(N122="základní",J122,0)</f>
        <v>0</v>
      </c>
      <c r="BF122" s="232">
        <f>IF(N122="snížená",J122,0)</f>
        <v>0</v>
      </c>
      <c r="BG122" s="232">
        <f>IF(N122="zákl. přenesená",J122,0)</f>
        <v>0</v>
      </c>
      <c r="BH122" s="232">
        <f>IF(N122="sníž. přenesená",J122,0)</f>
        <v>0</v>
      </c>
      <c r="BI122" s="232">
        <f>IF(N122="nulová",J122,0)</f>
        <v>0</v>
      </c>
      <c r="BJ122" s="24" t="s">
        <v>78</v>
      </c>
      <c r="BK122" s="232">
        <f>ROUND(I122*H122,2)</f>
        <v>0</v>
      </c>
      <c r="BL122" s="24" t="s">
        <v>344</v>
      </c>
      <c r="BM122" s="24" t="s">
        <v>830</v>
      </c>
    </row>
    <row r="123" spans="2:47" s="1" customFormat="1" ht="13.5">
      <c r="B123" s="46"/>
      <c r="C123" s="74"/>
      <c r="D123" s="235" t="s">
        <v>431</v>
      </c>
      <c r="E123" s="74"/>
      <c r="F123" s="291" t="s">
        <v>831</v>
      </c>
      <c r="G123" s="74"/>
      <c r="H123" s="74"/>
      <c r="I123" s="191"/>
      <c r="J123" s="74"/>
      <c r="K123" s="74"/>
      <c r="L123" s="72"/>
      <c r="M123" s="292"/>
      <c r="N123" s="47"/>
      <c r="O123" s="47"/>
      <c r="P123" s="47"/>
      <c r="Q123" s="47"/>
      <c r="R123" s="47"/>
      <c r="S123" s="47"/>
      <c r="T123" s="95"/>
      <c r="AT123" s="24" t="s">
        <v>431</v>
      </c>
      <c r="AU123" s="24" t="s">
        <v>80</v>
      </c>
    </row>
    <row r="124" spans="2:65" s="1" customFormat="1" ht="25.5" customHeight="1">
      <c r="B124" s="46"/>
      <c r="C124" s="221" t="s">
        <v>10</v>
      </c>
      <c r="D124" s="221" t="s">
        <v>141</v>
      </c>
      <c r="E124" s="222" t="s">
        <v>832</v>
      </c>
      <c r="F124" s="223" t="s">
        <v>833</v>
      </c>
      <c r="G124" s="224" t="s">
        <v>175</v>
      </c>
      <c r="H124" s="225">
        <v>2</v>
      </c>
      <c r="I124" s="226"/>
      <c r="J124" s="227">
        <f>ROUND(I124*H124,2)</f>
        <v>0</v>
      </c>
      <c r="K124" s="223" t="s">
        <v>145</v>
      </c>
      <c r="L124" s="72"/>
      <c r="M124" s="228" t="s">
        <v>21</v>
      </c>
      <c r="N124" s="229" t="s">
        <v>41</v>
      </c>
      <c r="O124" s="47"/>
      <c r="P124" s="230">
        <f>O124*H124</f>
        <v>0</v>
      </c>
      <c r="Q124" s="230">
        <v>0.00208</v>
      </c>
      <c r="R124" s="230">
        <f>Q124*H124</f>
        <v>0.00416</v>
      </c>
      <c r="S124" s="230">
        <v>0</v>
      </c>
      <c r="T124" s="231">
        <f>S124*H124</f>
        <v>0</v>
      </c>
      <c r="AR124" s="24" t="s">
        <v>344</v>
      </c>
      <c r="AT124" s="24" t="s">
        <v>141</v>
      </c>
      <c r="AU124" s="24" t="s">
        <v>80</v>
      </c>
      <c r="AY124" s="24" t="s">
        <v>137</v>
      </c>
      <c r="BE124" s="232">
        <f>IF(N124="základní",J124,0)</f>
        <v>0</v>
      </c>
      <c r="BF124" s="232">
        <f>IF(N124="snížená",J124,0)</f>
        <v>0</v>
      </c>
      <c r="BG124" s="232">
        <f>IF(N124="zákl. přenesená",J124,0)</f>
        <v>0</v>
      </c>
      <c r="BH124" s="232">
        <f>IF(N124="sníž. přenesená",J124,0)</f>
        <v>0</v>
      </c>
      <c r="BI124" s="232">
        <f>IF(N124="nulová",J124,0)</f>
        <v>0</v>
      </c>
      <c r="BJ124" s="24" t="s">
        <v>78</v>
      </c>
      <c r="BK124" s="232">
        <f>ROUND(I124*H124,2)</f>
        <v>0</v>
      </c>
      <c r="BL124" s="24" t="s">
        <v>344</v>
      </c>
      <c r="BM124" s="24" t="s">
        <v>834</v>
      </c>
    </row>
    <row r="125" spans="2:47" s="1" customFormat="1" ht="13.5">
      <c r="B125" s="46"/>
      <c r="C125" s="74"/>
      <c r="D125" s="235" t="s">
        <v>431</v>
      </c>
      <c r="E125" s="74"/>
      <c r="F125" s="291" t="s">
        <v>831</v>
      </c>
      <c r="G125" s="74"/>
      <c r="H125" s="74"/>
      <c r="I125" s="191"/>
      <c r="J125" s="74"/>
      <c r="K125" s="74"/>
      <c r="L125" s="72"/>
      <c r="M125" s="292"/>
      <c r="N125" s="47"/>
      <c r="O125" s="47"/>
      <c r="P125" s="47"/>
      <c r="Q125" s="47"/>
      <c r="R125" s="47"/>
      <c r="S125" s="47"/>
      <c r="T125" s="95"/>
      <c r="AT125" s="24" t="s">
        <v>431</v>
      </c>
      <c r="AU125" s="24" t="s">
        <v>80</v>
      </c>
    </row>
    <row r="126" spans="2:65" s="1" customFormat="1" ht="25.5" customHeight="1">
      <c r="B126" s="46"/>
      <c r="C126" s="221" t="s">
        <v>378</v>
      </c>
      <c r="D126" s="221" t="s">
        <v>141</v>
      </c>
      <c r="E126" s="222" t="s">
        <v>835</v>
      </c>
      <c r="F126" s="223" t="s">
        <v>836</v>
      </c>
      <c r="G126" s="224" t="s">
        <v>175</v>
      </c>
      <c r="H126" s="225">
        <v>1</v>
      </c>
      <c r="I126" s="226"/>
      <c r="J126" s="227">
        <f>ROUND(I126*H126,2)</f>
        <v>0</v>
      </c>
      <c r="K126" s="223" t="s">
        <v>145</v>
      </c>
      <c r="L126" s="72"/>
      <c r="M126" s="228" t="s">
        <v>21</v>
      </c>
      <c r="N126" s="229" t="s">
        <v>41</v>
      </c>
      <c r="O126" s="47"/>
      <c r="P126" s="230">
        <f>O126*H126</f>
        <v>0</v>
      </c>
      <c r="Q126" s="230">
        <v>0.00452</v>
      </c>
      <c r="R126" s="230">
        <f>Q126*H126</f>
        <v>0.00452</v>
      </c>
      <c r="S126" s="230">
        <v>0</v>
      </c>
      <c r="T126" s="231">
        <f>S126*H126</f>
        <v>0</v>
      </c>
      <c r="AR126" s="24" t="s">
        <v>344</v>
      </c>
      <c r="AT126" s="24" t="s">
        <v>141</v>
      </c>
      <c r="AU126" s="24" t="s">
        <v>80</v>
      </c>
      <c r="AY126" s="24" t="s">
        <v>137</v>
      </c>
      <c r="BE126" s="232">
        <f>IF(N126="základní",J126,0)</f>
        <v>0</v>
      </c>
      <c r="BF126" s="232">
        <f>IF(N126="snížená",J126,0)</f>
        <v>0</v>
      </c>
      <c r="BG126" s="232">
        <f>IF(N126="zákl. přenesená",J126,0)</f>
        <v>0</v>
      </c>
      <c r="BH126" s="232">
        <f>IF(N126="sníž. přenesená",J126,0)</f>
        <v>0</v>
      </c>
      <c r="BI126" s="232">
        <f>IF(N126="nulová",J126,0)</f>
        <v>0</v>
      </c>
      <c r="BJ126" s="24" t="s">
        <v>78</v>
      </c>
      <c r="BK126" s="232">
        <f>ROUND(I126*H126,2)</f>
        <v>0</v>
      </c>
      <c r="BL126" s="24" t="s">
        <v>344</v>
      </c>
      <c r="BM126" s="24" t="s">
        <v>837</v>
      </c>
    </row>
    <row r="127" spans="2:47" s="1" customFormat="1" ht="13.5">
      <c r="B127" s="46"/>
      <c r="C127" s="74"/>
      <c r="D127" s="235" t="s">
        <v>431</v>
      </c>
      <c r="E127" s="74"/>
      <c r="F127" s="291" t="s">
        <v>831</v>
      </c>
      <c r="G127" s="74"/>
      <c r="H127" s="74"/>
      <c r="I127" s="191"/>
      <c r="J127" s="74"/>
      <c r="K127" s="74"/>
      <c r="L127" s="72"/>
      <c r="M127" s="292"/>
      <c r="N127" s="47"/>
      <c r="O127" s="47"/>
      <c r="P127" s="47"/>
      <c r="Q127" s="47"/>
      <c r="R127" s="47"/>
      <c r="S127" s="47"/>
      <c r="T127" s="95"/>
      <c r="AT127" s="24" t="s">
        <v>431</v>
      </c>
      <c r="AU127" s="24" t="s">
        <v>80</v>
      </c>
    </row>
    <row r="128" spans="2:65" s="1" customFormat="1" ht="25.5" customHeight="1">
      <c r="B128" s="46"/>
      <c r="C128" s="221" t="s">
        <v>387</v>
      </c>
      <c r="D128" s="221" t="s">
        <v>141</v>
      </c>
      <c r="E128" s="222" t="s">
        <v>838</v>
      </c>
      <c r="F128" s="223" t="s">
        <v>839</v>
      </c>
      <c r="G128" s="224" t="s">
        <v>175</v>
      </c>
      <c r="H128" s="225">
        <v>2</v>
      </c>
      <c r="I128" s="226"/>
      <c r="J128" s="227">
        <f>ROUND(I128*H128,2)</f>
        <v>0</v>
      </c>
      <c r="K128" s="223" t="s">
        <v>145</v>
      </c>
      <c r="L128" s="72"/>
      <c r="M128" s="228" t="s">
        <v>21</v>
      </c>
      <c r="N128" s="229" t="s">
        <v>41</v>
      </c>
      <c r="O128" s="47"/>
      <c r="P128" s="230">
        <f>O128*H128</f>
        <v>0</v>
      </c>
      <c r="Q128" s="230">
        <v>0</v>
      </c>
      <c r="R128" s="230">
        <f>Q128*H128</f>
        <v>0</v>
      </c>
      <c r="S128" s="230">
        <v>0</v>
      </c>
      <c r="T128" s="231">
        <f>S128*H128</f>
        <v>0</v>
      </c>
      <c r="AR128" s="24" t="s">
        <v>344</v>
      </c>
      <c r="AT128" s="24" t="s">
        <v>141</v>
      </c>
      <c r="AU128" s="24" t="s">
        <v>80</v>
      </c>
      <c r="AY128" s="24" t="s">
        <v>137</v>
      </c>
      <c r="BE128" s="232">
        <f>IF(N128="základní",J128,0)</f>
        <v>0</v>
      </c>
      <c r="BF128" s="232">
        <f>IF(N128="snížená",J128,0)</f>
        <v>0</v>
      </c>
      <c r="BG128" s="232">
        <f>IF(N128="zákl. přenesená",J128,0)</f>
        <v>0</v>
      </c>
      <c r="BH128" s="232">
        <f>IF(N128="sníž. přenesená",J128,0)</f>
        <v>0</v>
      </c>
      <c r="BI128" s="232">
        <f>IF(N128="nulová",J128,0)</f>
        <v>0</v>
      </c>
      <c r="BJ128" s="24" t="s">
        <v>78</v>
      </c>
      <c r="BK128" s="232">
        <f>ROUND(I128*H128,2)</f>
        <v>0</v>
      </c>
      <c r="BL128" s="24" t="s">
        <v>344</v>
      </c>
      <c r="BM128" s="24" t="s">
        <v>840</v>
      </c>
    </row>
    <row r="129" spans="2:47" s="1" customFormat="1" ht="13.5">
      <c r="B129" s="46"/>
      <c r="C129" s="74"/>
      <c r="D129" s="235" t="s">
        <v>431</v>
      </c>
      <c r="E129" s="74"/>
      <c r="F129" s="291" t="s">
        <v>831</v>
      </c>
      <c r="G129" s="74"/>
      <c r="H129" s="74"/>
      <c r="I129" s="191"/>
      <c r="J129" s="74"/>
      <c r="K129" s="74"/>
      <c r="L129" s="72"/>
      <c r="M129" s="292"/>
      <c r="N129" s="47"/>
      <c r="O129" s="47"/>
      <c r="P129" s="47"/>
      <c r="Q129" s="47"/>
      <c r="R129" s="47"/>
      <c r="S129" s="47"/>
      <c r="T129" s="95"/>
      <c r="AT129" s="24" t="s">
        <v>431</v>
      </c>
      <c r="AU129" s="24" t="s">
        <v>80</v>
      </c>
    </row>
    <row r="130" spans="2:65" s="1" customFormat="1" ht="16.5" customHeight="1">
      <c r="B130" s="46"/>
      <c r="C130" s="277" t="s">
        <v>588</v>
      </c>
      <c r="D130" s="277" t="s">
        <v>347</v>
      </c>
      <c r="E130" s="278" t="s">
        <v>841</v>
      </c>
      <c r="F130" s="279" t="s">
        <v>842</v>
      </c>
      <c r="G130" s="280" t="s">
        <v>175</v>
      </c>
      <c r="H130" s="281">
        <v>2</v>
      </c>
      <c r="I130" s="282"/>
      <c r="J130" s="283">
        <f>ROUND(I130*H130,2)</f>
        <v>0</v>
      </c>
      <c r="K130" s="279" t="s">
        <v>145</v>
      </c>
      <c r="L130" s="284"/>
      <c r="M130" s="285" t="s">
        <v>21</v>
      </c>
      <c r="N130" s="286" t="s">
        <v>41</v>
      </c>
      <c r="O130" s="47"/>
      <c r="P130" s="230">
        <f>O130*H130</f>
        <v>0</v>
      </c>
      <c r="Q130" s="230">
        <v>4E-05</v>
      </c>
      <c r="R130" s="230">
        <f>Q130*H130</f>
        <v>8E-05</v>
      </c>
      <c r="S130" s="230">
        <v>0</v>
      </c>
      <c r="T130" s="231">
        <f>S130*H130</f>
        <v>0</v>
      </c>
      <c r="AR130" s="24" t="s">
        <v>350</v>
      </c>
      <c r="AT130" s="24" t="s">
        <v>347</v>
      </c>
      <c r="AU130" s="24" t="s">
        <v>80</v>
      </c>
      <c r="AY130" s="24" t="s">
        <v>137</v>
      </c>
      <c r="BE130" s="232">
        <f>IF(N130="základní",J130,0)</f>
        <v>0</v>
      </c>
      <c r="BF130" s="232">
        <f>IF(N130="snížená",J130,0)</f>
        <v>0</v>
      </c>
      <c r="BG130" s="232">
        <f>IF(N130="zákl. přenesená",J130,0)</f>
        <v>0</v>
      </c>
      <c r="BH130" s="232">
        <f>IF(N130="sníž. přenesená",J130,0)</f>
        <v>0</v>
      </c>
      <c r="BI130" s="232">
        <f>IF(N130="nulová",J130,0)</f>
        <v>0</v>
      </c>
      <c r="BJ130" s="24" t="s">
        <v>78</v>
      </c>
      <c r="BK130" s="232">
        <f>ROUND(I130*H130,2)</f>
        <v>0</v>
      </c>
      <c r="BL130" s="24" t="s">
        <v>344</v>
      </c>
      <c r="BM130" s="24" t="s">
        <v>843</v>
      </c>
    </row>
    <row r="131" spans="2:65" s="1" customFormat="1" ht="25.5" customHeight="1">
      <c r="B131" s="46"/>
      <c r="C131" s="221" t="s">
        <v>295</v>
      </c>
      <c r="D131" s="221" t="s">
        <v>141</v>
      </c>
      <c r="E131" s="222" t="s">
        <v>844</v>
      </c>
      <c r="F131" s="223" t="s">
        <v>845</v>
      </c>
      <c r="G131" s="224" t="s">
        <v>175</v>
      </c>
      <c r="H131" s="225">
        <v>1</v>
      </c>
      <c r="I131" s="226"/>
      <c r="J131" s="227">
        <f>ROUND(I131*H131,2)</f>
        <v>0</v>
      </c>
      <c r="K131" s="223" t="s">
        <v>145</v>
      </c>
      <c r="L131" s="72"/>
      <c r="M131" s="228" t="s">
        <v>21</v>
      </c>
      <c r="N131" s="229" t="s">
        <v>41</v>
      </c>
      <c r="O131" s="47"/>
      <c r="P131" s="230">
        <f>O131*H131</f>
        <v>0</v>
      </c>
      <c r="Q131" s="230">
        <v>0</v>
      </c>
      <c r="R131" s="230">
        <f>Q131*H131</f>
        <v>0</v>
      </c>
      <c r="S131" s="230">
        <v>0</v>
      </c>
      <c r="T131" s="231">
        <f>S131*H131</f>
        <v>0</v>
      </c>
      <c r="AR131" s="24" t="s">
        <v>344</v>
      </c>
      <c r="AT131" s="24" t="s">
        <v>141</v>
      </c>
      <c r="AU131" s="24" t="s">
        <v>80</v>
      </c>
      <c r="AY131" s="24" t="s">
        <v>137</v>
      </c>
      <c r="BE131" s="232">
        <f>IF(N131="základní",J131,0)</f>
        <v>0</v>
      </c>
      <c r="BF131" s="232">
        <f>IF(N131="snížená",J131,0)</f>
        <v>0</v>
      </c>
      <c r="BG131" s="232">
        <f>IF(N131="zákl. přenesená",J131,0)</f>
        <v>0</v>
      </c>
      <c r="BH131" s="232">
        <f>IF(N131="sníž. přenesená",J131,0)</f>
        <v>0</v>
      </c>
      <c r="BI131" s="232">
        <f>IF(N131="nulová",J131,0)</f>
        <v>0</v>
      </c>
      <c r="BJ131" s="24" t="s">
        <v>78</v>
      </c>
      <c r="BK131" s="232">
        <f>ROUND(I131*H131,2)</f>
        <v>0</v>
      </c>
      <c r="BL131" s="24" t="s">
        <v>344</v>
      </c>
      <c r="BM131" s="24" t="s">
        <v>846</v>
      </c>
    </row>
    <row r="132" spans="2:47" s="1" customFormat="1" ht="13.5">
      <c r="B132" s="46"/>
      <c r="C132" s="74"/>
      <c r="D132" s="235" t="s">
        <v>431</v>
      </c>
      <c r="E132" s="74"/>
      <c r="F132" s="291" t="s">
        <v>831</v>
      </c>
      <c r="G132" s="74"/>
      <c r="H132" s="74"/>
      <c r="I132" s="191"/>
      <c r="J132" s="74"/>
      <c r="K132" s="74"/>
      <c r="L132" s="72"/>
      <c r="M132" s="292"/>
      <c r="N132" s="47"/>
      <c r="O132" s="47"/>
      <c r="P132" s="47"/>
      <c r="Q132" s="47"/>
      <c r="R132" s="47"/>
      <c r="S132" s="47"/>
      <c r="T132" s="95"/>
      <c r="AT132" s="24" t="s">
        <v>431</v>
      </c>
      <c r="AU132" s="24" t="s">
        <v>80</v>
      </c>
    </row>
    <row r="133" spans="2:65" s="1" customFormat="1" ht="16.5" customHeight="1">
      <c r="B133" s="46"/>
      <c r="C133" s="277" t="s">
        <v>340</v>
      </c>
      <c r="D133" s="277" t="s">
        <v>347</v>
      </c>
      <c r="E133" s="278" t="s">
        <v>847</v>
      </c>
      <c r="F133" s="279" t="s">
        <v>848</v>
      </c>
      <c r="G133" s="280" t="s">
        <v>175</v>
      </c>
      <c r="H133" s="281">
        <v>1</v>
      </c>
      <c r="I133" s="282"/>
      <c r="J133" s="283">
        <f>ROUND(I133*H133,2)</f>
        <v>0</v>
      </c>
      <c r="K133" s="279" t="s">
        <v>145</v>
      </c>
      <c r="L133" s="284"/>
      <c r="M133" s="285" t="s">
        <v>21</v>
      </c>
      <c r="N133" s="286" t="s">
        <v>41</v>
      </c>
      <c r="O133" s="47"/>
      <c r="P133" s="230">
        <f>O133*H133</f>
        <v>0</v>
      </c>
      <c r="Q133" s="230">
        <v>6E-05</v>
      </c>
      <c r="R133" s="230">
        <f>Q133*H133</f>
        <v>6E-05</v>
      </c>
      <c r="S133" s="230">
        <v>0</v>
      </c>
      <c r="T133" s="231">
        <f>S133*H133</f>
        <v>0</v>
      </c>
      <c r="AR133" s="24" t="s">
        <v>350</v>
      </c>
      <c r="AT133" s="24" t="s">
        <v>347</v>
      </c>
      <c r="AU133" s="24" t="s">
        <v>80</v>
      </c>
      <c r="AY133" s="24" t="s">
        <v>137</v>
      </c>
      <c r="BE133" s="232">
        <f>IF(N133="základní",J133,0)</f>
        <v>0</v>
      </c>
      <c r="BF133" s="232">
        <f>IF(N133="snížená",J133,0)</f>
        <v>0</v>
      </c>
      <c r="BG133" s="232">
        <f>IF(N133="zákl. přenesená",J133,0)</f>
        <v>0</v>
      </c>
      <c r="BH133" s="232">
        <f>IF(N133="sníž. přenesená",J133,0)</f>
        <v>0</v>
      </c>
      <c r="BI133" s="232">
        <f>IF(N133="nulová",J133,0)</f>
        <v>0</v>
      </c>
      <c r="BJ133" s="24" t="s">
        <v>78</v>
      </c>
      <c r="BK133" s="232">
        <f>ROUND(I133*H133,2)</f>
        <v>0</v>
      </c>
      <c r="BL133" s="24" t="s">
        <v>344</v>
      </c>
      <c r="BM133" s="24" t="s">
        <v>849</v>
      </c>
    </row>
    <row r="134" spans="2:65" s="1" customFormat="1" ht="25.5" customHeight="1">
      <c r="B134" s="46"/>
      <c r="C134" s="221" t="s">
        <v>9</v>
      </c>
      <c r="D134" s="221" t="s">
        <v>141</v>
      </c>
      <c r="E134" s="222" t="s">
        <v>850</v>
      </c>
      <c r="F134" s="223" t="s">
        <v>851</v>
      </c>
      <c r="G134" s="224" t="s">
        <v>175</v>
      </c>
      <c r="H134" s="225">
        <v>2</v>
      </c>
      <c r="I134" s="226"/>
      <c r="J134" s="227">
        <f>ROUND(I134*H134,2)</f>
        <v>0</v>
      </c>
      <c r="K134" s="223" t="s">
        <v>145</v>
      </c>
      <c r="L134" s="72"/>
      <c r="M134" s="228" t="s">
        <v>21</v>
      </c>
      <c r="N134" s="229" t="s">
        <v>41</v>
      </c>
      <c r="O134" s="47"/>
      <c r="P134" s="230">
        <f>O134*H134</f>
        <v>0</v>
      </c>
      <c r="Q134" s="230">
        <v>0</v>
      </c>
      <c r="R134" s="230">
        <f>Q134*H134</f>
        <v>0</v>
      </c>
      <c r="S134" s="230">
        <v>0</v>
      </c>
      <c r="T134" s="231">
        <f>S134*H134</f>
        <v>0</v>
      </c>
      <c r="AR134" s="24" t="s">
        <v>344</v>
      </c>
      <c r="AT134" s="24" t="s">
        <v>141</v>
      </c>
      <c r="AU134" s="24" t="s">
        <v>80</v>
      </c>
      <c r="AY134" s="24" t="s">
        <v>137</v>
      </c>
      <c r="BE134" s="232">
        <f>IF(N134="základní",J134,0)</f>
        <v>0</v>
      </c>
      <c r="BF134" s="232">
        <f>IF(N134="snížená",J134,0)</f>
        <v>0</v>
      </c>
      <c r="BG134" s="232">
        <f>IF(N134="zákl. přenesená",J134,0)</f>
        <v>0</v>
      </c>
      <c r="BH134" s="232">
        <f>IF(N134="sníž. přenesená",J134,0)</f>
        <v>0</v>
      </c>
      <c r="BI134" s="232">
        <f>IF(N134="nulová",J134,0)</f>
        <v>0</v>
      </c>
      <c r="BJ134" s="24" t="s">
        <v>78</v>
      </c>
      <c r="BK134" s="232">
        <f>ROUND(I134*H134,2)</f>
        <v>0</v>
      </c>
      <c r="BL134" s="24" t="s">
        <v>344</v>
      </c>
      <c r="BM134" s="24" t="s">
        <v>852</v>
      </c>
    </row>
    <row r="135" spans="2:47" s="1" customFormat="1" ht="13.5">
      <c r="B135" s="46"/>
      <c r="C135" s="74"/>
      <c r="D135" s="235" t="s">
        <v>431</v>
      </c>
      <c r="E135" s="74"/>
      <c r="F135" s="291" t="s">
        <v>831</v>
      </c>
      <c r="G135" s="74"/>
      <c r="H135" s="74"/>
      <c r="I135" s="191"/>
      <c r="J135" s="74"/>
      <c r="K135" s="74"/>
      <c r="L135" s="72"/>
      <c r="M135" s="292"/>
      <c r="N135" s="47"/>
      <c r="O135" s="47"/>
      <c r="P135" s="47"/>
      <c r="Q135" s="47"/>
      <c r="R135" s="47"/>
      <c r="S135" s="47"/>
      <c r="T135" s="95"/>
      <c r="AT135" s="24" t="s">
        <v>431</v>
      </c>
      <c r="AU135" s="24" t="s">
        <v>80</v>
      </c>
    </row>
    <row r="136" spans="2:65" s="1" customFormat="1" ht="16.5" customHeight="1">
      <c r="B136" s="46"/>
      <c r="C136" s="277" t="s">
        <v>395</v>
      </c>
      <c r="D136" s="277" t="s">
        <v>347</v>
      </c>
      <c r="E136" s="278" t="s">
        <v>853</v>
      </c>
      <c r="F136" s="279" t="s">
        <v>854</v>
      </c>
      <c r="G136" s="280" t="s">
        <v>175</v>
      </c>
      <c r="H136" s="281">
        <v>2</v>
      </c>
      <c r="I136" s="282"/>
      <c r="J136" s="283">
        <f>ROUND(I136*H136,2)</f>
        <v>0</v>
      </c>
      <c r="K136" s="279" t="s">
        <v>145</v>
      </c>
      <c r="L136" s="284"/>
      <c r="M136" s="285" t="s">
        <v>21</v>
      </c>
      <c r="N136" s="286" t="s">
        <v>41</v>
      </c>
      <c r="O136" s="47"/>
      <c r="P136" s="230">
        <f>O136*H136</f>
        <v>0</v>
      </c>
      <c r="Q136" s="230">
        <v>8E-05</v>
      </c>
      <c r="R136" s="230">
        <f>Q136*H136</f>
        <v>0.00016</v>
      </c>
      <c r="S136" s="230">
        <v>0</v>
      </c>
      <c r="T136" s="231">
        <f>S136*H136</f>
        <v>0</v>
      </c>
      <c r="AR136" s="24" t="s">
        <v>350</v>
      </c>
      <c r="AT136" s="24" t="s">
        <v>347</v>
      </c>
      <c r="AU136" s="24" t="s">
        <v>80</v>
      </c>
      <c r="AY136" s="24" t="s">
        <v>137</v>
      </c>
      <c r="BE136" s="232">
        <f>IF(N136="základní",J136,0)</f>
        <v>0</v>
      </c>
      <c r="BF136" s="232">
        <f>IF(N136="snížená",J136,0)</f>
        <v>0</v>
      </c>
      <c r="BG136" s="232">
        <f>IF(N136="zákl. přenesená",J136,0)</f>
        <v>0</v>
      </c>
      <c r="BH136" s="232">
        <f>IF(N136="sníž. přenesená",J136,0)</f>
        <v>0</v>
      </c>
      <c r="BI136" s="232">
        <f>IF(N136="nulová",J136,0)</f>
        <v>0</v>
      </c>
      <c r="BJ136" s="24" t="s">
        <v>78</v>
      </c>
      <c r="BK136" s="232">
        <f>ROUND(I136*H136,2)</f>
        <v>0</v>
      </c>
      <c r="BL136" s="24" t="s">
        <v>344</v>
      </c>
      <c r="BM136" s="24" t="s">
        <v>855</v>
      </c>
    </row>
    <row r="137" spans="2:65" s="1" customFormat="1" ht="25.5" customHeight="1">
      <c r="B137" s="46"/>
      <c r="C137" s="221" t="s">
        <v>346</v>
      </c>
      <c r="D137" s="221" t="s">
        <v>141</v>
      </c>
      <c r="E137" s="222" t="s">
        <v>856</v>
      </c>
      <c r="F137" s="223" t="s">
        <v>857</v>
      </c>
      <c r="G137" s="224" t="s">
        <v>175</v>
      </c>
      <c r="H137" s="225">
        <v>1</v>
      </c>
      <c r="I137" s="226"/>
      <c r="J137" s="227">
        <f>ROUND(I137*H137,2)</f>
        <v>0</v>
      </c>
      <c r="K137" s="223" t="s">
        <v>145</v>
      </c>
      <c r="L137" s="72"/>
      <c r="M137" s="228" t="s">
        <v>21</v>
      </c>
      <c r="N137" s="229" t="s">
        <v>41</v>
      </c>
      <c r="O137" s="47"/>
      <c r="P137" s="230">
        <f>O137*H137</f>
        <v>0</v>
      </c>
      <c r="Q137" s="230">
        <v>0</v>
      </c>
      <c r="R137" s="230">
        <f>Q137*H137</f>
        <v>0</v>
      </c>
      <c r="S137" s="230">
        <v>0</v>
      </c>
      <c r="T137" s="231">
        <f>S137*H137</f>
        <v>0</v>
      </c>
      <c r="AR137" s="24" t="s">
        <v>344</v>
      </c>
      <c r="AT137" s="24" t="s">
        <v>141</v>
      </c>
      <c r="AU137" s="24" t="s">
        <v>80</v>
      </c>
      <c r="AY137" s="24" t="s">
        <v>137</v>
      </c>
      <c r="BE137" s="232">
        <f>IF(N137="základní",J137,0)</f>
        <v>0</v>
      </c>
      <c r="BF137" s="232">
        <f>IF(N137="snížená",J137,0)</f>
        <v>0</v>
      </c>
      <c r="BG137" s="232">
        <f>IF(N137="zákl. přenesená",J137,0)</f>
        <v>0</v>
      </c>
      <c r="BH137" s="232">
        <f>IF(N137="sníž. přenesená",J137,0)</f>
        <v>0</v>
      </c>
      <c r="BI137" s="232">
        <f>IF(N137="nulová",J137,0)</f>
        <v>0</v>
      </c>
      <c r="BJ137" s="24" t="s">
        <v>78</v>
      </c>
      <c r="BK137" s="232">
        <f>ROUND(I137*H137,2)</f>
        <v>0</v>
      </c>
      <c r="BL137" s="24" t="s">
        <v>344</v>
      </c>
      <c r="BM137" s="24" t="s">
        <v>858</v>
      </c>
    </row>
    <row r="138" spans="2:47" s="1" customFormat="1" ht="13.5">
      <c r="B138" s="46"/>
      <c r="C138" s="74"/>
      <c r="D138" s="235" t="s">
        <v>431</v>
      </c>
      <c r="E138" s="74"/>
      <c r="F138" s="291" t="s">
        <v>831</v>
      </c>
      <c r="G138" s="74"/>
      <c r="H138" s="74"/>
      <c r="I138" s="191"/>
      <c r="J138" s="74"/>
      <c r="K138" s="74"/>
      <c r="L138" s="72"/>
      <c r="M138" s="292"/>
      <c r="N138" s="47"/>
      <c r="O138" s="47"/>
      <c r="P138" s="47"/>
      <c r="Q138" s="47"/>
      <c r="R138" s="47"/>
      <c r="S138" s="47"/>
      <c r="T138" s="95"/>
      <c r="AT138" s="24" t="s">
        <v>431</v>
      </c>
      <c r="AU138" s="24" t="s">
        <v>80</v>
      </c>
    </row>
    <row r="139" spans="2:65" s="1" customFormat="1" ht="16.5" customHeight="1">
      <c r="B139" s="46"/>
      <c r="C139" s="277" t="s">
        <v>352</v>
      </c>
      <c r="D139" s="277" t="s">
        <v>347</v>
      </c>
      <c r="E139" s="278" t="s">
        <v>859</v>
      </c>
      <c r="F139" s="279" t="s">
        <v>860</v>
      </c>
      <c r="G139" s="280" t="s">
        <v>175</v>
      </c>
      <c r="H139" s="281">
        <v>1</v>
      </c>
      <c r="I139" s="282"/>
      <c r="J139" s="283">
        <f>ROUND(I139*H139,2)</f>
        <v>0</v>
      </c>
      <c r="K139" s="279" t="s">
        <v>21</v>
      </c>
      <c r="L139" s="284"/>
      <c r="M139" s="285" t="s">
        <v>21</v>
      </c>
      <c r="N139" s="286" t="s">
        <v>41</v>
      </c>
      <c r="O139" s="47"/>
      <c r="P139" s="230">
        <f>O139*H139</f>
        <v>0</v>
      </c>
      <c r="Q139" s="230">
        <v>9E-05</v>
      </c>
      <c r="R139" s="230">
        <f>Q139*H139</f>
        <v>9E-05</v>
      </c>
      <c r="S139" s="230">
        <v>0</v>
      </c>
      <c r="T139" s="231">
        <f>S139*H139</f>
        <v>0</v>
      </c>
      <c r="AR139" s="24" t="s">
        <v>350</v>
      </c>
      <c r="AT139" s="24" t="s">
        <v>347</v>
      </c>
      <c r="AU139" s="24" t="s">
        <v>80</v>
      </c>
      <c r="AY139" s="24" t="s">
        <v>137</v>
      </c>
      <c r="BE139" s="232">
        <f>IF(N139="základní",J139,0)</f>
        <v>0</v>
      </c>
      <c r="BF139" s="232">
        <f>IF(N139="snížená",J139,0)</f>
        <v>0</v>
      </c>
      <c r="BG139" s="232">
        <f>IF(N139="zákl. přenesená",J139,0)</f>
        <v>0</v>
      </c>
      <c r="BH139" s="232">
        <f>IF(N139="sníž. přenesená",J139,0)</f>
        <v>0</v>
      </c>
      <c r="BI139" s="232">
        <f>IF(N139="nulová",J139,0)</f>
        <v>0</v>
      </c>
      <c r="BJ139" s="24" t="s">
        <v>78</v>
      </c>
      <c r="BK139" s="232">
        <f>ROUND(I139*H139,2)</f>
        <v>0</v>
      </c>
      <c r="BL139" s="24" t="s">
        <v>344</v>
      </c>
      <c r="BM139" s="24" t="s">
        <v>861</v>
      </c>
    </row>
    <row r="140" spans="2:65" s="1" customFormat="1" ht="25.5" customHeight="1">
      <c r="B140" s="46"/>
      <c r="C140" s="221" t="s">
        <v>370</v>
      </c>
      <c r="D140" s="221" t="s">
        <v>141</v>
      </c>
      <c r="E140" s="222" t="s">
        <v>862</v>
      </c>
      <c r="F140" s="223" t="s">
        <v>863</v>
      </c>
      <c r="G140" s="224" t="s">
        <v>436</v>
      </c>
      <c r="H140" s="225">
        <v>1</v>
      </c>
      <c r="I140" s="226"/>
      <c r="J140" s="227">
        <f>ROUND(I140*H140,2)</f>
        <v>0</v>
      </c>
      <c r="K140" s="223" t="s">
        <v>21</v>
      </c>
      <c r="L140" s="72"/>
      <c r="M140" s="228" t="s">
        <v>21</v>
      </c>
      <c r="N140" s="229" t="s">
        <v>41</v>
      </c>
      <c r="O140" s="47"/>
      <c r="P140" s="230">
        <f>O140*H140</f>
        <v>0</v>
      </c>
      <c r="Q140" s="230">
        <v>0</v>
      </c>
      <c r="R140" s="230">
        <f>Q140*H140</f>
        <v>0</v>
      </c>
      <c r="S140" s="230">
        <v>0</v>
      </c>
      <c r="T140" s="231">
        <f>S140*H140</f>
        <v>0</v>
      </c>
      <c r="AR140" s="24" t="s">
        <v>344</v>
      </c>
      <c r="AT140" s="24" t="s">
        <v>141</v>
      </c>
      <c r="AU140" s="24" t="s">
        <v>80</v>
      </c>
      <c r="AY140" s="24" t="s">
        <v>137</v>
      </c>
      <c r="BE140" s="232">
        <f>IF(N140="základní",J140,0)</f>
        <v>0</v>
      </c>
      <c r="BF140" s="232">
        <f>IF(N140="snížená",J140,0)</f>
        <v>0</v>
      </c>
      <c r="BG140" s="232">
        <f>IF(N140="zákl. přenesená",J140,0)</f>
        <v>0</v>
      </c>
      <c r="BH140" s="232">
        <f>IF(N140="sníž. přenesená",J140,0)</f>
        <v>0</v>
      </c>
      <c r="BI140" s="232">
        <f>IF(N140="nulová",J140,0)</f>
        <v>0</v>
      </c>
      <c r="BJ140" s="24" t="s">
        <v>78</v>
      </c>
      <c r="BK140" s="232">
        <f>ROUND(I140*H140,2)</f>
        <v>0</v>
      </c>
      <c r="BL140" s="24" t="s">
        <v>344</v>
      </c>
      <c r="BM140" s="24" t="s">
        <v>864</v>
      </c>
    </row>
    <row r="141" spans="2:65" s="1" customFormat="1" ht="25.5" customHeight="1">
      <c r="B141" s="46"/>
      <c r="C141" s="221" t="s">
        <v>344</v>
      </c>
      <c r="D141" s="221" t="s">
        <v>141</v>
      </c>
      <c r="E141" s="222" t="s">
        <v>865</v>
      </c>
      <c r="F141" s="223" t="s">
        <v>866</v>
      </c>
      <c r="G141" s="224" t="s">
        <v>436</v>
      </c>
      <c r="H141" s="225">
        <v>1</v>
      </c>
      <c r="I141" s="226"/>
      <c r="J141" s="227">
        <f>ROUND(I141*H141,2)</f>
        <v>0</v>
      </c>
      <c r="K141" s="223" t="s">
        <v>21</v>
      </c>
      <c r="L141" s="72"/>
      <c r="M141" s="228" t="s">
        <v>21</v>
      </c>
      <c r="N141" s="229" t="s">
        <v>41</v>
      </c>
      <c r="O141" s="47"/>
      <c r="P141" s="230">
        <f>O141*H141</f>
        <v>0</v>
      </c>
      <c r="Q141" s="230">
        <v>0</v>
      </c>
      <c r="R141" s="230">
        <f>Q141*H141</f>
        <v>0</v>
      </c>
      <c r="S141" s="230">
        <v>0</v>
      </c>
      <c r="T141" s="231">
        <f>S141*H141</f>
        <v>0</v>
      </c>
      <c r="AR141" s="24" t="s">
        <v>344</v>
      </c>
      <c r="AT141" s="24" t="s">
        <v>141</v>
      </c>
      <c r="AU141" s="24" t="s">
        <v>80</v>
      </c>
      <c r="AY141" s="24" t="s">
        <v>137</v>
      </c>
      <c r="BE141" s="232">
        <f>IF(N141="základní",J141,0)</f>
        <v>0</v>
      </c>
      <c r="BF141" s="232">
        <f>IF(N141="snížená",J141,0)</f>
        <v>0</v>
      </c>
      <c r="BG141" s="232">
        <f>IF(N141="zákl. přenesená",J141,0)</f>
        <v>0</v>
      </c>
      <c r="BH141" s="232">
        <f>IF(N141="sníž. přenesená",J141,0)</f>
        <v>0</v>
      </c>
      <c r="BI141" s="232">
        <f>IF(N141="nulová",J141,0)</f>
        <v>0</v>
      </c>
      <c r="BJ141" s="24" t="s">
        <v>78</v>
      </c>
      <c r="BK141" s="232">
        <f>ROUND(I141*H141,2)</f>
        <v>0</v>
      </c>
      <c r="BL141" s="24" t="s">
        <v>344</v>
      </c>
      <c r="BM141" s="24" t="s">
        <v>867</v>
      </c>
    </row>
    <row r="142" spans="2:65" s="1" customFormat="1" ht="25.5" customHeight="1">
      <c r="B142" s="46"/>
      <c r="C142" s="221" t="s">
        <v>362</v>
      </c>
      <c r="D142" s="221" t="s">
        <v>141</v>
      </c>
      <c r="E142" s="222" t="s">
        <v>868</v>
      </c>
      <c r="F142" s="223" t="s">
        <v>869</v>
      </c>
      <c r="G142" s="224" t="s">
        <v>156</v>
      </c>
      <c r="H142" s="225">
        <v>0.625</v>
      </c>
      <c r="I142" s="226"/>
      <c r="J142" s="227">
        <f>ROUND(I142*H142,2)</f>
        <v>0</v>
      </c>
      <c r="K142" s="223" t="s">
        <v>145</v>
      </c>
      <c r="L142" s="72"/>
      <c r="M142" s="228" t="s">
        <v>21</v>
      </c>
      <c r="N142" s="229" t="s">
        <v>41</v>
      </c>
      <c r="O142" s="47"/>
      <c r="P142" s="230">
        <f>O142*H142</f>
        <v>0</v>
      </c>
      <c r="Q142" s="230">
        <v>0</v>
      </c>
      <c r="R142" s="230">
        <f>Q142*H142</f>
        <v>0</v>
      </c>
      <c r="S142" s="230">
        <v>0</v>
      </c>
      <c r="T142" s="231">
        <f>S142*H142</f>
        <v>0</v>
      </c>
      <c r="AR142" s="24" t="s">
        <v>344</v>
      </c>
      <c r="AT142" s="24" t="s">
        <v>141</v>
      </c>
      <c r="AU142" s="24" t="s">
        <v>80</v>
      </c>
      <c r="AY142" s="24" t="s">
        <v>137</v>
      </c>
      <c r="BE142" s="232">
        <f>IF(N142="základní",J142,0)</f>
        <v>0</v>
      </c>
      <c r="BF142" s="232">
        <f>IF(N142="snížená",J142,0)</f>
        <v>0</v>
      </c>
      <c r="BG142" s="232">
        <f>IF(N142="zákl. přenesená",J142,0)</f>
        <v>0</v>
      </c>
      <c r="BH142" s="232">
        <f>IF(N142="sníž. přenesená",J142,0)</f>
        <v>0</v>
      </c>
      <c r="BI142" s="232">
        <f>IF(N142="nulová",J142,0)</f>
        <v>0</v>
      </c>
      <c r="BJ142" s="24" t="s">
        <v>78</v>
      </c>
      <c r="BK142" s="232">
        <f>ROUND(I142*H142,2)</f>
        <v>0</v>
      </c>
      <c r="BL142" s="24" t="s">
        <v>344</v>
      </c>
      <c r="BM142" s="24" t="s">
        <v>870</v>
      </c>
    </row>
    <row r="143" spans="2:47" s="1" customFormat="1" ht="13.5">
      <c r="B143" s="46"/>
      <c r="C143" s="74"/>
      <c r="D143" s="235" t="s">
        <v>431</v>
      </c>
      <c r="E143" s="74"/>
      <c r="F143" s="291" t="s">
        <v>491</v>
      </c>
      <c r="G143" s="74"/>
      <c r="H143" s="74"/>
      <c r="I143" s="191"/>
      <c r="J143" s="74"/>
      <c r="K143" s="74"/>
      <c r="L143" s="72"/>
      <c r="M143" s="292"/>
      <c r="N143" s="47"/>
      <c r="O143" s="47"/>
      <c r="P143" s="47"/>
      <c r="Q143" s="47"/>
      <c r="R143" s="47"/>
      <c r="S143" s="47"/>
      <c r="T143" s="95"/>
      <c r="AT143" s="24" t="s">
        <v>431</v>
      </c>
      <c r="AU143" s="24" t="s">
        <v>80</v>
      </c>
    </row>
    <row r="144" spans="2:63" s="10" customFormat="1" ht="29.85" customHeight="1">
      <c r="B144" s="205"/>
      <c r="C144" s="206"/>
      <c r="D144" s="207" t="s">
        <v>69</v>
      </c>
      <c r="E144" s="219" t="s">
        <v>619</v>
      </c>
      <c r="F144" s="219" t="s">
        <v>620</v>
      </c>
      <c r="G144" s="206"/>
      <c r="H144" s="206"/>
      <c r="I144" s="209"/>
      <c r="J144" s="220">
        <f>BK144</f>
        <v>0</v>
      </c>
      <c r="K144" s="206"/>
      <c r="L144" s="211"/>
      <c r="M144" s="212"/>
      <c r="N144" s="213"/>
      <c r="O144" s="213"/>
      <c r="P144" s="214">
        <f>P145</f>
        <v>0</v>
      </c>
      <c r="Q144" s="213"/>
      <c r="R144" s="214">
        <f>R145</f>
        <v>0.00115</v>
      </c>
      <c r="S144" s="213"/>
      <c r="T144" s="215">
        <f>T145</f>
        <v>0</v>
      </c>
      <c r="AR144" s="216" t="s">
        <v>80</v>
      </c>
      <c r="AT144" s="217" t="s">
        <v>69</v>
      </c>
      <c r="AU144" s="217" t="s">
        <v>78</v>
      </c>
      <c r="AY144" s="216" t="s">
        <v>137</v>
      </c>
      <c r="BK144" s="218">
        <f>BK145</f>
        <v>0</v>
      </c>
    </row>
    <row r="145" spans="2:65" s="1" customFormat="1" ht="25.5" customHeight="1">
      <c r="B145" s="46"/>
      <c r="C145" s="221" t="s">
        <v>177</v>
      </c>
      <c r="D145" s="221" t="s">
        <v>141</v>
      </c>
      <c r="E145" s="222" t="s">
        <v>871</v>
      </c>
      <c r="F145" s="223" t="s">
        <v>872</v>
      </c>
      <c r="G145" s="224" t="s">
        <v>175</v>
      </c>
      <c r="H145" s="225">
        <v>1</v>
      </c>
      <c r="I145" s="226"/>
      <c r="J145" s="227">
        <f>ROUND(I145*H145,2)</f>
        <v>0</v>
      </c>
      <c r="K145" s="223" t="s">
        <v>145</v>
      </c>
      <c r="L145" s="72"/>
      <c r="M145" s="228" t="s">
        <v>21</v>
      </c>
      <c r="N145" s="229" t="s">
        <v>41</v>
      </c>
      <c r="O145" s="47"/>
      <c r="P145" s="230">
        <f>O145*H145</f>
        <v>0</v>
      </c>
      <c r="Q145" s="230">
        <v>0.00115</v>
      </c>
      <c r="R145" s="230">
        <f>Q145*H145</f>
        <v>0.00115</v>
      </c>
      <c r="S145" s="230">
        <v>0</v>
      </c>
      <c r="T145" s="231">
        <f>S145*H145</f>
        <v>0</v>
      </c>
      <c r="AR145" s="24" t="s">
        <v>344</v>
      </c>
      <c r="AT145" s="24" t="s">
        <v>141</v>
      </c>
      <c r="AU145" s="24" t="s">
        <v>80</v>
      </c>
      <c r="AY145" s="24" t="s">
        <v>137</v>
      </c>
      <c r="BE145" s="232">
        <f>IF(N145="základní",J145,0)</f>
        <v>0</v>
      </c>
      <c r="BF145" s="232">
        <f>IF(N145="snížená",J145,0)</f>
        <v>0</v>
      </c>
      <c r="BG145" s="232">
        <f>IF(N145="zákl. přenesená",J145,0)</f>
        <v>0</v>
      </c>
      <c r="BH145" s="232">
        <f>IF(N145="sníž. přenesená",J145,0)</f>
        <v>0</v>
      </c>
      <c r="BI145" s="232">
        <f>IF(N145="nulová",J145,0)</f>
        <v>0</v>
      </c>
      <c r="BJ145" s="24" t="s">
        <v>78</v>
      </c>
      <c r="BK145" s="232">
        <f>ROUND(I145*H145,2)</f>
        <v>0</v>
      </c>
      <c r="BL145" s="24" t="s">
        <v>344</v>
      </c>
      <c r="BM145" s="24" t="s">
        <v>873</v>
      </c>
    </row>
    <row r="146" spans="2:63" s="10" customFormat="1" ht="29.85" customHeight="1">
      <c r="B146" s="205"/>
      <c r="C146" s="206"/>
      <c r="D146" s="207" t="s">
        <v>69</v>
      </c>
      <c r="E146" s="219" t="s">
        <v>678</v>
      </c>
      <c r="F146" s="219" t="s">
        <v>679</v>
      </c>
      <c r="G146" s="206"/>
      <c r="H146" s="206"/>
      <c r="I146" s="209"/>
      <c r="J146" s="220">
        <f>BK146</f>
        <v>0</v>
      </c>
      <c r="K146" s="206"/>
      <c r="L146" s="211"/>
      <c r="M146" s="212"/>
      <c r="N146" s="213"/>
      <c r="O146" s="213"/>
      <c r="P146" s="214">
        <f>SUM(P147:P154)</f>
        <v>0</v>
      </c>
      <c r="Q146" s="213"/>
      <c r="R146" s="214">
        <f>SUM(R147:R154)</f>
        <v>0.15556</v>
      </c>
      <c r="S146" s="213"/>
      <c r="T146" s="215">
        <f>SUM(T147:T154)</f>
        <v>0</v>
      </c>
      <c r="AR146" s="216" t="s">
        <v>80</v>
      </c>
      <c r="AT146" s="217" t="s">
        <v>69</v>
      </c>
      <c r="AU146" s="217" t="s">
        <v>78</v>
      </c>
      <c r="AY146" s="216" t="s">
        <v>137</v>
      </c>
      <c r="BK146" s="218">
        <f>SUM(BK147:BK154)</f>
        <v>0</v>
      </c>
    </row>
    <row r="147" spans="2:65" s="1" customFormat="1" ht="16.5" customHeight="1">
      <c r="B147" s="46"/>
      <c r="C147" s="221" t="s">
        <v>234</v>
      </c>
      <c r="D147" s="221" t="s">
        <v>141</v>
      </c>
      <c r="E147" s="222" t="s">
        <v>874</v>
      </c>
      <c r="F147" s="223" t="s">
        <v>875</v>
      </c>
      <c r="G147" s="224" t="s">
        <v>175</v>
      </c>
      <c r="H147" s="225">
        <v>2</v>
      </c>
      <c r="I147" s="226"/>
      <c r="J147" s="227">
        <f>ROUND(I147*H147,2)</f>
        <v>0</v>
      </c>
      <c r="K147" s="223" t="s">
        <v>21</v>
      </c>
      <c r="L147" s="72"/>
      <c r="M147" s="228" t="s">
        <v>21</v>
      </c>
      <c r="N147" s="229" t="s">
        <v>41</v>
      </c>
      <c r="O147" s="47"/>
      <c r="P147" s="230">
        <f>O147*H147</f>
        <v>0</v>
      </c>
      <c r="Q147" s="230">
        <v>0.00147</v>
      </c>
      <c r="R147" s="230">
        <f>Q147*H147</f>
        <v>0.00294</v>
      </c>
      <c r="S147" s="230">
        <v>0</v>
      </c>
      <c r="T147" s="231">
        <f>S147*H147</f>
        <v>0</v>
      </c>
      <c r="AR147" s="24" t="s">
        <v>344</v>
      </c>
      <c r="AT147" s="24" t="s">
        <v>141</v>
      </c>
      <c r="AU147" s="24" t="s">
        <v>80</v>
      </c>
      <c r="AY147" s="24" t="s">
        <v>137</v>
      </c>
      <c r="BE147" s="232">
        <f>IF(N147="základní",J147,0)</f>
        <v>0</v>
      </c>
      <c r="BF147" s="232">
        <f>IF(N147="snížená",J147,0)</f>
        <v>0</v>
      </c>
      <c r="BG147" s="232">
        <f>IF(N147="zákl. přenesená",J147,0)</f>
        <v>0</v>
      </c>
      <c r="BH147" s="232">
        <f>IF(N147="sníž. přenesená",J147,0)</f>
        <v>0</v>
      </c>
      <c r="BI147" s="232">
        <f>IF(N147="nulová",J147,0)</f>
        <v>0</v>
      </c>
      <c r="BJ147" s="24" t="s">
        <v>78</v>
      </c>
      <c r="BK147" s="232">
        <f>ROUND(I147*H147,2)</f>
        <v>0</v>
      </c>
      <c r="BL147" s="24" t="s">
        <v>344</v>
      </c>
      <c r="BM147" s="24" t="s">
        <v>876</v>
      </c>
    </row>
    <row r="148" spans="2:65" s="1" customFormat="1" ht="16.5" customHeight="1">
      <c r="B148" s="46"/>
      <c r="C148" s="221" t="s">
        <v>227</v>
      </c>
      <c r="D148" s="221" t="s">
        <v>141</v>
      </c>
      <c r="E148" s="222" t="s">
        <v>877</v>
      </c>
      <c r="F148" s="223" t="s">
        <v>878</v>
      </c>
      <c r="G148" s="224" t="s">
        <v>175</v>
      </c>
      <c r="H148" s="225">
        <v>3</v>
      </c>
      <c r="I148" s="226"/>
      <c r="J148" s="227">
        <f>ROUND(I148*H148,2)</f>
        <v>0</v>
      </c>
      <c r="K148" s="223" t="s">
        <v>21</v>
      </c>
      <c r="L148" s="72"/>
      <c r="M148" s="228" t="s">
        <v>21</v>
      </c>
      <c r="N148" s="229" t="s">
        <v>41</v>
      </c>
      <c r="O148" s="47"/>
      <c r="P148" s="230">
        <f>O148*H148</f>
        <v>0</v>
      </c>
      <c r="Q148" s="230">
        <v>0.00147</v>
      </c>
      <c r="R148" s="230">
        <f>Q148*H148</f>
        <v>0.00441</v>
      </c>
      <c r="S148" s="230">
        <v>0</v>
      </c>
      <c r="T148" s="231">
        <f>S148*H148</f>
        <v>0</v>
      </c>
      <c r="AR148" s="24" t="s">
        <v>344</v>
      </c>
      <c r="AT148" s="24" t="s">
        <v>141</v>
      </c>
      <c r="AU148" s="24" t="s">
        <v>80</v>
      </c>
      <c r="AY148" s="24" t="s">
        <v>137</v>
      </c>
      <c r="BE148" s="232">
        <f>IF(N148="základní",J148,0)</f>
        <v>0</v>
      </c>
      <c r="BF148" s="232">
        <f>IF(N148="snížená",J148,0)</f>
        <v>0</v>
      </c>
      <c r="BG148" s="232">
        <f>IF(N148="zákl. přenesená",J148,0)</f>
        <v>0</v>
      </c>
      <c r="BH148" s="232">
        <f>IF(N148="sníž. přenesená",J148,0)</f>
        <v>0</v>
      </c>
      <c r="BI148" s="232">
        <f>IF(N148="nulová",J148,0)</f>
        <v>0</v>
      </c>
      <c r="BJ148" s="24" t="s">
        <v>78</v>
      </c>
      <c r="BK148" s="232">
        <f>ROUND(I148*H148,2)</f>
        <v>0</v>
      </c>
      <c r="BL148" s="24" t="s">
        <v>344</v>
      </c>
      <c r="BM148" s="24" t="s">
        <v>879</v>
      </c>
    </row>
    <row r="149" spans="2:65" s="1" customFormat="1" ht="16.5" customHeight="1">
      <c r="B149" s="46"/>
      <c r="C149" s="221" t="s">
        <v>350</v>
      </c>
      <c r="D149" s="221" t="s">
        <v>141</v>
      </c>
      <c r="E149" s="222" t="s">
        <v>880</v>
      </c>
      <c r="F149" s="223" t="s">
        <v>881</v>
      </c>
      <c r="G149" s="224" t="s">
        <v>436</v>
      </c>
      <c r="H149" s="225">
        <v>8</v>
      </c>
      <c r="I149" s="226"/>
      <c r="J149" s="227">
        <f>ROUND(I149*H149,2)</f>
        <v>0</v>
      </c>
      <c r="K149" s="223" t="s">
        <v>145</v>
      </c>
      <c r="L149" s="72"/>
      <c r="M149" s="228" t="s">
        <v>21</v>
      </c>
      <c r="N149" s="229" t="s">
        <v>41</v>
      </c>
      <c r="O149" s="47"/>
      <c r="P149" s="230">
        <f>O149*H149</f>
        <v>0</v>
      </c>
      <c r="Q149" s="230">
        <v>0.00617</v>
      </c>
      <c r="R149" s="230">
        <f>Q149*H149</f>
        <v>0.04936</v>
      </c>
      <c r="S149" s="230">
        <v>0</v>
      </c>
      <c r="T149" s="231">
        <f>S149*H149</f>
        <v>0</v>
      </c>
      <c r="AR149" s="24" t="s">
        <v>344</v>
      </c>
      <c r="AT149" s="24" t="s">
        <v>141</v>
      </c>
      <c r="AU149" s="24" t="s">
        <v>80</v>
      </c>
      <c r="AY149" s="24" t="s">
        <v>137</v>
      </c>
      <c r="BE149" s="232">
        <f>IF(N149="základní",J149,0)</f>
        <v>0</v>
      </c>
      <c r="BF149" s="232">
        <f>IF(N149="snížená",J149,0)</f>
        <v>0</v>
      </c>
      <c r="BG149" s="232">
        <f>IF(N149="zákl. přenesená",J149,0)</f>
        <v>0</v>
      </c>
      <c r="BH149" s="232">
        <f>IF(N149="sníž. přenesená",J149,0)</f>
        <v>0</v>
      </c>
      <c r="BI149" s="232">
        <f>IF(N149="nulová",J149,0)</f>
        <v>0</v>
      </c>
      <c r="BJ149" s="24" t="s">
        <v>78</v>
      </c>
      <c r="BK149" s="232">
        <f>ROUND(I149*H149,2)</f>
        <v>0</v>
      </c>
      <c r="BL149" s="24" t="s">
        <v>344</v>
      </c>
      <c r="BM149" s="24" t="s">
        <v>882</v>
      </c>
    </row>
    <row r="150" spans="2:65" s="1" customFormat="1" ht="16.5" customHeight="1">
      <c r="B150" s="46"/>
      <c r="C150" s="221" t="s">
        <v>197</v>
      </c>
      <c r="D150" s="221" t="s">
        <v>141</v>
      </c>
      <c r="E150" s="222" t="s">
        <v>883</v>
      </c>
      <c r="F150" s="223" t="s">
        <v>884</v>
      </c>
      <c r="G150" s="224" t="s">
        <v>436</v>
      </c>
      <c r="H150" s="225">
        <v>10</v>
      </c>
      <c r="I150" s="226"/>
      <c r="J150" s="227">
        <f>ROUND(I150*H150,2)</f>
        <v>0</v>
      </c>
      <c r="K150" s="223" t="s">
        <v>145</v>
      </c>
      <c r="L150" s="72"/>
      <c r="M150" s="228" t="s">
        <v>21</v>
      </c>
      <c r="N150" s="229" t="s">
        <v>41</v>
      </c>
      <c r="O150" s="47"/>
      <c r="P150" s="230">
        <f>O150*H150</f>
        <v>0</v>
      </c>
      <c r="Q150" s="230">
        <v>0.00963</v>
      </c>
      <c r="R150" s="230">
        <f>Q150*H150</f>
        <v>0.0963</v>
      </c>
      <c r="S150" s="230">
        <v>0</v>
      </c>
      <c r="T150" s="231">
        <f>S150*H150</f>
        <v>0</v>
      </c>
      <c r="AR150" s="24" t="s">
        <v>344</v>
      </c>
      <c r="AT150" s="24" t="s">
        <v>141</v>
      </c>
      <c r="AU150" s="24" t="s">
        <v>80</v>
      </c>
      <c r="AY150" s="24" t="s">
        <v>137</v>
      </c>
      <c r="BE150" s="232">
        <f>IF(N150="základní",J150,0)</f>
        <v>0</v>
      </c>
      <c r="BF150" s="232">
        <f>IF(N150="snížená",J150,0)</f>
        <v>0</v>
      </c>
      <c r="BG150" s="232">
        <f>IF(N150="zákl. přenesená",J150,0)</f>
        <v>0</v>
      </c>
      <c r="BH150" s="232">
        <f>IF(N150="sníž. přenesená",J150,0)</f>
        <v>0</v>
      </c>
      <c r="BI150" s="232">
        <f>IF(N150="nulová",J150,0)</f>
        <v>0</v>
      </c>
      <c r="BJ150" s="24" t="s">
        <v>78</v>
      </c>
      <c r="BK150" s="232">
        <f>ROUND(I150*H150,2)</f>
        <v>0</v>
      </c>
      <c r="BL150" s="24" t="s">
        <v>344</v>
      </c>
      <c r="BM150" s="24" t="s">
        <v>885</v>
      </c>
    </row>
    <row r="151" spans="2:65" s="1" customFormat="1" ht="16.5" customHeight="1">
      <c r="B151" s="46"/>
      <c r="C151" s="221" t="s">
        <v>291</v>
      </c>
      <c r="D151" s="221" t="s">
        <v>141</v>
      </c>
      <c r="E151" s="222" t="s">
        <v>886</v>
      </c>
      <c r="F151" s="223" t="s">
        <v>887</v>
      </c>
      <c r="G151" s="224" t="s">
        <v>175</v>
      </c>
      <c r="H151" s="225">
        <v>5</v>
      </c>
      <c r="I151" s="226"/>
      <c r="J151" s="227">
        <f>ROUND(I151*H151,2)</f>
        <v>0</v>
      </c>
      <c r="K151" s="223" t="s">
        <v>145</v>
      </c>
      <c r="L151" s="72"/>
      <c r="M151" s="228" t="s">
        <v>21</v>
      </c>
      <c r="N151" s="229" t="s">
        <v>41</v>
      </c>
      <c r="O151" s="47"/>
      <c r="P151" s="230">
        <f>O151*H151</f>
        <v>0</v>
      </c>
      <c r="Q151" s="230">
        <v>0.00051</v>
      </c>
      <c r="R151" s="230">
        <f>Q151*H151</f>
        <v>0.00255</v>
      </c>
      <c r="S151" s="230">
        <v>0</v>
      </c>
      <c r="T151" s="231">
        <f>S151*H151</f>
        <v>0</v>
      </c>
      <c r="AR151" s="24" t="s">
        <v>344</v>
      </c>
      <c r="AT151" s="24" t="s">
        <v>141</v>
      </c>
      <c r="AU151" s="24" t="s">
        <v>80</v>
      </c>
      <c r="AY151" s="24" t="s">
        <v>137</v>
      </c>
      <c r="BE151" s="232">
        <f>IF(N151="základní",J151,0)</f>
        <v>0</v>
      </c>
      <c r="BF151" s="232">
        <f>IF(N151="snížená",J151,0)</f>
        <v>0</v>
      </c>
      <c r="BG151" s="232">
        <f>IF(N151="zákl. přenesená",J151,0)</f>
        <v>0</v>
      </c>
      <c r="BH151" s="232">
        <f>IF(N151="sníž. přenesená",J151,0)</f>
        <v>0</v>
      </c>
      <c r="BI151" s="232">
        <f>IF(N151="nulová",J151,0)</f>
        <v>0</v>
      </c>
      <c r="BJ151" s="24" t="s">
        <v>78</v>
      </c>
      <c r="BK151" s="232">
        <f>ROUND(I151*H151,2)</f>
        <v>0</v>
      </c>
      <c r="BL151" s="24" t="s">
        <v>344</v>
      </c>
      <c r="BM151" s="24" t="s">
        <v>888</v>
      </c>
    </row>
    <row r="152" spans="2:47" s="1" customFormat="1" ht="13.5">
      <c r="B152" s="46"/>
      <c r="C152" s="74"/>
      <c r="D152" s="235" t="s">
        <v>431</v>
      </c>
      <c r="E152" s="74"/>
      <c r="F152" s="291" t="s">
        <v>692</v>
      </c>
      <c r="G152" s="74"/>
      <c r="H152" s="74"/>
      <c r="I152" s="191"/>
      <c r="J152" s="74"/>
      <c r="K152" s="74"/>
      <c r="L152" s="72"/>
      <c r="M152" s="292"/>
      <c r="N152" s="47"/>
      <c r="O152" s="47"/>
      <c r="P152" s="47"/>
      <c r="Q152" s="47"/>
      <c r="R152" s="47"/>
      <c r="S152" s="47"/>
      <c r="T152" s="95"/>
      <c r="AT152" s="24" t="s">
        <v>431</v>
      </c>
      <c r="AU152" s="24" t="s">
        <v>80</v>
      </c>
    </row>
    <row r="153" spans="2:65" s="1" customFormat="1" ht="25.5" customHeight="1">
      <c r="B153" s="46"/>
      <c r="C153" s="221" t="s">
        <v>247</v>
      </c>
      <c r="D153" s="221" t="s">
        <v>141</v>
      </c>
      <c r="E153" s="222" t="s">
        <v>694</v>
      </c>
      <c r="F153" s="223" t="s">
        <v>695</v>
      </c>
      <c r="G153" s="224" t="s">
        <v>156</v>
      </c>
      <c r="H153" s="225">
        <v>0.156</v>
      </c>
      <c r="I153" s="226"/>
      <c r="J153" s="227">
        <f>ROUND(I153*H153,2)</f>
        <v>0</v>
      </c>
      <c r="K153" s="223" t="s">
        <v>145</v>
      </c>
      <c r="L153" s="72"/>
      <c r="M153" s="228" t="s">
        <v>21</v>
      </c>
      <c r="N153" s="229" t="s">
        <v>41</v>
      </c>
      <c r="O153" s="47"/>
      <c r="P153" s="230">
        <f>O153*H153</f>
        <v>0</v>
      </c>
      <c r="Q153" s="230">
        <v>0</v>
      </c>
      <c r="R153" s="230">
        <f>Q153*H153</f>
        <v>0</v>
      </c>
      <c r="S153" s="230">
        <v>0</v>
      </c>
      <c r="T153" s="231">
        <f>S153*H153</f>
        <v>0</v>
      </c>
      <c r="AR153" s="24" t="s">
        <v>344</v>
      </c>
      <c r="AT153" s="24" t="s">
        <v>141</v>
      </c>
      <c r="AU153" s="24" t="s">
        <v>80</v>
      </c>
      <c r="AY153" s="24" t="s">
        <v>137</v>
      </c>
      <c r="BE153" s="232">
        <f>IF(N153="základní",J153,0)</f>
        <v>0</v>
      </c>
      <c r="BF153" s="232">
        <f>IF(N153="snížená",J153,0)</f>
        <v>0</v>
      </c>
      <c r="BG153" s="232">
        <f>IF(N153="zákl. přenesená",J153,0)</f>
        <v>0</v>
      </c>
      <c r="BH153" s="232">
        <f>IF(N153="sníž. přenesená",J153,0)</f>
        <v>0</v>
      </c>
      <c r="BI153" s="232">
        <f>IF(N153="nulová",J153,0)</f>
        <v>0</v>
      </c>
      <c r="BJ153" s="24" t="s">
        <v>78</v>
      </c>
      <c r="BK153" s="232">
        <f>ROUND(I153*H153,2)</f>
        <v>0</v>
      </c>
      <c r="BL153" s="24" t="s">
        <v>344</v>
      </c>
      <c r="BM153" s="24" t="s">
        <v>889</v>
      </c>
    </row>
    <row r="154" spans="2:47" s="1" customFormat="1" ht="13.5">
      <c r="B154" s="46"/>
      <c r="C154" s="74"/>
      <c r="D154" s="235" t="s">
        <v>431</v>
      </c>
      <c r="E154" s="74"/>
      <c r="F154" s="291" t="s">
        <v>697</v>
      </c>
      <c r="G154" s="74"/>
      <c r="H154" s="74"/>
      <c r="I154" s="191"/>
      <c r="J154" s="74"/>
      <c r="K154" s="74"/>
      <c r="L154" s="72"/>
      <c r="M154" s="292"/>
      <c r="N154" s="47"/>
      <c r="O154" s="47"/>
      <c r="P154" s="47"/>
      <c r="Q154" s="47"/>
      <c r="R154" s="47"/>
      <c r="S154" s="47"/>
      <c r="T154" s="95"/>
      <c r="AT154" s="24" t="s">
        <v>431</v>
      </c>
      <c r="AU154" s="24" t="s">
        <v>80</v>
      </c>
    </row>
    <row r="155" spans="2:63" s="10" customFormat="1" ht="29.85" customHeight="1">
      <c r="B155" s="205"/>
      <c r="C155" s="206"/>
      <c r="D155" s="207" t="s">
        <v>69</v>
      </c>
      <c r="E155" s="219" t="s">
        <v>698</v>
      </c>
      <c r="F155" s="219" t="s">
        <v>699</v>
      </c>
      <c r="G155" s="206"/>
      <c r="H155" s="206"/>
      <c r="I155" s="209"/>
      <c r="J155" s="220">
        <f>BK155</f>
        <v>0</v>
      </c>
      <c r="K155" s="206"/>
      <c r="L155" s="211"/>
      <c r="M155" s="212"/>
      <c r="N155" s="213"/>
      <c r="O155" s="213"/>
      <c r="P155" s="214">
        <f>SUM(P156:P160)</f>
        <v>0</v>
      </c>
      <c r="Q155" s="213"/>
      <c r="R155" s="214">
        <f>SUM(R156:R160)</f>
        <v>0.045465</v>
      </c>
      <c r="S155" s="213"/>
      <c r="T155" s="215">
        <f>SUM(T156:T160)</f>
        <v>0</v>
      </c>
      <c r="AR155" s="216" t="s">
        <v>80</v>
      </c>
      <c r="AT155" s="217" t="s">
        <v>69</v>
      </c>
      <c r="AU155" s="217" t="s">
        <v>78</v>
      </c>
      <c r="AY155" s="216" t="s">
        <v>137</v>
      </c>
      <c r="BK155" s="218">
        <f>SUM(BK156:BK160)</f>
        <v>0</v>
      </c>
    </row>
    <row r="156" spans="2:65" s="1" customFormat="1" ht="16.5" customHeight="1">
      <c r="B156" s="46"/>
      <c r="C156" s="221" t="s">
        <v>309</v>
      </c>
      <c r="D156" s="221" t="s">
        <v>141</v>
      </c>
      <c r="E156" s="222" t="s">
        <v>701</v>
      </c>
      <c r="F156" s="223" t="s">
        <v>702</v>
      </c>
      <c r="G156" s="224" t="s">
        <v>703</v>
      </c>
      <c r="H156" s="225">
        <v>9.5</v>
      </c>
      <c r="I156" s="226"/>
      <c r="J156" s="227">
        <f>ROUND(I156*H156,2)</f>
        <v>0</v>
      </c>
      <c r="K156" s="223" t="s">
        <v>145</v>
      </c>
      <c r="L156" s="72"/>
      <c r="M156" s="228" t="s">
        <v>21</v>
      </c>
      <c r="N156" s="229" t="s">
        <v>41</v>
      </c>
      <c r="O156" s="47"/>
      <c r="P156" s="230">
        <f>O156*H156</f>
        <v>0</v>
      </c>
      <c r="Q156" s="230">
        <v>7E-05</v>
      </c>
      <c r="R156" s="230">
        <f>Q156*H156</f>
        <v>0.0006649999999999999</v>
      </c>
      <c r="S156" s="230">
        <v>0</v>
      </c>
      <c r="T156" s="231">
        <f>S156*H156</f>
        <v>0</v>
      </c>
      <c r="AR156" s="24" t="s">
        <v>344</v>
      </c>
      <c r="AT156" s="24" t="s">
        <v>141</v>
      </c>
      <c r="AU156" s="24" t="s">
        <v>80</v>
      </c>
      <c r="AY156" s="24" t="s">
        <v>137</v>
      </c>
      <c r="BE156" s="232">
        <f>IF(N156="základní",J156,0)</f>
        <v>0</v>
      </c>
      <c r="BF156" s="232">
        <f>IF(N156="snížená",J156,0)</f>
        <v>0</v>
      </c>
      <c r="BG156" s="232">
        <f>IF(N156="zákl. přenesená",J156,0)</f>
        <v>0</v>
      </c>
      <c r="BH156" s="232">
        <f>IF(N156="sníž. přenesená",J156,0)</f>
        <v>0</v>
      </c>
      <c r="BI156" s="232">
        <f>IF(N156="nulová",J156,0)</f>
        <v>0</v>
      </c>
      <c r="BJ156" s="24" t="s">
        <v>78</v>
      </c>
      <c r="BK156" s="232">
        <f>ROUND(I156*H156,2)</f>
        <v>0</v>
      </c>
      <c r="BL156" s="24" t="s">
        <v>344</v>
      </c>
      <c r="BM156" s="24" t="s">
        <v>890</v>
      </c>
    </row>
    <row r="157" spans="2:47" s="1" customFormat="1" ht="13.5">
      <c r="B157" s="46"/>
      <c r="C157" s="74"/>
      <c r="D157" s="235" t="s">
        <v>431</v>
      </c>
      <c r="E157" s="74"/>
      <c r="F157" s="291" t="s">
        <v>705</v>
      </c>
      <c r="G157" s="74"/>
      <c r="H157" s="74"/>
      <c r="I157" s="191"/>
      <c r="J157" s="74"/>
      <c r="K157" s="74"/>
      <c r="L157" s="72"/>
      <c r="M157" s="292"/>
      <c r="N157" s="47"/>
      <c r="O157" s="47"/>
      <c r="P157" s="47"/>
      <c r="Q157" s="47"/>
      <c r="R157" s="47"/>
      <c r="S157" s="47"/>
      <c r="T157" s="95"/>
      <c r="AT157" s="24" t="s">
        <v>431</v>
      </c>
      <c r="AU157" s="24" t="s">
        <v>80</v>
      </c>
    </row>
    <row r="158" spans="2:65" s="1" customFormat="1" ht="16.5" customHeight="1">
      <c r="B158" s="46"/>
      <c r="C158" s="277" t="s">
        <v>662</v>
      </c>
      <c r="D158" s="277" t="s">
        <v>347</v>
      </c>
      <c r="E158" s="278" t="s">
        <v>707</v>
      </c>
      <c r="F158" s="279" t="s">
        <v>708</v>
      </c>
      <c r="G158" s="280" t="s">
        <v>175</v>
      </c>
      <c r="H158" s="281">
        <v>16</v>
      </c>
      <c r="I158" s="282"/>
      <c r="J158" s="283">
        <f>ROUND(I158*H158,2)</f>
        <v>0</v>
      </c>
      <c r="K158" s="279" t="s">
        <v>21</v>
      </c>
      <c r="L158" s="284"/>
      <c r="M158" s="285" t="s">
        <v>21</v>
      </c>
      <c r="N158" s="286" t="s">
        <v>41</v>
      </c>
      <c r="O158" s="47"/>
      <c r="P158" s="230">
        <f>O158*H158</f>
        <v>0</v>
      </c>
      <c r="Q158" s="230">
        <v>0.0028</v>
      </c>
      <c r="R158" s="230">
        <f>Q158*H158</f>
        <v>0.0448</v>
      </c>
      <c r="S158" s="230">
        <v>0</v>
      </c>
      <c r="T158" s="231">
        <f>S158*H158</f>
        <v>0</v>
      </c>
      <c r="AR158" s="24" t="s">
        <v>350</v>
      </c>
      <c r="AT158" s="24" t="s">
        <v>347</v>
      </c>
      <c r="AU158" s="24" t="s">
        <v>80</v>
      </c>
      <c r="AY158" s="24" t="s">
        <v>137</v>
      </c>
      <c r="BE158" s="232">
        <f>IF(N158="základní",J158,0)</f>
        <v>0</v>
      </c>
      <c r="BF158" s="232">
        <f>IF(N158="snížená",J158,0)</f>
        <v>0</v>
      </c>
      <c r="BG158" s="232">
        <f>IF(N158="zákl. přenesená",J158,0)</f>
        <v>0</v>
      </c>
      <c r="BH158" s="232">
        <f>IF(N158="sníž. přenesená",J158,0)</f>
        <v>0</v>
      </c>
      <c r="BI158" s="232">
        <f>IF(N158="nulová",J158,0)</f>
        <v>0</v>
      </c>
      <c r="BJ158" s="24" t="s">
        <v>78</v>
      </c>
      <c r="BK158" s="232">
        <f>ROUND(I158*H158,2)</f>
        <v>0</v>
      </c>
      <c r="BL158" s="24" t="s">
        <v>344</v>
      </c>
      <c r="BM158" s="24" t="s">
        <v>891</v>
      </c>
    </row>
    <row r="159" spans="2:65" s="1" customFormat="1" ht="38.25" customHeight="1">
      <c r="B159" s="46"/>
      <c r="C159" s="221" t="s">
        <v>892</v>
      </c>
      <c r="D159" s="221" t="s">
        <v>141</v>
      </c>
      <c r="E159" s="222" t="s">
        <v>711</v>
      </c>
      <c r="F159" s="223" t="s">
        <v>712</v>
      </c>
      <c r="G159" s="224" t="s">
        <v>156</v>
      </c>
      <c r="H159" s="225">
        <v>0.045</v>
      </c>
      <c r="I159" s="226"/>
      <c r="J159" s="227">
        <f>ROUND(I159*H159,2)</f>
        <v>0</v>
      </c>
      <c r="K159" s="223" t="s">
        <v>145</v>
      </c>
      <c r="L159" s="72"/>
      <c r="M159" s="228" t="s">
        <v>21</v>
      </c>
      <c r="N159" s="229" t="s">
        <v>41</v>
      </c>
      <c r="O159" s="47"/>
      <c r="P159" s="230">
        <f>O159*H159</f>
        <v>0</v>
      </c>
      <c r="Q159" s="230">
        <v>0</v>
      </c>
      <c r="R159" s="230">
        <f>Q159*H159</f>
        <v>0</v>
      </c>
      <c r="S159" s="230">
        <v>0</v>
      </c>
      <c r="T159" s="231">
        <f>S159*H159</f>
        <v>0</v>
      </c>
      <c r="AR159" s="24" t="s">
        <v>344</v>
      </c>
      <c r="AT159" s="24" t="s">
        <v>141</v>
      </c>
      <c r="AU159" s="24" t="s">
        <v>80</v>
      </c>
      <c r="AY159" s="24" t="s">
        <v>137</v>
      </c>
      <c r="BE159" s="232">
        <f>IF(N159="základní",J159,0)</f>
        <v>0</v>
      </c>
      <c r="BF159" s="232">
        <f>IF(N159="snížená",J159,0)</f>
        <v>0</v>
      </c>
      <c r="BG159" s="232">
        <f>IF(N159="zákl. přenesená",J159,0)</f>
        <v>0</v>
      </c>
      <c r="BH159" s="232">
        <f>IF(N159="sníž. přenesená",J159,0)</f>
        <v>0</v>
      </c>
      <c r="BI159" s="232">
        <f>IF(N159="nulová",J159,0)</f>
        <v>0</v>
      </c>
      <c r="BJ159" s="24" t="s">
        <v>78</v>
      </c>
      <c r="BK159" s="232">
        <f>ROUND(I159*H159,2)</f>
        <v>0</v>
      </c>
      <c r="BL159" s="24" t="s">
        <v>344</v>
      </c>
      <c r="BM159" s="24" t="s">
        <v>893</v>
      </c>
    </row>
    <row r="160" spans="2:47" s="1" customFormat="1" ht="13.5">
      <c r="B160" s="46"/>
      <c r="C160" s="74"/>
      <c r="D160" s="235" t="s">
        <v>431</v>
      </c>
      <c r="E160" s="74"/>
      <c r="F160" s="291" t="s">
        <v>714</v>
      </c>
      <c r="G160" s="74"/>
      <c r="H160" s="74"/>
      <c r="I160" s="191"/>
      <c r="J160" s="74"/>
      <c r="K160" s="74"/>
      <c r="L160" s="72"/>
      <c r="M160" s="292"/>
      <c r="N160" s="47"/>
      <c r="O160" s="47"/>
      <c r="P160" s="47"/>
      <c r="Q160" s="47"/>
      <c r="R160" s="47"/>
      <c r="S160" s="47"/>
      <c r="T160" s="95"/>
      <c r="AT160" s="24" t="s">
        <v>431</v>
      </c>
      <c r="AU160" s="24" t="s">
        <v>80</v>
      </c>
    </row>
    <row r="161" spans="2:63" s="10" customFormat="1" ht="29.85" customHeight="1">
      <c r="B161" s="205"/>
      <c r="C161" s="206"/>
      <c r="D161" s="207" t="s">
        <v>69</v>
      </c>
      <c r="E161" s="219" t="s">
        <v>360</v>
      </c>
      <c r="F161" s="219" t="s">
        <v>361</v>
      </c>
      <c r="G161" s="206"/>
      <c r="H161" s="206"/>
      <c r="I161" s="209"/>
      <c r="J161" s="220">
        <f>BK161</f>
        <v>0</v>
      </c>
      <c r="K161" s="206"/>
      <c r="L161" s="211"/>
      <c r="M161" s="212"/>
      <c r="N161" s="213"/>
      <c r="O161" s="213"/>
      <c r="P161" s="214">
        <f>SUM(P162:P165)</f>
        <v>0</v>
      </c>
      <c r="Q161" s="213"/>
      <c r="R161" s="214">
        <f>SUM(R162:R165)</f>
        <v>0.00599</v>
      </c>
      <c r="S161" s="213"/>
      <c r="T161" s="215">
        <f>SUM(T162:T165)</f>
        <v>0</v>
      </c>
      <c r="AR161" s="216" t="s">
        <v>80</v>
      </c>
      <c r="AT161" s="217" t="s">
        <v>69</v>
      </c>
      <c r="AU161" s="217" t="s">
        <v>78</v>
      </c>
      <c r="AY161" s="216" t="s">
        <v>137</v>
      </c>
      <c r="BK161" s="218">
        <f>SUM(BK162:BK165)</f>
        <v>0</v>
      </c>
    </row>
    <row r="162" spans="2:65" s="1" customFormat="1" ht="25.5" customHeight="1">
      <c r="B162" s="46"/>
      <c r="C162" s="221" t="s">
        <v>894</v>
      </c>
      <c r="D162" s="221" t="s">
        <v>141</v>
      </c>
      <c r="E162" s="222" t="s">
        <v>716</v>
      </c>
      <c r="F162" s="223" t="s">
        <v>717</v>
      </c>
      <c r="G162" s="224" t="s">
        <v>267</v>
      </c>
      <c r="H162" s="225">
        <v>49</v>
      </c>
      <c r="I162" s="226"/>
      <c r="J162" s="227">
        <f>ROUND(I162*H162,2)</f>
        <v>0</v>
      </c>
      <c r="K162" s="223" t="s">
        <v>145</v>
      </c>
      <c r="L162" s="72"/>
      <c r="M162" s="228" t="s">
        <v>21</v>
      </c>
      <c r="N162" s="229" t="s">
        <v>41</v>
      </c>
      <c r="O162" s="47"/>
      <c r="P162" s="230">
        <f>O162*H162</f>
        <v>0</v>
      </c>
      <c r="Q162" s="230">
        <v>2E-05</v>
      </c>
      <c r="R162" s="230">
        <f>Q162*H162</f>
        <v>0.0009800000000000002</v>
      </c>
      <c r="S162" s="230">
        <v>0</v>
      </c>
      <c r="T162" s="231">
        <f>S162*H162</f>
        <v>0</v>
      </c>
      <c r="AR162" s="24" t="s">
        <v>344</v>
      </c>
      <c r="AT162" s="24" t="s">
        <v>141</v>
      </c>
      <c r="AU162" s="24" t="s">
        <v>80</v>
      </c>
      <c r="AY162" s="24" t="s">
        <v>137</v>
      </c>
      <c r="BE162" s="232">
        <f>IF(N162="základní",J162,0)</f>
        <v>0</v>
      </c>
      <c r="BF162" s="232">
        <f>IF(N162="snížená",J162,0)</f>
        <v>0</v>
      </c>
      <c r="BG162" s="232">
        <f>IF(N162="zákl. přenesená",J162,0)</f>
        <v>0</v>
      </c>
      <c r="BH162" s="232">
        <f>IF(N162="sníž. přenesená",J162,0)</f>
        <v>0</v>
      </c>
      <c r="BI162" s="232">
        <f>IF(N162="nulová",J162,0)</f>
        <v>0</v>
      </c>
      <c r="BJ162" s="24" t="s">
        <v>78</v>
      </c>
      <c r="BK162" s="232">
        <f>ROUND(I162*H162,2)</f>
        <v>0</v>
      </c>
      <c r="BL162" s="24" t="s">
        <v>344</v>
      </c>
      <c r="BM162" s="24" t="s">
        <v>895</v>
      </c>
    </row>
    <row r="163" spans="2:65" s="1" customFormat="1" ht="38.25" customHeight="1">
      <c r="B163" s="46"/>
      <c r="C163" s="221" t="s">
        <v>896</v>
      </c>
      <c r="D163" s="221" t="s">
        <v>141</v>
      </c>
      <c r="E163" s="222" t="s">
        <v>720</v>
      </c>
      <c r="F163" s="223" t="s">
        <v>721</v>
      </c>
      <c r="G163" s="224" t="s">
        <v>267</v>
      </c>
      <c r="H163" s="225">
        <v>32</v>
      </c>
      <c r="I163" s="226"/>
      <c r="J163" s="227">
        <f>ROUND(I163*H163,2)</f>
        <v>0</v>
      </c>
      <c r="K163" s="223" t="s">
        <v>145</v>
      </c>
      <c r="L163" s="72"/>
      <c r="M163" s="228" t="s">
        <v>21</v>
      </c>
      <c r="N163" s="229" t="s">
        <v>41</v>
      </c>
      <c r="O163" s="47"/>
      <c r="P163" s="230">
        <f>O163*H163</f>
        <v>0</v>
      </c>
      <c r="Q163" s="230">
        <v>3E-05</v>
      </c>
      <c r="R163" s="230">
        <f>Q163*H163</f>
        <v>0.00096</v>
      </c>
      <c r="S163" s="230">
        <v>0</v>
      </c>
      <c r="T163" s="231">
        <f>S163*H163</f>
        <v>0</v>
      </c>
      <c r="AR163" s="24" t="s">
        <v>344</v>
      </c>
      <c r="AT163" s="24" t="s">
        <v>141</v>
      </c>
      <c r="AU163" s="24" t="s">
        <v>80</v>
      </c>
      <c r="AY163" s="24" t="s">
        <v>137</v>
      </c>
      <c r="BE163" s="232">
        <f>IF(N163="základní",J163,0)</f>
        <v>0</v>
      </c>
      <c r="BF163" s="232">
        <f>IF(N163="snížená",J163,0)</f>
        <v>0</v>
      </c>
      <c r="BG163" s="232">
        <f>IF(N163="zákl. přenesená",J163,0)</f>
        <v>0</v>
      </c>
      <c r="BH163" s="232">
        <f>IF(N163="sníž. přenesená",J163,0)</f>
        <v>0</v>
      </c>
      <c r="BI163" s="232">
        <f>IF(N163="nulová",J163,0)</f>
        <v>0</v>
      </c>
      <c r="BJ163" s="24" t="s">
        <v>78</v>
      </c>
      <c r="BK163" s="232">
        <f>ROUND(I163*H163,2)</f>
        <v>0</v>
      </c>
      <c r="BL163" s="24" t="s">
        <v>344</v>
      </c>
      <c r="BM163" s="24" t="s">
        <v>897</v>
      </c>
    </row>
    <row r="164" spans="2:65" s="1" customFormat="1" ht="25.5" customHeight="1">
      <c r="B164" s="46"/>
      <c r="C164" s="221" t="s">
        <v>674</v>
      </c>
      <c r="D164" s="221" t="s">
        <v>141</v>
      </c>
      <c r="E164" s="222" t="s">
        <v>724</v>
      </c>
      <c r="F164" s="223" t="s">
        <v>725</v>
      </c>
      <c r="G164" s="224" t="s">
        <v>267</v>
      </c>
      <c r="H164" s="225">
        <v>49</v>
      </c>
      <c r="I164" s="226"/>
      <c r="J164" s="227">
        <f>ROUND(I164*H164,2)</f>
        <v>0</v>
      </c>
      <c r="K164" s="223" t="s">
        <v>145</v>
      </c>
      <c r="L164" s="72"/>
      <c r="M164" s="228" t="s">
        <v>21</v>
      </c>
      <c r="N164" s="229" t="s">
        <v>41</v>
      </c>
      <c r="O164" s="47"/>
      <c r="P164" s="230">
        <f>O164*H164</f>
        <v>0</v>
      </c>
      <c r="Q164" s="230">
        <v>5E-05</v>
      </c>
      <c r="R164" s="230">
        <f>Q164*H164</f>
        <v>0.00245</v>
      </c>
      <c r="S164" s="230">
        <v>0</v>
      </c>
      <c r="T164" s="231">
        <f>S164*H164</f>
        <v>0</v>
      </c>
      <c r="AR164" s="24" t="s">
        <v>344</v>
      </c>
      <c r="AT164" s="24" t="s">
        <v>141</v>
      </c>
      <c r="AU164" s="24" t="s">
        <v>80</v>
      </c>
      <c r="AY164" s="24" t="s">
        <v>137</v>
      </c>
      <c r="BE164" s="232">
        <f>IF(N164="základní",J164,0)</f>
        <v>0</v>
      </c>
      <c r="BF164" s="232">
        <f>IF(N164="snížená",J164,0)</f>
        <v>0</v>
      </c>
      <c r="BG164" s="232">
        <f>IF(N164="zákl. přenesená",J164,0)</f>
        <v>0</v>
      </c>
      <c r="BH164" s="232">
        <f>IF(N164="sníž. přenesená",J164,0)</f>
        <v>0</v>
      </c>
      <c r="BI164" s="232">
        <f>IF(N164="nulová",J164,0)</f>
        <v>0</v>
      </c>
      <c r="BJ164" s="24" t="s">
        <v>78</v>
      </c>
      <c r="BK164" s="232">
        <f>ROUND(I164*H164,2)</f>
        <v>0</v>
      </c>
      <c r="BL164" s="24" t="s">
        <v>344</v>
      </c>
      <c r="BM164" s="24" t="s">
        <v>898</v>
      </c>
    </row>
    <row r="165" spans="2:65" s="1" customFormat="1" ht="25.5" customHeight="1">
      <c r="B165" s="46"/>
      <c r="C165" s="221" t="s">
        <v>680</v>
      </c>
      <c r="D165" s="221" t="s">
        <v>141</v>
      </c>
      <c r="E165" s="222" t="s">
        <v>728</v>
      </c>
      <c r="F165" s="223" t="s">
        <v>729</v>
      </c>
      <c r="G165" s="224" t="s">
        <v>267</v>
      </c>
      <c r="H165" s="225">
        <v>32</v>
      </c>
      <c r="I165" s="226"/>
      <c r="J165" s="227">
        <f>ROUND(I165*H165,2)</f>
        <v>0</v>
      </c>
      <c r="K165" s="223" t="s">
        <v>145</v>
      </c>
      <c r="L165" s="72"/>
      <c r="M165" s="228" t="s">
        <v>21</v>
      </c>
      <c r="N165" s="229" t="s">
        <v>41</v>
      </c>
      <c r="O165" s="47"/>
      <c r="P165" s="230">
        <f>O165*H165</f>
        <v>0</v>
      </c>
      <c r="Q165" s="230">
        <v>5E-05</v>
      </c>
      <c r="R165" s="230">
        <f>Q165*H165</f>
        <v>0.0016</v>
      </c>
      <c r="S165" s="230">
        <v>0</v>
      </c>
      <c r="T165" s="231">
        <f>S165*H165</f>
        <v>0</v>
      </c>
      <c r="AR165" s="24" t="s">
        <v>344</v>
      </c>
      <c r="AT165" s="24" t="s">
        <v>141</v>
      </c>
      <c r="AU165" s="24" t="s">
        <v>80</v>
      </c>
      <c r="AY165" s="24" t="s">
        <v>137</v>
      </c>
      <c r="BE165" s="232">
        <f>IF(N165="základní",J165,0)</f>
        <v>0</v>
      </c>
      <c r="BF165" s="232">
        <f>IF(N165="snížená",J165,0)</f>
        <v>0</v>
      </c>
      <c r="BG165" s="232">
        <f>IF(N165="zákl. přenesená",J165,0)</f>
        <v>0</v>
      </c>
      <c r="BH165" s="232">
        <f>IF(N165="sníž. přenesená",J165,0)</f>
        <v>0</v>
      </c>
      <c r="BI165" s="232">
        <f>IF(N165="nulová",J165,0)</f>
        <v>0</v>
      </c>
      <c r="BJ165" s="24" t="s">
        <v>78</v>
      </c>
      <c r="BK165" s="232">
        <f>ROUND(I165*H165,2)</f>
        <v>0</v>
      </c>
      <c r="BL165" s="24" t="s">
        <v>344</v>
      </c>
      <c r="BM165" s="24" t="s">
        <v>899</v>
      </c>
    </row>
    <row r="166" spans="2:63" s="10" customFormat="1" ht="37.4" customHeight="1">
      <c r="B166" s="205"/>
      <c r="C166" s="206"/>
      <c r="D166" s="207" t="s">
        <v>69</v>
      </c>
      <c r="E166" s="208" t="s">
        <v>347</v>
      </c>
      <c r="F166" s="208" t="s">
        <v>731</v>
      </c>
      <c r="G166" s="206"/>
      <c r="H166" s="206"/>
      <c r="I166" s="209"/>
      <c r="J166" s="210">
        <f>BK166</f>
        <v>0</v>
      </c>
      <c r="K166" s="206"/>
      <c r="L166" s="211"/>
      <c r="M166" s="212"/>
      <c r="N166" s="213"/>
      <c r="O166" s="213"/>
      <c r="P166" s="214">
        <f>P167</f>
        <v>0</v>
      </c>
      <c r="Q166" s="213"/>
      <c r="R166" s="214">
        <f>R167</f>
        <v>0.00031</v>
      </c>
      <c r="S166" s="213"/>
      <c r="T166" s="215">
        <f>T167</f>
        <v>0</v>
      </c>
      <c r="AR166" s="216" t="s">
        <v>170</v>
      </c>
      <c r="AT166" s="217" t="s">
        <v>69</v>
      </c>
      <c r="AU166" s="217" t="s">
        <v>70</v>
      </c>
      <c r="AY166" s="216" t="s">
        <v>137</v>
      </c>
      <c r="BK166" s="218">
        <f>BK167</f>
        <v>0</v>
      </c>
    </row>
    <row r="167" spans="2:63" s="10" customFormat="1" ht="19.9" customHeight="1">
      <c r="B167" s="205"/>
      <c r="C167" s="206"/>
      <c r="D167" s="207" t="s">
        <v>69</v>
      </c>
      <c r="E167" s="219" t="s">
        <v>900</v>
      </c>
      <c r="F167" s="219" t="s">
        <v>901</v>
      </c>
      <c r="G167" s="206"/>
      <c r="H167" s="206"/>
      <c r="I167" s="209"/>
      <c r="J167" s="220">
        <f>BK167</f>
        <v>0</v>
      </c>
      <c r="K167" s="206"/>
      <c r="L167" s="211"/>
      <c r="M167" s="212"/>
      <c r="N167" s="213"/>
      <c r="O167" s="213"/>
      <c r="P167" s="214">
        <f>SUM(P168:P172)</f>
        <v>0</v>
      </c>
      <c r="Q167" s="213"/>
      <c r="R167" s="214">
        <f>SUM(R168:R172)</f>
        <v>0.00031</v>
      </c>
      <c r="S167" s="213"/>
      <c r="T167" s="215">
        <f>SUM(T168:T172)</f>
        <v>0</v>
      </c>
      <c r="AR167" s="216" t="s">
        <v>170</v>
      </c>
      <c r="AT167" s="217" t="s">
        <v>69</v>
      </c>
      <c r="AU167" s="217" t="s">
        <v>78</v>
      </c>
      <c r="AY167" s="216" t="s">
        <v>137</v>
      </c>
      <c r="BK167" s="218">
        <f>SUM(BK168:BK172)</f>
        <v>0</v>
      </c>
    </row>
    <row r="168" spans="2:65" s="1" customFormat="1" ht="16.5" customHeight="1">
      <c r="B168" s="46"/>
      <c r="C168" s="221" t="s">
        <v>211</v>
      </c>
      <c r="D168" s="221" t="s">
        <v>141</v>
      </c>
      <c r="E168" s="222" t="s">
        <v>902</v>
      </c>
      <c r="F168" s="223" t="s">
        <v>903</v>
      </c>
      <c r="G168" s="224" t="s">
        <v>175</v>
      </c>
      <c r="H168" s="225">
        <v>1</v>
      </c>
      <c r="I168" s="226"/>
      <c r="J168" s="227">
        <f>ROUND(I168*H168,2)</f>
        <v>0</v>
      </c>
      <c r="K168" s="223" t="s">
        <v>145</v>
      </c>
      <c r="L168" s="72"/>
      <c r="M168" s="228" t="s">
        <v>21</v>
      </c>
      <c r="N168" s="229" t="s">
        <v>41</v>
      </c>
      <c r="O168" s="47"/>
      <c r="P168" s="230">
        <f>O168*H168</f>
        <v>0</v>
      </c>
      <c r="Q168" s="230">
        <v>0.00031</v>
      </c>
      <c r="R168" s="230">
        <f>Q168*H168</f>
        <v>0.00031</v>
      </c>
      <c r="S168" s="230">
        <v>0</v>
      </c>
      <c r="T168" s="231">
        <f>S168*H168</f>
        <v>0</v>
      </c>
      <c r="AR168" s="24" t="s">
        <v>719</v>
      </c>
      <c r="AT168" s="24" t="s">
        <v>141</v>
      </c>
      <c r="AU168" s="24" t="s">
        <v>80</v>
      </c>
      <c r="AY168" s="24" t="s">
        <v>137</v>
      </c>
      <c r="BE168" s="232">
        <f>IF(N168="základní",J168,0)</f>
        <v>0</v>
      </c>
      <c r="BF168" s="232">
        <f>IF(N168="snížená",J168,0)</f>
        <v>0</v>
      </c>
      <c r="BG168" s="232">
        <f>IF(N168="zákl. přenesená",J168,0)</f>
        <v>0</v>
      </c>
      <c r="BH168" s="232">
        <f>IF(N168="sníž. přenesená",J168,0)</f>
        <v>0</v>
      </c>
      <c r="BI168" s="232">
        <f>IF(N168="nulová",J168,0)</f>
        <v>0</v>
      </c>
      <c r="BJ168" s="24" t="s">
        <v>78</v>
      </c>
      <c r="BK168" s="232">
        <f>ROUND(I168*H168,2)</f>
        <v>0</v>
      </c>
      <c r="BL168" s="24" t="s">
        <v>719</v>
      </c>
      <c r="BM168" s="24" t="s">
        <v>904</v>
      </c>
    </row>
    <row r="169" spans="2:47" s="1" customFormat="1" ht="13.5">
      <c r="B169" s="46"/>
      <c r="C169" s="74"/>
      <c r="D169" s="235" t="s">
        <v>431</v>
      </c>
      <c r="E169" s="74"/>
      <c r="F169" s="291" t="s">
        <v>905</v>
      </c>
      <c r="G169" s="74"/>
      <c r="H169" s="74"/>
      <c r="I169" s="191"/>
      <c r="J169" s="74"/>
      <c r="K169" s="74"/>
      <c r="L169" s="72"/>
      <c r="M169" s="292"/>
      <c r="N169" s="47"/>
      <c r="O169" s="47"/>
      <c r="P169" s="47"/>
      <c r="Q169" s="47"/>
      <c r="R169" s="47"/>
      <c r="S169" s="47"/>
      <c r="T169" s="95"/>
      <c r="AT169" s="24" t="s">
        <v>431</v>
      </c>
      <c r="AU169" s="24" t="s">
        <v>80</v>
      </c>
    </row>
    <row r="170" spans="2:65" s="1" customFormat="1" ht="16.5" customHeight="1">
      <c r="B170" s="46"/>
      <c r="C170" s="221" t="s">
        <v>188</v>
      </c>
      <c r="D170" s="221" t="s">
        <v>141</v>
      </c>
      <c r="E170" s="222" t="s">
        <v>906</v>
      </c>
      <c r="F170" s="223" t="s">
        <v>907</v>
      </c>
      <c r="G170" s="224" t="s">
        <v>175</v>
      </c>
      <c r="H170" s="225">
        <v>1</v>
      </c>
      <c r="I170" s="226"/>
      <c r="J170" s="227">
        <f>ROUND(I170*H170,2)</f>
        <v>0</v>
      </c>
      <c r="K170" s="223" t="s">
        <v>145</v>
      </c>
      <c r="L170" s="72"/>
      <c r="M170" s="228" t="s">
        <v>21</v>
      </c>
      <c r="N170" s="229" t="s">
        <v>41</v>
      </c>
      <c r="O170" s="47"/>
      <c r="P170" s="230">
        <f>O170*H170</f>
        <v>0</v>
      </c>
      <c r="Q170" s="230">
        <v>0</v>
      </c>
      <c r="R170" s="230">
        <f>Q170*H170</f>
        <v>0</v>
      </c>
      <c r="S170" s="230">
        <v>0</v>
      </c>
      <c r="T170" s="231">
        <f>S170*H170</f>
        <v>0</v>
      </c>
      <c r="AR170" s="24" t="s">
        <v>719</v>
      </c>
      <c r="AT170" s="24" t="s">
        <v>141</v>
      </c>
      <c r="AU170" s="24" t="s">
        <v>80</v>
      </c>
      <c r="AY170" s="24" t="s">
        <v>137</v>
      </c>
      <c r="BE170" s="232">
        <f>IF(N170="základní",J170,0)</f>
        <v>0</v>
      </c>
      <c r="BF170" s="232">
        <f>IF(N170="snížená",J170,0)</f>
        <v>0</v>
      </c>
      <c r="BG170" s="232">
        <f>IF(N170="zákl. přenesená",J170,0)</f>
        <v>0</v>
      </c>
      <c r="BH170" s="232">
        <f>IF(N170="sníž. přenesená",J170,0)</f>
        <v>0</v>
      </c>
      <c r="BI170" s="232">
        <f>IF(N170="nulová",J170,0)</f>
        <v>0</v>
      </c>
      <c r="BJ170" s="24" t="s">
        <v>78</v>
      </c>
      <c r="BK170" s="232">
        <f>ROUND(I170*H170,2)</f>
        <v>0</v>
      </c>
      <c r="BL170" s="24" t="s">
        <v>719</v>
      </c>
      <c r="BM170" s="24" t="s">
        <v>908</v>
      </c>
    </row>
    <row r="171" spans="2:47" s="1" customFormat="1" ht="13.5">
      <c r="B171" s="46"/>
      <c r="C171" s="74"/>
      <c r="D171" s="235" t="s">
        <v>431</v>
      </c>
      <c r="E171" s="74"/>
      <c r="F171" s="291" t="s">
        <v>909</v>
      </c>
      <c r="G171" s="74"/>
      <c r="H171" s="74"/>
      <c r="I171" s="191"/>
      <c r="J171" s="74"/>
      <c r="K171" s="74"/>
      <c r="L171" s="72"/>
      <c r="M171" s="292"/>
      <c r="N171" s="47"/>
      <c r="O171" s="47"/>
      <c r="P171" s="47"/>
      <c r="Q171" s="47"/>
      <c r="R171" s="47"/>
      <c r="S171" s="47"/>
      <c r="T171" s="95"/>
      <c r="AT171" s="24" t="s">
        <v>431</v>
      </c>
      <c r="AU171" s="24" t="s">
        <v>80</v>
      </c>
    </row>
    <row r="172" spans="2:65" s="1" customFormat="1" ht="16.5" customHeight="1">
      <c r="B172" s="46"/>
      <c r="C172" s="221" t="s">
        <v>172</v>
      </c>
      <c r="D172" s="221" t="s">
        <v>141</v>
      </c>
      <c r="E172" s="222" t="s">
        <v>910</v>
      </c>
      <c r="F172" s="223" t="s">
        <v>911</v>
      </c>
      <c r="G172" s="224" t="s">
        <v>267</v>
      </c>
      <c r="H172" s="225">
        <v>2</v>
      </c>
      <c r="I172" s="226"/>
      <c r="J172" s="227">
        <f>ROUND(I172*H172,2)</f>
        <v>0</v>
      </c>
      <c r="K172" s="223" t="s">
        <v>145</v>
      </c>
      <c r="L172" s="72"/>
      <c r="M172" s="228" t="s">
        <v>21</v>
      </c>
      <c r="N172" s="229" t="s">
        <v>41</v>
      </c>
      <c r="O172" s="47"/>
      <c r="P172" s="230">
        <f>O172*H172</f>
        <v>0</v>
      </c>
      <c r="Q172" s="230">
        <v>0</v>
      </c>
      <c r="R172" s="230">
        <f>Q172*H172</f>
        <v>0</v>
      </c>
      <c r="S172" s="230">
        <v>0</v>
      </c>
      <c r="T172" s="231">
        <f>S172*H172</f>
        <v>0</v>
      </c>
      <c r="AR172" s="24" t="s">
        <v>719</v>
      </c>
      <c r="AT172" s="24" t="s">
        <v>141</v>
      </c>
      <c r="AU172" s="24" t="s">
        <v>80</v>
      </c>
      <c r="AY172" s="24" t="s">
        <v>137</v>
      </c>
      <c r="BE172" s="232">
        <f>IF(N172="základní",J172,0)</f>
        <v>0</v>
      </c>
      <c r="BF172" s="232">
        <f>IF(N172="snížená",J172,0)</f>
        <v>0</v>
      </c>
      <c r="BG172" s="232">
        <f>IF(N172="zákl. přenesená",J172,0)</f>
        <v>0</v>
      </c>
      <c r="BH172" s="232">
        <f>IF(N172="sníž. přenesená",J172,0)</f>
        <v>0</v>
      </c>
      <c r="BI172" s="232">
        <f>IF(N172="nulová",J172,0)</f>
        <v>0</v>
      </c>
      <c r="BJ172" s="24" t="s">
        <v>78</v>
      </c>
      <c r="BK172" s="232">
        <f>ROUND(I172*H172,2)</f>
        <v>0</v>
      </c>
      <c r="BL172" s="24" t="s">
        <v>719</v>
      </c>
      <c r="BM172" s="24" t="s">
        <v>912</v>
      </c>
    </row>
    <row r="173" spans="2:63" s="10" customFormat="1" ht="37.4" customHeight="1">
      <c r="B173" s="205"/>
      <c r="C173" s="206"/>
      <c r="D173" s="207" t="s">
        <v>69</v>
      </c>
      <c r="E173" s="208" t="s">
        <v>401</v>
      </c>
      <c r="F173" s="208" t="s">
        <v>402</v>
      </c>
      <c r="G173" s="206"/>
      <c r="H173" s="206"/>
      <c r="I173" s="209"/>
      <c r="J173" s="210">
        <f>BK173</f>
        <v>0</v>
      </c>
      <c r="K173" s="206"/>
      <c r="L173" s="211"/>
      <c r="M173" s="212"/>
      <c r="N173" s="213"/>
      <c r="O173" s="213"/>
      <c r="P173" s="214">
        <f>P174</f>
        <v>0</v>
      </c>
      <c r="Q173" s="213"/>
      <c r="R173" s="214">
        <f>R174</f>
        <v>0</v>
      </c>
      <c r="S173" s="213"/>
      <c r="T173" s="215">
        <f>T174</f>
        <v>0</v>
      </c>
      <c r="AR173" s="216" t="s">
        <v>314</v>
      </c>
      <c r="AT173" s="217" t="s">
        <v>69</v>
      </c>
      <c r="AU173" s="217" t="s">
        <v>70</v>
      </c>
      <c r="AY173" s="216" t="s">
        <v>137</v>
      </c>
      <c r="BK173" s="218">
        <f>BK174</f>
        <v>0</v>
      </c>
    </row>
    <row r="174" spans="2:63" s="10" customFormat="1" ht="19.9" customHeight="1">
      <c r="B174" s="205"/>
      <c r="C174" s="206"/>
      <c r="D174" s="207" t="s">
        <v>69</v>
      </c>
      <c r="E174" s="219" t="s">
        <v>403</v>
      </c>
      <c r="F174" s="219" t="s">
        <v>404</v>
      </c>
      <c r="G174" s="206"/>
      <c r="H174" s="206"/>
      <c r="I174" s="209"/>
      <c r="J174" s="220">
        <f>BK174</f>
        <v>0</v>
      </c>
      <c r="K174" s="206"/>
      <c r="L174" s="211"/>
      <c r="M174" s="212"/>
      <c r="N174" s="213"/>
      <c r="O174" s="213"/>
      <c r="P174" s="214">
        <f>SUM(P175:P176)</f>
        <v>0</v>
      </c>
      <c r="Q174" s="213"/>
      <c r="R174" s="214">
        <f>SUM(R175:R176)</f>
        <v>0</v>
      </c>
      <c r="S174" s="213"/>
      <c r="T174" s="215">
        <f>SUM(T175:T176)</f>
        <v>0</v>
      </c>
      <c r="AR174" s="216" t="s">
        <v>314</v>
      </c>
      <c r="AT174" s="217" t="s">
        <v>69</v>
      </c>
      <c r="AU174" s="217" t="s">
        <v>78</v>
      </c>
      <c r="AY174" s="216" t="s">
        <v>137</v>
      </c>
      <c r="BK174" s="218">
        <f>SUM(BK175:BK176)</f>
        <v>0</v>
      </c>
    </row>
    <row r="175" spans="2:65" s="1" customFormat="1" ht="16.5" customHeight="1">
      <c r="B175" s="46"/>
      <c r="C175" s="221" t="s">
        <v>684</v>
      </c>
      <c r="D175" s="221" t="s">
        <v>141</v>
      </c>
      <c r="E175" s="222" t="s">
        <v>405</v>
      </c>
      <c r="F175" s="223" t="s">
        <v>744</v>
      </c>
      <c r="G175" s="224" t="s">
        <v>407</v>
      </c>
      <c r="H175" s="225">
        <v>1</v>
      </c>
      <c r="I175" s="226"/>
      <c r="J175" s="227">
        <f>ROUND(I175*H175,2)</f>
        <v>0</v>
      </c>
      <c r="K175" s="223" t="s">
        <v>343</v>
      </c>
      <c r="L175" s="72"/>
      <c r="M175" s="228" t="s">
        <v>21</v>
      </c>
      <c r="N175" s="229" t="s">
        <v>41</v>
      </c>
      <c r="O175" s="47"/>
      <c r="P175" s="230">
        <f>O175*H175</f>
        <v>0</v>
      </c>
      <c r="Q175" s="230">
        <v>0</v>
      </c>
      <c r="R175" s="230">
        <f>Q175*H175</f>
        <v>0</v>
      </c>
      <c r="S175" s="230">
        <v>0</v>
      </c>
      <c r="T175" s="231">
        <f>S175*H175</f>
        <v>0</v>
      </c>
      <c r="AR175" s="24" t="s">
        <v>408</v>
      </c>
      <c r="AT175" s="24" t="s">
        <v>141</v>
      </c>
      <c r="AU175" s="24" t="s">
        <v>80</v>
      </c>
      <c r="AY175" s="24" t="s">
        <v>137</v>
      </c>
      <c r="BE175" s="232">
        <f>IF(N175="základní",J175,0)</f>
        <v>0</v>
      </c>
      <c r="BF175" s="232">
        <f>IF(N175="snížená",J175,0)</f>
        <v>0</v>
      </c>
      <c r="BG175" s="232">
        <f>IF(N175="zákl. přenesená",J175,0)</f>
        <v>0</v>
      </c>
      <c r="BH175" s="232">
        <f>IF(N175="sníž. přenesená",J175,0)</f>
        <v>0</v>
      </c>
      <c r="BI175" s="232">
        <f>IF(N175="nulová",J175,0)</f>
        <v>0</v>
      </c>
      <c r="BJ175" s="24" t="s">
        <v>78</v>
      </c>
      <c r="BK175" s="232">
        <f>ROUND(I175*H175,2)</f>
        <v>0</v>
      </c>
      <c r="BL175" s="24" t="s">
        <v>408</v>
      </c>
      <c r="BM175" s="24" t="s">
        <v>913</v>
      </c>
    </row>
    <row r="176" spans="2:65" s="1" customFormat="1" ht="16.5" customHeight="1">
      <c r="B176" s="46"/>
      <c r="C176" s="221" t="s">
        <v>688</v>
      </c>
      <c r="D176" s="221" t="s">
        <v>141</v>
      </c>
      <c r="E176" s="222" t="s">
        <v>410</v>
      </c>
      <c r="F176" s="223" t="s">
        <v>411</v>
      </c>
      <c r="G176" s="224" t="s">
        <v>407</v>
      </c>
      <c r="H176" s="225">
        <v>1</v>
      </c>
      <c r="I176" s="226"/>
      <c r="J176" s="227">
        <f>ROUND(I176*H176,2)</f>
        <v>0</v>
      </c>
      <c r="K176" s="223" t="s">
        <v>343</v>
      </c>
      <c r="L176" s="72"/>
      <c r="M176" s="228" t="s">
        <v>21</v>
      </c>
      <c r="N176" s="287" t="s">
        <v>41</v>
      </c>
      <c r="O176" s="288"/>
      <c r="P176" s="289">
        <f>O176*H176</f>
        <v>0</v>
      </c>
      <c r="Q176" s="289">
        <v>0</v>
      </c>
      <c r="R176" s="289">
        <f>Q176*H176</f>
        <v>0</v>
      </c>
      <c r="S176" s="289">
        <v>0</v>
      </c>
      <c r="T176" s="290">
        <f>S176*H176</f>
        <v>0</v>
      </c>
      <c r="AR176" s="24" t="s">
        <v>408</v>
      </c>
      <c r="AT176" s="24" t="s">
        <v>141</v>
      </c>
      <c r="AU176" s="24" t="s">
        <v>80</v>
      </c>
      <c r="AY176" s="24" t="s">
        <v>137</v>
      </c>
      <c r="BE176" s="232">
        <f>IF(N176="základní",J176,0)</f>
        <v>0</v>
      </c>
      <c r="BF176" s="232">
        <f>IF(N176="snížená",J176,0)</f>
        <v>0</v>
      </c>
      <c r="BG176" s="232">
        <f>IF(N176="zákl. přenesená",J176,0)</f>
        <v>0</v>
      </c>
      <c r="BH176" s="232">
        <f>IF(N176="sníž. přenesená",J176,0)</f>
        <v>0</v>
      </c>
      <c r="BI176" s="232">
        <f>IF(N176="nulová",J176,0)</f>
        <v>0</v>
      </c>
      <c r="BJ176" s="24" t="s">
        <v>78</v>
      </c>
      <c r="BK176" s="232">
        <f>ROUND(I176*H176,2)</f>
        <v>0</v>
      </c>
      <c r="BL176" s="24" t="s">
        <v>408</v>
      </c>
      <c r="BM176" s="24" t="s">
        <v>914</v>
      </c>
    </row>
    <row r="177" spans="2:12" s="1" customFormat="1" ht="6.95" customHeight="1">
      <c r="B177" s="67"/>
      <c r="C177" s="68"/>
      <c r="D177" s="68"/>
      <c r="E177" s="68"/>
      <c r="F177" s="68"/>
      <c r="G177" s="68"/>
      <c r="H177" s="68"/>
      <c r="I177" s="166"/>
      <c r="J177" s="68"/>
      <c r="K177" s="68"/>
      <c r="L177" s="72"/>
    </row>
  </sheetData>
  <sheetProtection password="CC35" sheet="1" objects="1" scenarios="1" formatColumns="0" formatRows="0" autoFilter="0"/>
  <autoFilter ref="C87:K176"/>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93</v>
      </c>
      <c r="G1" s="139" t="s">
        <v>94</v>
      </c>
      <c r="H1" s="139"/>
      <c r="I1" s="140"/>
      <c r="J1" s="139" t="s">
        <v>95</v>
      </c>
      <c r="K1" s="138" t="s">
        <v>96</v>
      </c>
      <c r="L1" s="139" t="s">
        <v>97</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89</v>
      </c>
    </row>
    <row r="3" spans="2:46" ht="6.95" customHeight="1">
      <c r="B3" s="25"/>
      <c r="C3" s="26"/>
      <c r="D3" s="26"/>
      <c r="E3" s="26"/>
      <c r="F3" s="26"/>
      <c r="G3" s="26"/>
      <c r="H3" s="26"/>
      <c r="I3" s="141"/>
      <c r="J3" s="26"/>
      <c r="K3" s="27"/>
      <c r="AT3" s="24" t="s">
        <v>80</v>
      </c>
    </row>
    <row r="4" spans="2:46" ht="36.95" customHeight="1">
      <c r="B4" s="28"/>
      <c r="C4" s="29"/>
      <c r="D4" s="30" t="s">
        <v>98</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Zateplení objektu domova mládeže SOŠ a SOU Sušice</v>
      </c>
      <c r="F7" s="40"/>
      <c r="G7" s="40"/>
      <c r="H7" s="40"/>
      <c r="I7" s="142"/>
      <c r="J7" s="29"/>
      <c r="K7" s="31"/>
    </row>
    <row r="8" spans="2:11" s="1" customFormat="1" ht="13.5">
      <c r="B8" s="46"/>
      <c r="C8" s="47"/>
      <c r="D8" s="40" t="s">
        <v>99</v>
      </c>
      <c r="E8" s="47"/>
      <c r="F8" s="47"/>
      <c r="G8" s="47"/>
      <c r="H8" s="47"/>
      <c r="I8" s="144"/>
      <c r="J8" s="47"/>
      <c r="K8" s="51"/>
    </row>
    <row r="9" spans="2:11" s="1" customFormat="1" ht="36.95" customHeight="1">
      <c r="B9" s="46"/>
      <c r="C9" s="47"/>
      <c r="D9" s="47"/>
      <c r="E9" s="145" t="s">
        <v>915</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25. 1. 2019</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tr">
        <f>IF('Rekapitulace stavby'!AN10="","",'Rekapitulace stavby'!AN10)</f>
        <v/>
      </c>
      <c r="K14" s="51"/>
    </row>
    <row r="15" spans="2:11" s="1" customFormat="1" ht="18" customHeight="1">
      <c r="B15" s="46"/>
      <c r="C15" s="47"/>
      <c r="D15" s="47"/>
      <c r="E15" s="35" t="str">
        <f>IF('Rekapitulace stavby'!E11="","",'Rekapitulace stavby'!E11)</f>
        <v xml:space="preserve"> </v>
      </c>
      <c r="F15" s="47"/>
      <c r="G15" s="47"/>
      <c r="H15" s="47"/>
      <c r="I15" s="146" t="s">
        <v>29</v>
      </c>
      <c r="J15" s="35" t="str">
        <f>IF('Rekapitulace stavby'!AN11="","",'Rekapitulace stavby'!AN11)</f>
        <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30</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29</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32</v>
      </c>
      <c r="E20" s="47"/>
      <c r="F20" s="47"/>
      <c r="G20" s="47"/>
      <c r="H20" s="47"/>
      <c r="I20" s="146" t="s">
        <v>28</v>
      </c>
      <c r="J20" s="35" t="str">
        <f>IF('Rekapitulace stavby'!AN16="","",'Rekapitulace stavby'!AN16)</f>
        <v/>
      </c>
      <c r="K20" s="51"/>
    </row>
    <row r="21" spans="2:11" s="1" customFormat="1" ht="18" customHeight="1">
      <c r="B21" s="46"/>
      <c r="C21" s="47"/>
      <c r="D21" s="47"/>
      <c r="E21" s="35" t="str">
        <f>IF('Rekapitulace stavby'!E17="","",'Rekapitulace stavby'!E17)</f>
        <v xml:space="preserve"> </v>
      </c>
      <c r="F21" s="47"/>
      <c r="G21" s="47"/>
      <c r="H21" s="47"/>
      <c r="I21" s="146" t="s">
        <v>29</v>
      </c>
      <c r="J21" s="35" t="str">
        <f>IF('Rekapitulace stavby'!AN17="","",'Rekapitulace stavby'!AN17)</f>
        <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34</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36</v>
      </c>
      <c r="E27" s="47"/>
      <c r="F27" s="47"/>
      <c r="G27" s="47"/>
      <c r="H27" s="47"/>
      <c r="I27" s="144"/>
      <c r="J27" s="155">
        <f>ROUND(J83,2)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38</v>
      </c>
      <c r="G29" s="47"/>
      <c r="H29" s="47"/>
      <c r="I29" s="156" t="s">
        <v>37</v>
      </c>
      <c r="J29" s="52" t="s">
        <v>39</v>
      </c>
      <c r="K29" s="51"/>
    </row>
    <row r="30" spans="2:11" s="1" customFormat="1" ht="14.4" customHeight="1">
      <c r="B30" s="46"/>
      <c r="C30" s="47"/>
      <c r="D30" s="55" t="s">
        <v>40</v>
      </c>
      <c r="E30" s="55" t="s">
        <v>41</v>
      </c>
      <c r="F30" s="157">
        <f>ROUND(SUM(BE83:BE112),2)</f>
        <v>0</v>
      </c>
      <c r="G30" s="47"/>
      <c r="H30" s="47"/>
      <c r="I30" s="158">
        <v>0.21</v>
      </c>
      <c r="J30" s="157">
        <f>ROUND(ROUND((SUM(BE83:BE112)),2)*I30,2)</f>
        <v>0</v>
      </c>
      <c r="K30" s="51"/>
    </row>
    <row r="31" spans="2:11" s="1" customFormat="1" ht="14.4" customHeight="1">
      <c r="B31" s="46"/>
      <c r="C31" s="47"/>
      <c r="D31" s="47"/>
      <c r="E31" s="55" t="s">
        <v>42</v>
      </c>
      <c r="F31" s="157">
        <f>ROUND(SUM(BF83:BF112),2)</f>
        <v>0</v>
      </c>
      <c r="G31" s="47"/>
      <c r="H31" s="47"/>
      <c r="I31" s="158">
        <v>0.15</v>
      </c>
      <c r="J31" s="157">
        <f>ROUND(ROUND((SUM(BF83:BF112)),2)*I31,2)</f>
        <v>0</v>
      </c>
      <c r="K31" s="51"/>
    </row>
    <row r="32" spans="2:11" s="1" customFormat="1" ht="14.4" customHeight="1" hidden="1">
      <c r="B32" s="46"/>
      <c r="C32" s="47"/>
      <c r="D32" s="47"/>
      <c r="E32" s="55" t="s">
        <v>43</v>
      </c>
      <c r="F32" s="157">
        <f>ROUND(SUM(BG83:BG112),2)</f>
        <v>0</v>
      </c>
      <c r="G32" s="47"/>
      <c r="H32" s="47"/>
      <c r="I32" s="158">
        <v>0.21</v>
      </c>
      <c r="J32" s="157">
        <v>0</v>
      </c>
      <c r="K32" s="51"/>
    </row>
    <row r="33" spans="2:11" s="1" customFormat="1" ht="14.4" customHeight="1" hidden="1">
      <c r="B33" s="46"/>
      <c r="C33" s="47"/>
      <c r="D33" s="47"/>
      <c r="E33" s="55" t="s">
        <v>44</v>
      </c>
      <c r="F33" s="157">
        <f>ROUND(SUM(BH83:BH112),2)</f>
        <v>0</v>
      </c>
      <c r="G33" s="47"/>
      <c r="H33" s="47"/>
      <c r="I33" s="158">
        <v>0.15</v>
      </c>
      <c r="J33" s="157">
        <v>0</v>
      </c>
      <c r="K33" s="51"/>
    </row>
    <row r="34" spans="2:11" s="1" customFormat="1" ht="14.4" customHeight="1" hidden="1">
      <c r="B34" s="46"/>
      <c r="C34" s="47"/>
      <c r="D34" s="47"/>
      <c r="E34" s="55" t="s">
        <v>45</v>
      </c>
      <c r="F34" s="157">
        <f>ROUND(SUM(BI83:BI112),2)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46</v>
      </c>
      <c r="E36" s="98"/>
      <c r="F36" s="98"/>
      <c r="G36" s="161" t="s">
        <v>47</v>
      </c>
      <c r="H36" s="162" t="s">
        <v>48</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101</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Zateplení objektu domova mládeže SOŠ a SOU Sušice</v>
      </c>
      <c r="F45" s="40"/>
      <c r="G45" s="40"/>
      <c r="H45" s="40"/>
      <c r="I45" s="144"/>
      <c r="J45" s="47"/>
      <c r="K45" s="51"/>
    </row>
    <row r="46" spans="2:11" s="1" customFormat="1" ht="14.4" customHeight="1">
      <c r="B46" s="46"/>
      <c r="C46" s="40" t="s">
        <v>99</v>
      </c>
      <c r="D46" s="47"/>
      <c r="E46" s="47"/>
      <c r="F46" s="47"/>
      <c r="G46" s="47"/>
      <c r="H46" s="47"/>
      <c r="I46" s="144"/>
      <c r="J46" s="47"/>
      <c r="K46" s="51"/>
    </row>
    <row r="47" spans="2:11" s="1" customFormat="1" ht="17.25" customHeight="1">
      <c r="B47" s="46"/>
      <c r="C47" s="47"/>
      <c r="D47" s="47"/>
      <c r="E47" s="145" t="str">
        <f>E9</f>
        <v>192391-4 - Elektroinstalace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 xml:space="preserve"> </v>
      </c>
      <c r="G49" s="47"/>
      <c r="H49" s="47"/>
      <c r="I49" s="146" t="s">
        <v>25</v>
      </c>
      <c r="J49" s="147" t="str">
        <f>IF(J12="","",J12)</f>
        <v>25. 1. 2019</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 xml:space="preserve"> </v>
      </c>
      <c r="G51" s="47"/>
      <c r="H51" s="47"/>
      <c r="I51" s="146" t="s">
        <v>32</v>
      </c>
      <c r="J51" s="44" t="str">
        <f>E21</f>
        <v xml:space="preserve"> </v>
      </c>
      <c r="K51" s="51"/>
    </row>
    <row r="52" spans="2:11" s="1" customFormat="1" ht="14.4" customHeight="1">
      <c r="B52" s="46"/>
      <c r="C52" s="40" t="s">
        <v>30</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102</v>
      </c>
      <c r="D54" s="159"/>
      <c r="E54" s="159"/>
      <c r="F54" s="159"/>
      <c r="G54" s="159"/>
      <c r="H54" s="159"/>
      <c r="I54" s="173"/>
      <c r="J54" s="174" t="s">
        <v>103</v>
      </c>
      <c r="K54" s="175"/>
    </row>
    <row r="55" spans="2:11" s="1" customFormat="1" ht="10.3" customHeight="1">
      <c r="B55" s="46"/>
      <c r="C55" s="47"/>
      <c r="D55" s="47"/>
      <c r="E55" s="47"/>
      <c r="F55" s="47"/>
      <c r="G55" s="47"/>
      <c r="H55" s="47"/>
      <c r="I55" s="144"/>
      <c r="J55" s="47"/>
      <c r="K55" s="51"/>
    </row>
    <row r="56" spans="2:47" s="1" customFormat="1" ht="29.25" customHeight="1">
      <c r="B56" s="46"/>
      <c r="C56" s="176" t="s">
        <v>104</v>
      </c>
      <c r="D56" s="47"/>
      <c r="E56" s="47"/>
      <c r="F56" s="47"/>
      <c r="G56" s="47"/>
      <c r="H56" s="47"/>
      <c r="I56" s="144"/>
      <c r="J56" s="155">
        <f>J83</f>
        <v>0</v>
      </c>
      <c r="K56" s="51"/>
      <c r="AU56" s="24" t="s">
        <v>105</v>
      </c>
    </row>
    <row r="57" spans="2:11" s="7" customFormat="1" ht="24.95" customHeight="1">
      <c r="B57" s="177"/>
      <c r="C57" s="178"/>
      <c r="D57" s="179" t="s">
        <v>916</v>
      </c>
      <c r="E57" s="180"/>
      <c r="F57" s="180"/>
      <c r="G57" s="180"/>
      <c r="H57" s="180"/>
      <c r="I57" s="181"/>
      <c r="J57" s="182">
        <f>J84</f>
        <v>0</v>
      </c>
      <c r="K57" s="183"/>
    </row>
    <row r="58" spans="2:11" s="8" customFormat="1" ht="19.9" customHeight="1">
      <c r="B58" s="184"/>
      <c r="C58" s="185"/>
      <c r="D58" s="186" t="s">
        <v>917</v>
      </c>
      <c r="E58" s="187"/>
      <c r="F58" s="187"/>
      <c r="G58" s="187"/>
      <c r="H58" s="187"/>
      <c r="I58" s="188"/>
      <c r="J58" s="189">
        <f>J85</f>
        <v>0</v>
      </c>
      <c r="K58" s="190"/>
    </row>
    <row r="59" spans="2:11" s="7" customFormat="1" ht="24.95" customHeight="1">
      <c r="B59" s="177"/>
      <c r="C59" s="178"/>
      <c r="D59" s="179" t="s">
        <v>115</v>
      </c>
      <c r="E59" s="180"/>
      <c r="F59" s="180"/>
      <c r="G59" s="180"/>
      <c r="H59" s="180"/>
      <c r="I59" s="181"/>
      <c r="J59" s="182">
        <f>J90</f>
        <v>0</v>
      </c>
      <c r="K59" s="183"/>
    </row>
    <row r="60" spans="2:11" s="8" customFormat="1" ht="19.9" customHeight="1">
      <c r="B60" s="184"/>
      <c r="C60" s="185"/>
      <c r="D60" s="186" t="s">
        <v>918</v>
      </c>
      <c r="E60" s="187"/>
      <c r="F60" s="187"/>
      <c r="G60" s="187"/>
      <c r="H60" s="187"/>
      <c r="I60" s="188"/>
      <c r="J60" s="189">
        <f>J91</f>
        <v>0</v>
      </c>
      <c r="K60" s="190"/>
    </row>
    <row r="61" spans="2:11" s="8" customFormat="1" ht="19.9" customHeight="1">
      <c r="B61" s="184"/>
      <c r="C61" s="185"/>
      <c r="D61" s="186" t="s">
        <v>919</v>
      </c>
      <c r="E61" s="187"/>
      <c r="F61" s="187"/>
      <c r="G61" s="187"/>
      <c r="H61" s="187"/>
      <c r="I61" s="188"/>
      <c r="J61" s="189">
        <f>J106</f>
        <v>0</v>
      </c>
      <c r="K61" s="190"/>
    </row>
    <row r="62" spans="2:11" s="7" customFormat="1" ht="24.95" customHeight="1">
      <c r="B62" s="177"/>
      <c r="C62" s="178"/>
      <c r="D62" s="179" t="s">
        <v>119</v>
      </c>
      <c r="E62" s="180"/>
      <c r="F62" s="180"/>
      <c r="G62" s="180"/>
      <c r="H62" s="180"/>
      <c r="I62" s="181"/>
      <c r="J62" s="182">
        <f>J109</f>
        <v>0</v>
      </c>
      <c r="K62" s="183"/>
    </row>
    <row r="63" spans="2:11" s="8" customFormat="1" ht="19.9" customHeight="1">
      <c r="B63" s="184"/>
      <c r="C63" s="185"/>
      <c r="D63" s="186" t="s">
        <v>120</v>
      </c>
      <c r="E63" s="187"/>
      <c r="F63" s="187"/>
      <c r="G63" s="187"/>
      <c r="H63" s="187"/>
      <c r="I63" s="188"/>
      <c r="J63" s="189">
        <f>J110</f>
        <v>0</v>
      </c>
      <c r="K63" s="190"/>
    </row>
    <row r="64" spans="2:11" s="1" customFormat="1" ht="21.8" customHeight="1">
      <c r="B64" s="46"/>
      <c r="C64" s="47"/>
      <c r="D64" s="47"/>
      <c r="E64" s="47"/>
      <c r="F64" s="47"/>
      <c r="G64" s="47"/>
      <c r="H64" s="47"/>
      <c r="I64" s="144"/>
      <c r="J64" s="47"/>
      <c r="K64" s="51"/>
    </row>
    <row r="65" spans="2:11" s="1" customFormat="1" ht="6.95" customHeight="1">
      <c r="B65" s="67"/>
      <c r="C65" s="68"/>
      <c r="D65" s="68"/>
      <c r="E65" s="68"/>
      <c r="F65" s="68"/>
      <c r="G65" s="68"/>
      <c r="H65" s="68"/>
      <c r="I65" s="166"/>
      <c r="J65" s="68"/>
      <c r="K65" s="69"/>
    </row>
    <row r="69" spans="2:12" s="1" customFormat="1" ht="6.95" customHeight="1">
      <c r="B69" s="70"/>
      <c r="C69" s="71"/>
      <c r="D69" s="71"/>
      <c r="E69" s="71"/>
      <c r="F69" s="71"/>
      <c r="G69" s="71"/>
      <c r="H69" s="71"/>
      <c r="I69" s="169"/>
      <c r="J69" s="71"/>
      <c r="K69" s="71"/>
      <c r="L69" s="72"/>
    </row>
    <row r="70" spans="2:12" s="1" customFormat="1" ht="36.95" customHeight="1">
      <c r="B70" s="46"/>
      <c r="C70" s="73" t="s">
        <v>121</v>
      </c>
      <c r="D70" s="74"/>
      <c r="E70" s="74"/>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4.4" customHeight="1">
      <c r="B72" s="46"/>
      <c r="C72" s="76" t="s">
        <v>18</v>
      </c>
      <c r="D72" s="74"/>
      <c r="E72" s="74"/>
      <c r="F72" s="74"/>
      <c r="G72" s="74"/>
      <c r="H72" s="74"/>
      <c r="I72" s="191"/>
      <c r="J72" s="74"/>
      <c r="K72" s="74"/>
      <c r="L72" s="72"/>
    </row>
    <row r="73" spans="2:12" s="1" customFormat="1" ht="16.5" customHeight="1">
      <c r="B73" s="46"/>
      <c r="C73" s="74"/>
      <c r="D73" s="74"/>
      <c r="E73" s="192" t="str">
        <f>E7</f>
        <v>Zateplení objektu domova mládeže SOŠ a SOU Sušice</v>
      </c>
      <c r="F73" s="76"/>
      <c r="G73" s="76"/>
      <c r="H73" s="76"/>
      <c r="I73" s="191"/>
      <c r="J73" s="74"/>
      <c r="K73" s="74"/>
      <c r="L73" s="72"/>
    </row>
    <row r="74" spans="2:12" s="1" customFormat="1" ht="14.4" customHeight="1">
      <c r="B74" s="46"/>
      <c r="C74" s="76" t="s">
        <v>99</v>
      </c>
      <c r="D74" s="74"/>
      <c r="E74" s="74"/>
      <c r="F74" s="74"/>
      <c r="G74" s="74"/>
      <c r="H74" s="74"/>
      <c r="I74" s="191"/>
      <c r="J74" s="74"/>
      <c r="K74" s="74"/>
      <c r="L74" s="72"/>
    </row>
    <row r="75" spans="2:12" s="1" customFormat="1" ht="17.25" customHeight="1">
      <c r="B75" s="46"/>
      <c r="C75" s="74"/>
      <c r="D75" s="74"/>
      <c r="E75" s="82" t="str">
        <f>E9</f>
        <v>192391-4 - Elektroinstalace</v>
      </c>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8" customHeight="1">
      <c r="B77" s="46"/>
      <c r="C77" s="76" t="s">
        <v>23</v>
      </c>
      <c r="D77" s="74"/>
      <c r="E77" s="74"/>
      <c r="F77" s="193" t="str">
        <f>F12</f>
        <v xml:space="preserve"> </v>
      </c>
      <c r="G77" s="74"/>
      <c r="H77" s="74"/>
      <c r="I77" s="194" t="s">
        <v>25</v>
      </c>
      <c r="J77" s="85" t="str">
        <f>IF(J12="","",J12)</f>
        <v>25. 1. 2019</v>
      </c>
      <c r="K77" s="74"/>
      <c r="L77" s="72"/>
    </row>
    <row r="78" spans="2:12" s="1" customFormat="1" ht="6.95" customHeight="1">
      <c r="B78" s="46"/>
      <c r="C78" s="74"/>
      <c r="D78" s="74"/>
      <c r="E78" s="74"/>
      <c r="F78" s="74"/>
      <c r="G78" s="74"/>
      <c r="H78" s="74"/>
      <c r="I78" s="191"/>
      <c r="J78" s="74"/>
      <c r="K78" s="74"/>
      <c r="L78" s="72"/>
    </row>
    <row r="79" spans="2:12" s="1" customFormat="1" ht="13.5">
      <c r="B79" s="46"/>
      <c r="C79" s="76" t="s">
        <v>27</v>
      </c>
      <c r="D79" s="74"/>
      <c r="E79" s="74"/>
      <c r="F79" s="193" t="str">
        <f>E15</f>
        <v xml:space="preserve"> </v>
      </c>
      <c r="G79" s="74"/>
      <c r="H79" s="74"/>
      <c r="I79" s="194" t="s">
        <v>32</v>
      </c>
      <c r="J79" s="193" t="str">
        <f>E21</f>
        <v xml:space="preserve"> </v>
      </c>
      <c r="K79" s="74"/>
      <c r="L79" s="72"/>
    </row>
    <row r="80" spans="2:12" s="1" customFormat="1" ht="14.4" customHeight="1">
      <c r="B80" s="46"/>
      <c r="C80" s="76" t="s">
        <v>30</v>
      </c>
      <c r="D80" s="74"/>
      <c r="E80" s="74"/>
      <c r="F80" s="193" t="str">
        <f>IF(E18="","",E18)</f>
        <v/>
      </c>
      <c r="G80" s="74"/>
      <c r="H80" s="74"/>
      <c r="I80" s="191"/>
      <c r="J80" s="74"/>
      <c r="K80" s="74"/>
      <c r="L80" s="72"/>
    </row>
    <row r="81" spans="2:12" s="1" customFormat="1" ht="10.3" customHeight="1">
      <c r="B81" s="46"/>
      <c r="C81" s="74"/>
      <c r="D81" s="74"/>
      <c r="E81" s="74"/>
      <c r="F81" s="74"/>
      <c r="G81" s="74"/>
      <c r="H81" s="74"/>
      <c r="I81" s="191"/>
      <c r="J81" s="74"/>
      <c r="K81" s="74"/>
      <c r="L81" s="72"/>
    </row>
    <row r="82" spans="2:20" s="9" customFormat="1" ht="29.25" customHeight="1">
      <c r="B82" s="195"/>
      <c r="C82" s="196" t="s">
        <v>122</v>
      </c>
      <c r="D82" s="197" t="s">
        <v>55</v>
      </c>
      <c r="E82" s="197" t="s">
        <v>51</v>
      </c>
      <c r="F82" s="197" t="s">
        <v>123</v>
      </c>
      <c r="G82" s="197" t="s">
        <v>124</v>
      </c>
      <c r="H82" s="197" t="s">
        <v>125</v>
      </c>
      <c r="I82" s="198" t="s">
        <v>126</v>
      </c>
      <c r="J82" s="197" t="s">
        <v>103</v>
      </c>
      <c r="K82" s="199" t="s">
        <v>127</v>
      </c>
      <c r="L82" s="200"/>
      <c r="M82" s="102" t="s">
        <v>128</v>
      </c>
      <c r="N82" s="103" t="s">
        <v>40</v>
      </c>
      <c r="O82" s="103" t="s">
        <v>129</v>
      </c>
      <c r="P82" s="103" t="s">
        <v>130</v>
      </c>
      <c r="Q82" s="103" t="s">
        <v>131</v>
      </c>
      <c r="R82" s="103" t="s">
        <v>132</v>
      </c>
      <c r="S82" s="103" t="s">
        <v>133</v>
      </c>
      <c r="T82" s="104" t="s">
        <v>134</v>
      </c>
    </row>
    <row r="83" spans="2:63" s="1" customFormat="1" ht="29.25" customHeight="1">
      <c r="B83" s="46"/>
      <c r="C83" s="108" t="s">
        <v>104</v>
      </c>
      <c r="D83" s="74"/>
      <c r="E83" s="74"/>
      <c r="F83" s="74"/>
      <c r="G83" s="74"/>
      <c r="H83" s="74"/>
      <c r="I83" s="191"/>
      <c r="J83" s="201">
        <f>BK83</f>
        <v>0</v>
      </c>
      <c r="K83" s="74"/>
      <c r="L83" s="72"/>
      <c r="M83" s="105"/>
      <c r="N83" s="106"/>
      <c r="O83" s="106"/>
      <c r="P83" s="202">
        <f>P84+P90+P109</f>
        <v>0</v>
      </c>
      <c r="Q83" s="106"/>
      <c r="R83" s="202">
        <f>R84+R90+R109</f>
        <v>0.41184</v>
      </c>
      <c r="S83" s="106"/>
      <c r="T83" s="203">
        <f>T84+T90+T109</f>
        <v>0</v>
      </c>
      <c r="AT83" s="24" t="s">
        <v>69</v>
      </c>
      <c r="AU83" s="24" t="s">
        <v>105</v>
      </c>
      <c r="BK83" s="204">
        <f>BK84+BK90+BK109</f>
        <v>0</v>
      </c>
    </row>
    <row r="84" spans="2:63" s="10" customFormat="1" ht="37.4" customHeight="1">
      <c r="B84" s="205"/>
      <c r="C84" s="206"/>
      <c r="D84" s="207" t="s">
        <v>69</v>
      </c>
      <c r="E84" s="208" t="s">
        <v>920</v>
      </c>
      <c r="F84" s="208" t="s">
        <v>921</v>
      </c>
      <c r="G84" s="206"/>
      <c r="H84" s="206"/>
      <c r="I84" s="209"/>
      <c r="J84" s="210">
        <f>BK84</f>
        <v>0</v>
      </c>
      <c r="K84" s="206"/>
      <c r="L84" s="211"/>
      <c r="M84" s="212"/>
      <c r="N84" s="213"/>
      <c r="O84" s="213"/>
      <c r="P84" s="214">
        <f>P85</f>
        <v>0</v>
      </c>
      <c r="Q84" s="213"/>
      <c r="R84" s="214">
        <f>R85</f>
        <v>0</v>
      </c>
      <c r="S84" s="213"/>
      <c r="T84" s="215">
        <f>T85</f>
        <v>0</v>
      </c>
      <c r="AR84" s="216" t="s">
        <v>80</v>
      </c>
      <c r="AT84" s="217" t="s">
        <v>69</v>
      </c>
      <c r="AU84" s="217" t="s">
        <v>70</v>
      </c>
      <c r="AY84" s="216" t="s">
        <v>137</v>
      </c>
      <c r="BK84" s="218">
        <f>BK85</f>
        <v>0</v>
      </c>
    </row>
    <row r="85" spans="2:63" s="10" customFormat="1" ht="19.9" customHeight="1">
      <c r="B85" s="205"/>
      <c r="C85" s="206"/>
      <c r="D85" s="207" t="s">
        <v>69</v>
      </c>
      <c r="E85" s="219" t="s">
        <v>922</v>
      </c>
      <c r="F85" s="219" t="s">
        <v>923</v>
      </c>
      <c r="G85" s="206"/>
      <c r="H85" s="206"/>
      <c r="I85" s="209"/>
      <c r="J85" s="220">
        <f>BK85</f>
        <v>0</v>
      </c>
      <c r="K85" s="206"/>
      <c r="L85" s="211"/>
      <c r="M85" s="212"/>
      <c r="N85" s="213"/>
      <c r="O85" s="213"/>
      <c r="P85" s="214">
        <f>SUM(P86:P89)</f>
        <v>0</v>
      </c>
      <c r="Q85" s="213"/>
      <c r="R85" s="214">
        <f>SUM(R86:R89)</f>
        <v>0</v>
      </c>
      <c r="S85" s="213"/>
      <c r="T85" s="215">
        <f>SUM(T86:T89)</f>
        <v>0</v>
      </c>
      <c r="AR85" s="216" t="s">
        <v>80</v>
      </c>
      <c r="AT85" s="217" t="s">
        <v>69</v>
      </c>
      <c r="AU85" s="217" t="s">
        <v>78</v>
      </c>
      <c r="AY85" s="216" t="s">
        <v>137</v>
      </c>
      <c r="BK85" s="218">
        <f>SUM(BK86:BK89)</f>
        <v>0</v>
      </c>
    </row>
    <row r="86" spans="2:65" s="1" customFormat="1" ht="16.5" customHeight="1">
      <c r="B86" s="46"/>
      <c r="C86" s="221" t="s">
        <v>140</v>
      </c>
      <c r="D86" s="221" t="s">
        <v>141</v>
      </c>
      <c r="E86" s="222" t="s">
        <v>924</v>
      </c>
      <c r="F86" s="223" t="s">
        <v>925</v>
      </c>
      <c r="G86" s="224" t="s">
        <v>436</v>
      </c>
      <c r="H86" s="225">
        <v>1</v>
      </c>
      <c r="I86" s="226"/>
      <c r="J86" s="227">
        <f>ROUND(I86*H86,2)</f>
        <v>0</v>
      </c>
      <c r="K86" s="223" t="s">
        <v>21</v>
      </c>
      <c r="L86" s="72"/>
      <c r="M86" s="228" t="s">
        <v>21</v>
      </c>
      <c r="N86" s="229" t="s">
        <v>41</v>
      </c>
      <c r="O86" s="47"/>
      <c r="P86" s="230">
        <f>O86*H86</f>
        <v>0</v>
      </c>
      <c r="Q86" s="230">
        <v>0</v>
      </c>
      <c r="R86" s="230">
        <f>Q86*H86</f>
        <v>0</v>
      </c>
      <c r="S86" s="230">
        <v>0</v>
      </c>
      <c r="T86" s="231">
        <f>S86*H86</f>
        <v>0</v>
      </c>
      <c r="AR86" s="24" t="s">
        <v>344</v>
      </c>
      <c r="AT86" s="24" t="s">
        <v>141</v>
      </c>
      <c r="AU86" s="24" t="s">
        <v>80</v>
      </c>
      <c r="AY86" s="24" t="s">
        <v>137</v>
      </c>
      <c r="BE86" s="232">
        <f>IF(N86="základní",J86,0)</f>
        <v>0</v>
      </c>
      <c r="BF86" s="232">
        <f>IF(N86="snížená",J86,0)</f>
        <v>0</v>
      </c>
      <c r="BG86" s="232">
        <f>IF(N86="zákl. přenesená",J86,0)</f>
        <v>0</v>
      </c>
      <c r="BH86" s="232">
        <f>IF(N86="sníž. přenesená",J86,0)</f>
        <v>0</v>
      </c>
      <c r="BI86" s="232">
        <f>IF(N86="nulová",J86,0)</f>
        <v>0</v>
      </c>
      <c r="BJ86" s="24" t="s">
        <v>78</v>
      </c>
      <c r="BK86" s="232">
        <f>ROUND(I86*H86,2)</f>
        <v>0</v>
      </c>
      <c r="BL86" s="24" t="s">
        <v>344</v>
      </c>
      <c r="BM86" s="24" t="s">
        <v>926</v>
      </c>
    </row>
    <row r="87" spans="2:65" s="1" customFormat="1" ht="16.5" customHeight="1">
      <c r="B87" s="46"/>
      <c r="C87" s="221" t="s">
        <v>827</v>
      </c>
      <c r="D87" s="221" t="s">
        <v>141</v>
      </c>
      <c r="E87" s="222" t="s">
        <v>927</v>
      </c>
      <c r="F87" s="223" t="s">
        <v>928</v>
      </c>
      <c r="G87" s="224" t="s">
        <v>285</v>
      </c>
      <c r="H87" s="225">
        <v>8</v>
      </c>
      <c r="I87" s="226"/>
      <c r="J87" s="227">
        <f>ROUND(I87*H87,2)</f>
        <v>0</v>
      </c>
      <c r="K87" s="223" t="s">
        <v>21</v>
      </c>
      <c r="L87" s="72"/>
      <c r="M87" s="228" t="s">
        <v>21</v>
      </c>
      <c r="N87" s="229" t="s">
        <v>41</v>
      </c>
      <c r="O87" s="47"/>
      <c r="P87" s="230">
        <f>O87*H87</f>
        <v>0</v>
      </c>
      <c r="Q87" s="230">
        <v>0</v>
      </c>
      <c r="R87" s="230">
        <f>Q87*H87</f>
        <v>0</v>
      </c>
      <c r="S87" s="230">
        <v>0</v>
      </c>
      <c r="T87" s="231">
        <f>S87*H87</f>
        <v>0</v>
      </c>
      <c r="AR87" s="24" t="s">
        <v>344</v>
      </c>
      <c r="AT87" s="24" t="s">
        <v>141</v>
      </c>
      <c r="AU87" s="24" t="s">
        <v>80</v>
      </c>
      <c r="AY87" s="24" t="s">
        <v>137</v>
      </c>
      <c r="BE87" s="232">
        <f>IF(N87="základní",J87,0)</f>
        <v>0</v>
      </c>
      <c r="BF87" s="232">
        <f>IF(N87="snížená",J87,0)</f>
        <v>0</v>
      </c>
      <c r="BG87" s="232">
        <f>IF(N87="zákl. přenesená",J87,0)</f>
        <v>0</v>
      </c>
      <c r="BH87" s="232">
        <f>IF(N87="sníž. přenesená",J87,0)</f>
        <v>0</v>
      </c>
      <c r="BI87" s="232">
        <f>IF(N87="nulová",J87,0)</f>
        <v>0</v>
      </c>
      <c r="BJ87" s="24" t="s">
        <v>78</v>
      </c>
      <c r="BK87" s="232">
        <f>ROUND(I87*H87,2)</f>
        <v>0</v>
      </c>
      <c r="BL87" s="24" t="s">
        <v>344</v>
      </c>
      <c r="BM87" s="24" t="s">
        <v>929</v>
      </c>
    </row>
    <row r="88" spans="2:65" s="1" customFormat="1" ht="16.5" customHeight="1">
      <c r="B88" s="46"/>
      <c r="C88" s="221" t="s">
        <v>153</v>
      </c>
      <c r="D88" s="221" t="s">
        <v>141</v>
      </c>
      <c r="E88" s="222" t="s">
        <v>930</v>
      </c>
      <c r="F88" s="223" t="s">
        <v>931</v>
      </c>
      <c r="G88" s="224" t="s">
        <v>932</v>
      </c>
      <c r="H88" s="225">
        <v>2</v>
      </c>
      <c r="I88" s="226"/>
      <c r="J88" s="227">
        <f>ROUND(I88*H88,2)</f>
        <v>0</v>
      </c>
      <c r="K88" s="223" t="s">
        <v>21</v>
      </c>
      <c r="L88" s="72"/>
      <c r="M88" s="228" t="s">
        <v>21</v>
      </c>
      <c r="N88" s="229" t="s">
        <v>41</v>
      </c>
      <c r="O88" s="47"/>
      <c r="P88" s="230">
        <f>O88*H88</f>
        <v>0</v>
      </c>
      <c r="Q88" s="230">
        <v>0</v>
      </c>
      <c r="R88" s="230">
        <f>Q88*H88</f>
        <v>0</v>
      </c>
      <c r="S88" s="230">
        <v>0</v>
      </c>
      <c r="T88" s="231">
        <f>S88*H88</f>
        <v>0</v>
      </c>
      <c r="AR88" s="24" t="s">
        <v>344</v>
      </c>
      <c r="AT88" s="24" t="s">
        <v>141</v>
      </c>
      <c r="AU88" s="24" t="s">
        <v>80</v>
      </c>
      <c r="AY88" s="24" t="s">
        <v>137</v>
      </c>
      <c r="BE88" s="232">
        <f>IF(N88="základní",J88,0)</f>
        <v>0</v>
      </c>
      <c r="BF88" s="232">
        <f>IF(N88="snížená",J88,0)</f>
        <v>0</v>
      </c>
      <c r="BG88" s="232">
        <f>IF(N88="zákl. přenesená",J88,0)</f>
        <v>0</v>
      </c>
      <c r="BH88" s="232">
        <f>IF(N88="sníž. přenesená",J88,0)</f>
        <v>0</v>
      </c>
      <c r="BI88" s="232">
        <f>IF(N88="nulová",J88,0)</f>
        <v>0</v>
      </c>
      <c r="BJ88" s="24" t="s">
        <v>78</v>
      </c>
      <c r="BK88" s="232">
        <f>ROUND(I88*H88,2)</f>
        <v>0</v>
      </c>
      <c r="BL88" s="24" t="s">
        <v>344</v>
      </c>
      <c r="BM88" s="24" t="s">
        <v>933</v>
      </c>
    </row>
    <row r="89" spans="2:65" s="1" customFormat="1" ht="16.5" customHeight="1">
      <c r="B89" s="46"/>
      <c r="C89" s="221" t="s">
        <v>362</v>
      </c>
      <c r="D89" s="221" t="s">
        <v>141</v>
      </c>
      <c r="E89" s="222" t="s">
        <v>934</v>
      </c>
      <c r="F89" s="223" t="s">
        <v>935</v>
      </c>
      <c r="G89" s="224" t="s">
        <v>932</v>
      </c>
      <c r="H89" s="225">
        <v>2</v>
      </c>
      <c r="I89" s="226"/>
      <c r="J89" s="227">
        <f>ROUND(I89*H89,2)</f>
        <v>0</v>
      </c>
      <c r="K89" s="223" t="s">
        <v>21</v>
      </c>
      <c r="L89" s="72"/>
      <c r="M89" s="228" t="s">
        <v>21</v>
      </c>
      <c r="N89" s="229" t="s">
        <v>41</v>
      </c>
      <c r="O89" s="47"/>
      <c r="P89" s="230">
        <f>O89*H89</f>
        <v>0</v>
      </c>
      <c r="Q89" s="230">
        <v>0</v>
      </c>
      <c r="R89" s="230">
        <f>Q89*H89</f>
        <v>0</v>
      </c>
      <c r="S89" s="230">
        <v>0</v>
      </c>
      <c r="T89" s="231">
        <f>S89*H89</f>
        <v>0</v>
      </c>
      <c r="AR89" s="24" t="s">
        <v>344</v>
      </c>
      <c r="AT89" s="24" t="s">
        <v>141</v>
      </c>
      <c r="AU89" s="24" t="s">
        <v>80</v>
      </c>
      <c r="AY89" s="24" t="s">
        <v>137</v>
      </c>
      <c r="BE89" s="232">
        <f>IF(N89="základní",J89,0)</f>
        <v>0</v>
      </c>
      <c r="BF89" s="232">
        <f>IF(N89="snížená",J89,0)</f>
        <v>0</v>
      </c>
      <c r="BG89" s="232">
        <f>IF(N89="zákl. přenesená",J89,0)</f>
        <v>0</v>
      </c>
      <c r="BH89" s="232">
        <f>IF(N89="sníž. přenesená",J89,0)</f>
        <v>0</v>
      </c>
      <c r="BI89" s="232">
        <f>IF(N89="nulová",J89,0)</f>
        <v>0</v>
      </c>
      <c r="BJ89" s="24" t="s">
        <v>78</v>
      </c>
      <c r="BK89" s="232">
        <f>ROUND(I89*H89,2)</f>
        <v>0</v>
      </c>
      <c r="BL89" s="24" t="s">
        <v>344</v>
      </c>
      <c r="BM89" s="24" t="s">
        <v>936</v>
      </c>
    </row>
    <row r="90" spans="2:63" s="10" customFormat="1" ht="37.4" customHeight="1">
      <c r="B90" s="205"/>
      <c r="C90" s="206"/>
      <c r="D90" s="207" t="s">
        <v>69</v>
      </c>
      <c r="E90" s="208" t="s">
        <v>336</v>
      </c>
      <c r="F90" s="208" t="s">
        <v>337</v>
      </c>
      <c r="G90" s="206"/>
      <c r="H90" s="206"/>
      <c r="I90" s="209"/>
      <c r="J90" s="210">
        <f>BK90</f>
        <v>0</v>
      </c>
      <c r="K90" s="206"/>
      <c r="L90" s="211"/>
      <c r="M90" s="212"/>
      <c r="N90" s="213"/>
      <c r="O90" s="213"/>
      <c r="P90" s="214">
        <f>P91+P106</f>
        <v>0</v>
      </c>
      <c r="Q90" s="213"/>
      <c r="R90" s="214">
        <f>R91+R106</f>
        <v>0.41184</v>
      </c>
      <c r="S90" s="213"/>
      <c r="T90" s="215">
        <f>T91+T106</f>
        <v>0</v>
      </c>
      <c r="AR90" s="216" t="s">
        <v>80</v>
      </c>
      <c r="AT90" s="217" t="s">
        <v>69</v>
      </c>
      <c r="AU90" s="217" t="s">
        <v>70</v>
      </c>
      <c r="AY90" s="216" t="s">
        <v>137</v>
      </c>
      <c r="BK90" s="218">
        <f>BK91+BK106</f>
        <v>0</v>
      </c>
    </row>
    <row r="91" spans="2:63" s="10" customFormat="1" ht="19.9" customHeight="1">
      <c r="B91" s="205"/>
      <c r="C91" s="206"/>
      <c r="D91" s="207" t="s">
        <v>69</v>
      </c>
      <c r="E91" s="219" t="s">
        <v>937</v>
      </c>
      <c r="F91" s="219" t="s">
        <v>938</v>
      </c>
      <c r="G91" s="206"/>
      <c r="H91" s="206"/>
      <c r="I91" s="209"/>
      <c r="J91" s="220">
        <f>BK91</f>
        <v>0</v>
      </c>
      <c r="K91" s="206"/>
      <c r="L91" s="211"/>
      <c r="M91" s="212"/>
      <c r="N91" s="213"/>
      <c r="O91" s="213"/>
      <c r="P91" s="214">
        <f>SUM(P92:P105)</f>
        <v>0</v>
      </c>
      <c r="Q91" s="213"/>
      <c r="R91" s="214">
        <f>SUM(R92:R105)</f>
        <v>0.31184</v>
      </c>
      <c r="S91" s="213"/>
      <c r="T91" s="215">
        <f>SUM(T92:T105)</f>
        <v>0</v>
      </c>
      <c r="AR91" s="216" t="s">
        <v>80</v>
      </c>
      <c r="AT91" s="217" t="s">
        <v>69</v>
      </c>
      <c r="AU91" s="217" t="s">
        <v>78</v>
      </c>
      <c r="AY91" s="216" t="s">
        <v>137</v>
      </c>
      <c r="BK91" s="218">
        <f>SUM(BK92:BK105)</f>
        <v>0</v>
      </c>
    </row>
    <row r="92" spans="2:65" s="1" customFormat="1" ht="25.5" customHeight="1">
      <c r="B92" s="46"/>
      <c r="C92" s="221" t="s">
        <v>170</v>
      </c>
      <c r="D92" s="221" t="s">
        <v>141</v>
      </c>
      <c r="E92" s="222" t="s">
        <v>939</v>
      </c>
      <c r="F92" s="223" t="s">
        <v>940</v>
      </c>
      <c r="G92" s="224" t="s">
        <v>267</v>
      </c>
      <c r="H92" s="225">
        <v>75</v>
      </c>
      <c r="I92" s="226"/>
      <c r="J92" s="227">
        <f>ROUND(I92*H92,2)</f>
        <v>0</v>
      </c>
      <c r="K92" s="223" t="s">
        <v>145</v>
      </c>
      <c r="L92" s="72"/>
      <c r="M92" s="228" t="s">
        <v>21</v>
      </c>
      <c r="N92" s="229" t="s">
        <v>41</v>
      </c>
      <c r="O92" s="47"/>
      <c r="P92" s="230">
        <f>O92*H92</f>
        <v>0</v>
      </c>
      <c r="Q92" s="230">
        <v>0</v>
      </c>
      <c r="R92" s="230">
        <f>Q92*H92</f>
        <v>0</v>
      </c>
      <c r="S92" s="230">
        <v>0</v>
      </c>
      <c r="T92" s="231">
        <f>S92*H92</f>
        <v>0</v>
      </c>
      <c r="AR92" s="24" t="s">
        <v>344</v>
      </c>
      <c r="AT92" s="24" t="s">
        <v>141</v>
      </c>
      <c r="AU92" s="24" t="s">
        <v>80</v>
      </c>
      <c r="AY92" s="24" t="s">
        <v>137</v>
      </c>
      <c r="BE92" s="232">
        <f>IF(N92="základní",J92,0)</f>
        <v>0</v>
      </c>
      <c r="BF92" s="232">
        <f>IF(N92="snížená",J92,0)</f>
        <v>0</v>
      </c>
      <c r="BG92" s="232">
        <f>IF(N92="zákl. přenesená",J92,0)</f>
        <v>0</v>
      </c>
      <c r="BH92" s="232">
        <f>IF(N92="sníž. přenesená",J92,0)</f>
        <v>0</v>
      </c>
      <c r="BI92" s="232">
        <f>IF(N92="nulová",J92,0)</f>
        <v>0</v>
      </c>
      <c r="BJ92" s="24" t="s">
        <v>78</v>
      </c>
      <c r="BK92" s="232">
        <f>ROUND(I92*H92,2)</f>
        <v>0</v>
      </c>
      <c r="BL92" s="24" t="s">
        <v>344</v>
      </c>
      <c r="BM92" s="24" t="s">
        <v>941</v>
      </c>
    </row>
    <row r="93" spans="2:65" s="1" customFormat="1" ht="16.5" customHeight="1">
      <c r="B93" s="46"/>
      <c r="C93" s="277" t="s">
        <v>146</v>
      </c>
      <c r="D93" s="277" t="s">
        <v>347</v>
      </c>
      <c r="E93" s="278" t="s">
        <v>942</v>
      </c>
      <c r="F93" s="279" t="s">
        <v>943</v>
      </c>
      <c r="G93" s="280" t="s">
        <v>267</v>
      </c>
      <c r="H93" s="281">
        <v>75</v>
      </c>
      <c r="I93" s="282"/>
      <c r="J93" s="283">
        <f>ROUND(I93*H93,2)</f>
        <v>0</v>
      </c>
      <c r="K93" s="279" t="s">
        <v>145</v>
      </c>
      <c r="L93" s="284"/>
      <c r="M93" s="285" t="s">
        <v>21</v>
      </c>
      <c r="N93" s="286" t="s">
        <v>41</v>
      </c>
      <c r="O93" s="47"/>
      <c r="P93" s="230">
        <f>O93*H93</f>
        <v>0</v>
      </c>
      <c r="Q93" s="230">
        <v>0.00054</v>
      </c>
      <c r="R93" s="230">
        <f>Q93*H93</f>
        <v>0.0405</v>
      </c>
      <c r="S93" s="230">
        <v>0</v>
      </c>
      <c r="T93" s="231">
        <f>S93*H93</f>
        <v>0</v>
      </c>
      <c r="AR93" s="24" t="s">
        <v>350</v>
      </c>
      <c r="AT93" s="24" t="s">
        <v>347</v>
      </c>
      <c r="AU93" s="24" t="s">
        <v>80</v>
      </c>
      <c r="AY93" s="24" t="s">
        <v>137</v>
      </c>
      <c r="BE93" s="232">
        <f>IF(N93="základní",J93,0)</f>
        <v>0</v>
      </c>
      <c r="BF93" s="232">
        <f>IF(N93="snížená",J93,0)</f>
        <v>0</v>
      </c>
      <c r="BG93" s="232">
        <f>IF(N93="zákl. přenesená",J93,0)</f>
        <v>0</v>
      </c>
      <c r="BH93" s="232">
        <f>IF(N93="sníž. přenesená",J93,0)</f>
        <v>0</v>
      </c>
      <c r="BI93" s="232">
        <f>IF(N93="nulová",J93,0)</f>
        <v>0</v>
      </c>
      <c r="BJ93" s="24" t="s">
        <v>78</v>
      </c>
      <c r="BK93" s="232">
        <f>ROUND(I93*H93,2)</f>
        <v>0</v>
      </c>
      <c r="BL93" s="24" t="s">
        <v>344</v>
      </c>
      <c r="BM93" s="24" t="s">
        <v>944</v>
      </c>
    </row>
    <row r="94" spans="2:65" s="1" customFormat="1" ht="25.5" customHeight="1">
      <c r="B94" s="46"/>
      <c r="C94" s="221" t="s">
        <v>314</v>
      </c>
      <c r="D94" s="221" t="s">
        <v>141</v>
      </c>
      <c r="E94" s="222" t="s">
        <v>945</v>
      </c>
      <c r="F94" s="223" t="s">
        <v>946</v>
      </c>
      <c r="G94" s="224" t="s">
        <v>267</v>
      </c>
      <c r="H94" s="225">
        <v>60</v>
      </c>
      <c r="I94" s="226"/>
      <c r="J94" s="227">
        <f>ROUND(I94*H94,2)</f>
        <v>0</v>
      </c>
      <c r="K94" s="223" t="s">
        <v>145</v>
      </c>
      <c r="L94" s="72"/>
      <c r="M94" s="228" t="s">
        <v>21</v>
      </c>
      <c r="N94" s="229" t="s">
        <v>41</v>
      </c>
      <c r="O94" s="47"/>
      <c r="P94" s="230">
        <f>O94*H94</f>
        <v>0</v>
      </c>
      <c r="Q94" s="230">
        <v>0</v>
      </c>
      <c r="R94" s="230">
        <f>Q94*H94</f>
        <v>0</v>
      </c>
      <c r="S94" s="230">
        <v>0</v>
      </c>
      <c r="T94" s="231">
        <f>S94*H94</f>
        <v>0</v>
      </c>
      <c r="AR94" s="24" t="s">
        <v>344</v>
      </c>
      <c r="AT94" s="24" t="s">
        <v>141</v>
      </c>
      <c r="AU94" s="24" t="s">
        <v>80</v>
      </c>
      <c r="AY94" s="24" t="s">
        <v>137</v>
      </c>
      <c r="BE94" s="232">
        <f>IF(N94="základní",J94,0)</f>
        <v>0</v>
      </c>
      <c r="BF94" s="232">
        <f>IF(N94="snížená",J94,0)</f>
        <v>0</v>
      </c>
      <c r="BG94" s="232">
        <f>IF(N94="zákl. přenesená",J94,0)</f>
        <v>0</v>
      </c>
      <c r="BH94" s="232">
        <f>IF(N94="sníž. přenesená",J94,0)</f>
        <v>0</v>
      </c>
      <c r="BI94" s="232">
        <f>IF(N94="nulová",J94,0)</f>
        <v>0</v>
      </c>
      <c r="BJ94" s="24" t="s">
        <v>78</v>
      </c>
      <c r="BK94" s="232">
        <f>ROUND(I94*H94,2)</f>
        <v>0</v>
      </c>
      <c r="BL94" s="24" t="s">
        <v>344</v>
      </c>
      <c r="BM94" s="24" t="s">
        <v>947</v>
      </c>
    </row>
    <row r="95" spans="2:65" s="1" customFormat="1" ht="16.5" customHeight="1">
      <c r="B95" s="46"/>
      <c r="C95" s="277" t="s">
        <v>225</v>
      </c>
      <c r="D95" s="277" t="s">
        <v>347</v>
      </c>
      <c r="E95" s="278" t="s">
        <v>948</v>
      </c>
      <c r="F95" s="279" t="s">
        <v>949</v>
      </c>
      <c r="G95" s="280" t="s">
        <v>267</v>
      </c>
      <c r="H95" s="281">
        <v>60</v>
      </c>
      <c r="I95" s="282"/>
      <c r="J95" s="283">
        <f>ROUND(I95*H95,2)</f>
        <v>0</v>
      </c>
      <c r="K95" s="279" t="s">
        <v>145</v>
      </c>
      <c r="L95" s="284"/>
      <c r="M95" s="285" t="s">
        <v>21</v>
      </c>
      <c r="N95" s="286" t="s">
        <v>41</v>
      </c>
      <c r="O95" s="47"/>
      <c r="P95" s="230">
        <f>O95*H95</f>
        <v>0</v>
      </c>
      <c r="Q95" s="230">
        <v>0.0035</v>
      </c>
      <c r="R95" s="230">
        <f>Q95*H95</f>
        <v>0.21</v>
      </c>
      <c r="S95" s="230">
        <v>0</v>
      </c>
      <c r="T95" s="231">
        <f>S95*H95</f>
        <v>0</v>
      </c>
      <c r="AR95" s="24" t="s">
        <v>350</v>
      </c>
      <c r="AT95" s="24" t="s">
        <v>347</v>
      </c>
      <c r="AU95" s="24" t="s">
        <v>80</v>
      </c>
      <c r="AY95" s="24" t="s">
        <v>137</v>
      </c>
      <c r="BE95" s="232">
        <f>IF(N95="základní",J95,0)</f>
        <v>0</v>
      </c>
      <c r="BF95" s="232">
        <f>IF(N95="snížená",J95,0)</f>
        <v>0</v>
      </c>
      <c r="BG95" s="232">
        <f>IF(N95="zákl. přenesená",J95,0)</f>
        <v>0</v>
      </c>
      <c r="BH95" s="232">
        <f>IF(N95="sníž. přenesená",J95,0)</f>
        <v>0</v>
      </c>
      <c r="BI95" s="232">
        <f>IF(N95="nulová",J95,0)</f>
        <v>0</v>
      </c>
      <c r="BJ95" s="24" t="s">
        <v>78</v>
      </c>
      <c r="BK95" s="232">
        <f>ROUND(I95*H95,2)</f>
        <v>0</v>
      </c>
      <c r="BL95" s="24" t="s">
        <v>344</v>
      </c>
      <c r="BM95" s="24" t="s">
        <v>950</v>
      </c>
    </row>
    <row r="96" spans="2:65" s="1" customFormat="1" ht="25.5" customHeight="1">
      <c r="B96" s="46"/>
      <c r="C96" s="221" t="s">
        <v>78</v>
      </c>
      <c r="D96" s="221" t="s">
        <v>141</v>
      </c>
      <c r="E96" s="222" t="s">
        <v>951</v>
      </c>
      <c r="F96" s="223" t="s">
        <v>952</v>
      </c>
      <c r="G96" s="224" t="s">
        <v>267</v>
      </c>
      <c r="H96" s="225">
        <v>175</v>
      </c>
      <c r="I96" s="226"/>
      <c r="J96" s="227">
        <f>ROUND(I96*H96,2)</f>
        <v>0</v>
      </c>
      <c r="K96" s="223" t="s">
        <v>145</v>
      </c>
      <c r="L96" s="72"/>
      <c r="M96" s="228" t="s">
        <v>21</v>
      </c>
      <c r="N96" s="229" t="s">
        <v>41</v>
      </c>
      <c r="O96" s="47"/>
      <c r="P96" s="230">
        <f>O96*H96</f>
        <v>0</v>
      </c>
      <c r="Q96" s="230">
        <v>0</v>
      </c>
      <c r="R96" s="230">
        <f>Q96*H96</f>
        <v>0</v>
      </c>
      <c r="S96" s="230">
        <v>0</v>
      </c>
      <c r="T96" s="231">
        <f>S96*H96</f>
        <v>0</v>
      </c>
      <c r="AR96" s="24" t="s">
        <v>344</v>
      </c>
      <c r="AT96" s="24" t="s">
        <v>141</v>
      </c>
      <c r="AU96" s="24" t="s">
        <v>80</v>
      </c>
      <c r="AY96" s="24" t="s">
        <v>137</v>
      </c>
      <c r="BE96" s="232">
        <f>IF(N96="základní",J96,0)</f>
        <v>0</v>
      </c>
      <c r="BF96" s="232">
        <f>IF(N96="snížená",J96,0)</f>
        <v>0</v>
      </c>
      <c r="BG96" s="232">
        <f>IF(N96="zákl. přenesená",J96,0)</f>
        <v>0</v>
      </c>
      <c r="BH96" s="232">
        <f>IF(N96="sníž. přenesená",J96,0)</f>
        <v>0</v>
      </c>
      <c r="BI96" s="232">
        <f>IF(N96="nulová",J96,0)</f>
        <v>0</v>
      </c>
      <c r="BJ96" s="24" t="s">
        <v>78</v>
      </c>
      <c r="BK96" s="232">
        <f>ROUND(I96*H96,2)</f>
        <v>0</v>
      </c>
      <c r="BL96" s="24" t="s">
        <v>344</v>
      </c>
      <c r="BM96" s="24" t="s">
        <v>953</v>
      </c>
    </row>
    <row r="97" spans="2:65" s="1" customFormat="1" ht="16.5" customHeight="1">
      <c r="B97" s="46"/>
      <c r="C97" s="277" t="s">
        <v>80</v>
      </c>
      <c r="D97" s="277" t="s">
        <v>347</v>
      </c>
      <c r="E97" s="278" t="s">
        <v>954</v>
      </c>
      <c r="F97" s="279" t="s">
        <v>955</v>
      </c>
      <c r="G97" s="280" t="s">
        <v>267</v>
      </c>
      <c r="H97" s="281">
        <v>210</v>
      </c>
      <c r="I97" s="282"/>
      <c r="J97" s="283">
        <f>ROUND(I97*H97,2)</f>
        <v>0</v>
      </c>
      <c r="K97" s="279" t="s">
        <v>145</v>
      </c>
      <c r="L97" s="284"/>
      <c r="M97" s="285" t="s">
        <v>21</v>
      </c>
      <c r="N97" s="286" t="s">
        <v>41</v>
      </c>
      <c r="O97" s="47"/>
      <c r="P97" s="230">
        <f>O97*H97</f>
        <v>0</v>
      </c>
      <c r="Q97" s="230">
        <v>0.00012</v>
      </c>
      <c r="R97" s="230">
        <f>Q97*H97</f>
        <v>0.0252</v>
      </c>
      <c r="S97" s="230">
        <v>0</v>
      </c>
      <c r="T97" s="231">
        <f>S97*H97</f>
        <v>0</v>
      </c>
      <c r="AR97" s="24" t="s">
        <v>350</v>
      </c>
      <c r="AT97" s="24" t="s">
        <v>347</v>
      </c>
      <c r="AU97" s="24" t="s">
        <v>80</v>
      </c>
      <c r="AY97" s="24" t="s">
        <v>137</v>
      </c>
      <c r="BE97" s="232">
        <f>IF(N97="základní",J97,0)</f>
        <v>0</v>
      </c>
      <c r="BF97" s="232">
        <f>IF(N97="snížená",J97,0)</f>
        <v>0</v>
      </c>
      <c r="BG97" s="232">
        <f>IF(N97="zákl. přenesená",J97,0)</f>
        <v>0</v>
      </c>
      <c r="BH97" s="232">
        <f>IF(N97="sníž. přenesená",J97,0)</f>
        <v>0</v>
      </c>
      <c r="BI97" s="232">
        <f>IF(N97="nulová",J97,0)</f>
        <v>0</v>
      </c>
      <c r="BJ97" s="24" t="s">
        <v>78</v>
      </c>
      <c r="BK97" s="232">
        <f>ROUND(I97*H97,2)</f>
        <v>0</v>
      </c>
      <c r="BL97" s="24" t="s">
        <v>344</v>
      </c>
      <c r="BM97" s="24" t="s">
        <v>956</v>
      </c>
    </row>
    <row r="98" spans="2:51" s="12" customFormat="1" ht="13.5">
      <c r="B98" s="244"/>
      <c r="C98" s="245"/>
      <c r="D98" s="235" t="s">
        <v>148</v>
      </c>
      <c r="E98" s="245"/>
      <c r="F98" s="247" t="s">
        <v>957</v>
      </c>
      <c r="G98" s="245"/>
      <c r="H98" s="248">
        <v>210</v>
      </c>
      <c r="I98" s="249"/>
      <c r="J98" s="245"/>
      <c r="K98" s="245"/>
      <c r="L98" s="250"/>
      <c r="M98" s="251"/>
      <c r="N98" s="252"/>
      <c r="O98" s="252"/>
      <c r="P98" s="252"/>
      <c r="Q98" s="252"/>
      <c r="R98" s="252"/>
      <c r="S98" s="252"/>
      <c r="T98" s="253"/>
      <c r="AT98" s="254" t="s">
        <v>148</v>
      </c>
      <c r="AU98" s="254" t="s">
        <v>80</v>
      </c>
      <c r="AV98" s="12" t="s">
        <v>80</v>
      </c>
      <c r="AW98" s="12" t="s">
        <v>6</v>
      </c>
      <c r="AX98" s="12" t="s">
        <v>78</v>
      </c>
      <c r="AY98" s="254" t="s">
        <v>137</v>
      </c>
    </row>
    <row r="99" spans="2:65" s="1" customFormat="1" ht="25.5" customHeight="1">
      <c r="B99" s="46"/>
      <c r="C99" s="221" t="s">
        <v>370</v>
      </c>
      <c r="D99" s="221" t="s">
        <v>141</v>
      </c>
      <c r="E99" s="222" t="s">
        <v>958</v>
      </c>
      <c r="F99" s="223" t="s">
        <v>959</v>
      </c>
      <c r="G99" s="224" t="s">
        <v>175</v>
      </c>
      <c r="H99" s="225">
        <v>5</v>
      </c>
      <c r="I99" s="226"/>
      <c r="J99" s="227">
        <f>ROUND(I99*H99,2)</f>
        <v>0</v>
      </c>
      <c r="K99" s="223" t="s">
        <v>145</v>
      </c>
      <c r="L99" s="72"/>
      <c r="M99" s="228" t="s">
        <v>21</v>
      </c>
      <c r="N99" s="229" t="s">
        <v>41</v>
      </c>
      <c r="O99" s="47"/>
      <c r="P99" s="230">
        <f>O99*H99</f>
        <v>0</v>
      </c>
      <c r="Q99" s="230">
        <v>0</v>
      </c>
      <c r="R99" s="230">
        <f>Q99*H99</f>
        <v>0</v>
      </c>
      <c r="S99" s="230">
        <v>0</v>
      </c>
      <c r="T99" s="231">
        <f>S99*H99</f>
        <v>0</v>
      </c>
      <c r="AR99" s="24" t="s">
        <v>344</v>
      </c>
      <c r="AT99" s="24" t="s">
        <v>141</v>
      </c>
      <c r="AU99" s="24" t="s">
        <v>80</v>
      </c>
      <c r="AY99" s="24" t="s">
        <v>137</v>
      </c>
      <c r="BE99" s="232">
        <f>IF(N99="základní",J99,0)</f>
        <v>0</v>
      </c>
      <c r="BF99" s="232">
        <f>IF(N99="snížená",J99,0)</f>
        <v>0</v>
      </c>
      <c r="BG99" s="232">
        <f>IF(N99="zákl. přenesená",J99,0)</f>
        <v>0</v>
      </c>
      <c r="BH99" s="232">
        <f>IF(N99="sníž. přenesená",J99,0)</f>
        <v>0</v>
      </c>
      <c r="BI99" s="232">
        <f>IF(N99="nulová",J99,0)</f>
        <v>0</v>
      </c>
      <c r="BJ99" s="24" t="s">
        <v>78</v>
      </c>
      <c r="BK99" s="232">
        <f>ROUND(I99*H99,2)</f>
        <v>0</v>
      </c>
      <c r="BL99" s="24" t="s">
        <v>344</v>
      </c>
      <c r="BM99" s="24" t="s">
        <v>960</v>
      </c>
    </row>
    <row r="100" spans="2:65" s="1" customFormat="1" ht="16.5" customHeight="1">
      <c r="B100" s="46"/>
      <c r="C100" s="277" t="s">
        <v>378</v>
      </c>
      <c r="D100" s="277" t="s">
        <v>347</v>
      </c>
      <c r="E100" s="278" t="s">
        <v>961</v>
      </c>
      <c r="F100" s="279" t="s">
        <v>962</v>
      </c>
      <c r="G100" s="280" t="s">
        <v>175</v>
      </c>
      <c r="H100" s="281">
        <v>1</v>
      </c>
      <c r="I100" s="282"/>
      <c r="J100" s="283">
        <f>ROUND(I100*H100,2)</f>
        <v>0</v>
      </c>
      <c r="K100" s="279" t="s">
        <v>145</v>
      </c>
      <c r="L100" s="284"/>
      <c r="M100" s="285" t="s">
        <v>21</v>
      </c>
      <c r="N100" s="286" t="s">
        <v>41</v>
      </c>
      <c r="O100" s="47"/>
      <c r="P100" s="230">
        <f>O100*H100</f>
        <v>0</v>
      </c>
      <c r="Q100" s="230">
        <v>2E-05</v>
      </c>
      <c r="R100" s="230">
        <f>Q100*H100</f>
        <v>2E-05</v>
      </c>
      <c r="S100" s="230">
        <v>0</v>
      </c>
      <c r="T100" s="231">
        <f>S100*H100</f>
        <v>0</v>
      </c>
      <c r="AR100" s="24" t="s">
        <v>350</v>
      </c>
      <c r="AT100" s="24" t="s">
        <v>347</v>
      </c>
      <c r="AU100" s="24" t="s">
        <v>80</v>
      </c>
      <c r="AY100" s="24" t="s">
        <v>137</v>
      </c>
      <c r="BE100" s="232">
        <f>IF(N100="základní",J100,0)</f>
        <v>0</v>
      </c>
      <c r="BF100" s="232">
        <f>IF(N100="snížená",J100,0)</f>
        <v>0</v>
      </c>
      <c r="BG100" s="232">
        <f>IF(N100="zákl. přenesená",J100,0)</f>
        <v>0</v>
      </c>
      <c r="BH100" s="232">
        <f>IF(N100="sníž. přenesená",J100,0)</f>
        <v>0</v>
      </c>
      <c r="BI100" s="232">
        <f>IF(N100="nulová",J100,0)</f>
        <v>0</v>
      </c>
      <c r="BJ100" s="24" t="s">
        <v>78</v>
      </c>
      <c r="BK100" s="232">
        <f>ROUND(I100*H100,2)</f>
        <v>0</v>
      </c>
      <c r="BL100" s="24" t="s">
        <v>344</v>
      </c>
      <c r="BM100" s="24" t="s">
        <v>963</v>
      </c>
    </row>
    <row r="101" spans="2:65" s="1" customFormat="1" ht="16.5" customHeight="1">
      <c r="B101" s="46"/>
      <c r="C101" s="277" t="s">
        <v>387</v>
      </c>
      <c r="D101" s="277" t="s">
        <v>347</v>
      </c>
      <c r="E101" s="278" t="s">
        <v>964</v>
      </c>
      <c r="F101" s="279" t="s">
        <v>965</v>
      </c>
      <c r="G101" s="280" t="s">
        <v>175</v>
      </c>
      <c r="H101" s="281">
        <v>4</v>
      </c>
      <c r="I101" s="282"/>
      <c r="J101" s="283">
        <f>ROUND(I101*H101,2)</f>
        <v>0</v>
      </c>
      <c r="K101" s="279" t="s">
        <v>145</v>
      </c>
      <c r="L101" s="284"/>
      <c r="M101" s="285" t="s">
        <v>21</v>
      </c>
      <c r="N101" s="286" t="s">
        <v>41</v>
      </c>
      <c r="O101" s="47"/>
      <c r="P101" s="230">
        <f>O101*H101</f>
        <v>0</v>
      </c>
      <c r="Q101" s="230">
        <v>8E-05</v>
      </c>
      <c r="R101" s="230">
        <f>Q101*H101</f>
        <v>0.00032</v>
      </c>
      <c r="S101" s="230">
        <v>0</v>
      </c>
      <c r="T101" s="231">
        <f>S101*H101</f>
        <v>0</v>
      </c>
      <c r="AR101" s="24" t="s">
        <v>350</v>
      </c>
      <c r="AT101" s="24" t="s">
        <v>347</v>
      </c>
      <c r="AU101" s="24" t="s">
        <v>80</v>
      </c>
      <c r="AY101" s="24" t="s">
        <v>137</v>
      </c>
      <c r="BE101" s="232">
        <f>IF(N101="základní",J101,0)</f>
        <v>0</v>
      </c>
      <c r="BF101" s="232">
        <f>IF(N101="snížená",J101,0)</f>
        <v>0</v>
      </c>
      <c r="BG101" s="232">
        <f>IF(N101="zákl. přenesená",J101,0)</f>
        <v>0</v>
      </c>
      <c r="BH101" s="232">
        <f>IF(N101="sníž. přenesená",J101,0)</f>
        <v>0</v>
      </c>
      <c r="BI101" s="232">
        <f>IF(N101="nulová",J101,0)</f>
        <v>0</v>
      </c>
      <c r="BJ101" s="24" t="s">
        <v>78</v>
      </c>
      <c r="BK101" s="232">
        <f>ROUND(I101*H101,2)</f>
        <v>0</v>
      </c>
      <c r="BL101" s="24" t="s">
        <v>344</v>
      </c>
      <c r="BM101" s="24" t="s">
        <v>966</v>
      </c>
    </row>
    <row r="102" spans="2:65" s="1" customFormat="1" ht="16.5" customHeight="1">
      <c r="B102" s="46"/>
      <c r="C102" s="221" t="s">
        <v>10</v>
      </c>
      <c r="D102" s="221" t="s">
        <v>141</v>
      </c>
      <c r="E102" s="222" t="s">
        <v>967</v>
      </c>
      <c r="F102" s="223" t="s">
        <v>968</v>
      </c>
      <c r="G102" s="224" t="s">
        <v>175</v>
      </c>
      <c r="H102" s="225">
        <v>4</v>
      </c>
      <c r="I102" s="226"/>
      <c r="J102" s="227">
        <f>ROUND(I102*H102,2)</f>
        <v>0</v>
      </c>
      <c r="K102" s="223" t="s">
        <v>145</v>
      </c>
      <c r="L102" s="72"/>
      <c r="M102" s="228" t="s">
        <v>21</v>
      </c>
      <c r="N102" s="229" t="s">
        <v>41</v>
      </c>
      <c r="O102" s="47"/>
      <c r="P102" s="230">
        <f>O102*H102</f>
        <v>0</v>
      </c>
      <c r="Q102" s="230">
        <v>0</v>
      </c>
      <c r="R102" s="230">
        <f>Q102*H102</f>
        <v>0</v>
      </c>
      <c r="S102" s="230">
        <v>0</v>
      </c>
      <c r="T102" s="231">
        <f>S102*H102</f>
        <v>0</v>
      </c>
      <c r="AR102" s="24" t="s">
        <v>344</v>
      </c>
      <c r="AT102" s="24" t="s">
        <v>141</v>
      </c>
      <c r="AU102" s="24" t="s">
        <v>80</v>
      </c>
      <c r="AY102" s="24" t="s">
        <v>137</v>
      </c>
      <c r="BE102" s="232">
        <f>IF(N102="základní",J102,0)</f>
        <v>0</v>
      </c>
      <c r="BF102" s="232">
        <f>IF(N102="snížená",J102,0)</f>
        <v>0</v>
      </c>
      <c r="BG102" s="232">
        <f>IF(N102="zákl. přenesená",J102,0)</f>
        <v>0</v>
      </c>
      <c r="BH102" s="232">
        <f>IF(N102="sníž. přenesená",J102,0)</f>
        <v>0</v>
      </c>
      <c r="BI102" s="232">
        <f>IF(N102="nulová",J102,0)</f>
        <v>0</v>
      </c>
      <c r="BJ102" s="24" t="s">
        <v>78</v>
      </c>
      <c r="BK102" s="232">
        <f>ROUND(I102*H102,2)</f>
        <v>0</v>
      </c>
      <c r="BL102" s="24" t="s">
        <v>344</v>
      </c>
      <c r="BM102" s="24" t="s">
        <v>969</v>
      </c>
    </row>
    <row r="103" spans="2:65" s="1" customFormat="1" ht="16.5" customHeight="1">
      <c r="B103" s="46"/>
      <c r="C103" s="277" t="s">
        <v>344</v>
      </c>
      <c r="D103" s="277" t="s">
        <v>347</v>
      </c>
      <c r="E103" s="278" t="s">
        <v>970</v>
      </c>
      <c r="F103" s="279" t="s">
        <v>971</v>
      </c>
      <c r="G103" s="280" t="s">
        <v>175</v>
      </c>
      <c r="H103" s="281">
        <v>4</v>
      </c>
      <c r="I103" s="282"/>
      <c r="J103" s="283">
        <f>ROUND(I103*H103,2)</f>
        <v>0</v>
      </c>
      <c r="K103" s="279" t="s">
        <v>145</v>
      </c>
      <c r="L103" s="284"/>
      <c r="M103" s="285" t="s">
        <v>21</v>
      </c>
      <c r="N103" s="286" t="s">
        <v>41</v>
      </c>
      <c r="O103" s="47"/>
      <c r="P103" s="230">
        <f>O103*H103</f>
        <v>0</v>
      </c>
      <c r="Q103" s="230">
        <v>0.0004</v>
      </c>
      <c r="R103" s="230">
        <f>Q103*H103</f>
        <v>0.0016</v>
      </c>
      <c r="S103" s="230">
        <v>0</v>
      </c>
      <c r="T103" s="231">
        <f>S103*H103</f>
        <v>0</v>
      </c>
      <c r="AR103" s="24" t="s">
        <v>350</v>
      </c>
      <c r="AT103" s="24" t="s">
        <v>347</v>
      </c>
      <c r="AU103" s="24" t="s">
        <v>80</v>
      </c>
      <c r="AY103" s="24" t="s">
        <v>137</v>
      </c>
      <c r="BE103" s="232">
        <f>IF(N103="základní",J103,0)</f>
        <v>0</v>
      </c>
      <c r="BF103" s="232">
        <f>IF(N103="snížená",J103,0)</f>
        <v>0</v>
      </c>
      <c r="BG103" s="232">
        <f>IF(N103="zákl. přenesená",J103,0)</f>
        <v>0</v>
      </c>
      <c r="BH103" s="232">
        <f>IF(N103="sníž. přenesená",J103,0)</f>
        <v>0</v>
      </c>
      <c r="BI103" s="232">
        <f>IF(N103="nulová",J103,0)</f>
        <v>0</v>
      </c>
      <c r="BJ103" s="24" t="s">
        <v>78</v>
      </c>
      <c r="BK103" s="232">
        <f>ROUND(I103*H103,2)</f>
        <v>0</v>
      </c>
      <c r="BL103" s="24" t="s">
        <v>344</v>
      </c>
      <c r="BM103" s="24" t="s">
        <v>972</v>
      </c>
    </row>
    <row r="104" spans="2:65" s="1" customFormat="1" ht="16.5" customHeight="1">
      <c r="B104" s="46"/>
      <c r="C104" s="221" t="s">
        <v>588</v>
      </c>
      <c r="D104" s="221" t="s">
        <v>141</v>
      </c>
      <c r="E104" s="222" t="s">
        <v>973</v>
      </c>
      <c r="F104" s="223" t="s">
        <v>974</v>
      </c>
      <c r="G104" s="224" t="s">
        <v>175</v>
      </c>
      <c r="H104" s="225">
        <v>18</v>
      </c>
      <c r="I104" s="226"/>
      <c r="J104" s="227">
        <f>ROUND(I104*H104,2)</f>
        <v>0</v>
      </c>
      <c r="K104" s="223" t="s">
        <v>145</v>
      </c>
      <c r="L104" s="72"/>
      <c r="M104" s="228" t="s">
        <v>21</v>
      </c>
      <c r="N104" s="229" t="s">
        <v>41</v>
      </c>
      <c r="O104" s="47"/>
      <c r="P104" s="230">
        <f>O104*H104</f>
        <v>0</v>
      </c>
      <c r="Q104" s="230">
        <v>0</v>
      </c>
      <c r="R104" s="230">
        <f>Q104*H104</f>
        <v>0</v>
      </c>
      <c r="S104" s="230">
        <v>0</v>
      </c>
      <c r="T104" s="231">
        <f>S104*H104</f>
        <v>0</v>
      </c>
      <c r="AR104" s="24" t="s">
        <v>344</v>
      </c>
      <c r="AT104" s="24" t="s">
        <v>141</v>
      </c>
      <c r="AU104" s="24" t="s">
        <v>80</v>
      </c>
      <c r="AY104" s="24" t="s">
        <v>137</v>
      </c>
      <c r="BE104" s="232">
        <f>IF(N104="základní",J104,0)</f>
        <v>0</v>
      </c>
      <c r="BF104" s="232">
        <f>IF(N104="snížená",J104,0)</f>
        <v>0</v>
      </c>
      <c r="BG104" s="232">
        <f>IF(N104="zákl. přenesená",J104,0)</f>
        <v>0</v>
      </c>
      <c r="BH104" s="232">
        <f>IF(N104="sníž. přenesená",J104,0)</f>
        <v>0</v>
      </c>
      <c r="BI104" s="232">
        <f>IF(N104="nulová",J104,0)</f>
        <v>0</v>
      </c>
      <c r="BJ104" s="24" t="s">
        <v>78</v>
      </c>
      <c r="BK104" s="232">
        <f>ROUND(I104*H104,2)</f>
        <v>0</v>
      </c>
      <c r="BL104" s="24" t="s">
        <v>344</v>
      </c>
      <c r="BM104" s="24" t="s">
        <v>975</v>
      </c>
    </row>
    <row r="105" spans="2:65" s="1" customFormat="1" ht="16.5" customHeight="1">
      <c r="B105" s="46"/>
      <c r="C105" s="277" t="s">
        <v>395</v>
      </c>
      <c r="D105" s="277" t="s">
        <v>347</v>
      </c>
      <c r="E105" s="278" t="s">
        <v>976</v>
      </c>
      <c r="F105" s="279" t="s">
        <v>977</v>
      </c>
      <c r="G105" s="280" t="s">
        <v>175</v>
      </c>
      <c r="H105" s="281">
        <v>18</v>
      </c>
      <c r="I105" s="282"/>
      <c r="J105" s="283">
        <f>ROUND(I105*H105,2)</f>
        <v>0</v>
      </c>
      <c r="K105" s="279" t="s">
        <v>21</v>
      </c>
      <c r="L105" s="284"/>
      <c r="M105" s="285" t="s">
        <v>21</v>
      </c>
      <c r="N105" s="286" t="s">
        <v>41</v>
      </c>
      <c r="O105" s="47"/>
      <c r="P105" s="230">
        <f>O105*H105</f>
        <v>0</v>
      </c>
      <c r="Q105" s="230">
        <v>0.0019</v>
      </c>
      <c r="R105" s="230">
        <f>Q105*H105</f>
        <v>0.0342</v>
      </c>
      <c r="S105" s="230">
        <v>0</v>
      </c>
      <c r="T105" s="231">
        <f>S105*H105</f>
        <v>0</v>
      </c>
      <c r="AR105" s="24" t="s">
        <v>350</v>
      </c>
      <c r="AT105" s="24" t="s">
        <v>347</v>
      </c>
      <c r="AU105" s="24" t="s">
        <v>80</v>
      </c>
      <c r="AY105" s="24" t="s">
        <v>137</v>
      </c>
      <c r="BE105" s="232">
        <f>IF(N105="základní",J105,0)</f>
        <v>0</v>
      </c>
      <c r="BF105" s="232">
        <f>IF(N105="snížená",J105,0)</f>
        <v>0</v>
      </c>
      <c r="BG105" s="232">
        <f>IF(N105="zákl. přenesená",J105,0)</f>
        <v>0</v>
      </c>
      <c r="BH105" s="232">
        <f>IF(N105="sníž. přenesená",J105,0)</f>
        <v>0</v>
      </c>
      <c r="BI105" s="232">
        <f>IF(N105="nulová",J105,0)</f>
        <v>0</v>
      </c>
      <c r="BJ105" s="24" t="s">
        <v>78</v>
      </c>
      <c r="BK105" s="232">
        <f>ROUND(I105*H105,2)</f>
        <v>0</v>
      </c>
      <c r="BL105" s="24" t="s">
        <v>344</v>
      </c>
      <c r="BM105" s="24" t="s">
        <v>978</v>
      </c>
    </row>
    <row r="106" spans="2:63" s="10" customFormat="1" ht="29.85" customHeight="1">
      <c r="B106" s="205"/>
      <c r="C106" s="206"/>
      <c r="D106" s="207" t="s">
        <v>69</v>
      </c>
      <c r="E106" s="219" t="s">
        <v>979</v>
      </c>
      <c r="F106" s="219" t="s">
        <v>980</v>
      </c>
      <c r="G106" s="206"/>
      <c r="H106" s="206"/>
      <c r="I106" s="209"/>
      <c r="J106" s="220">
        <f>BK106</f>
        <v>0</v>
      </c>
      <c r="K106" s="206"/>
      <c r="L106" s="211"/>
      <c r="M106" s="212"/>
      <c r="N106" s="213"/>
      <c r="O106" s="213"/>
      <c r="P106" s="214">
        <f>SUM(P107:P108)</f>
        <v>0</v>
      </c>
      <c r="Q106" s="213"/>
      <c r="R106" s="214">
        <f>SUM(R107:R108)</f>
        <v>0.1</v>
      </c>
      <c r="S106" s="213"/>
      <c r="T106" s="215">
        <f>SUM(T107:T108)</f>
        <v>0</v>
      </c>
      <c r="AR106" s="216" t="s">
        <v>80</v>
      </c>
      <c r="AT106" s="217" t="s">
        <v>69</v>
      </c>
      <c r="AU106" s="217" t="s">
        <v>78</v>
      </c>
      <c r="AY106" s="216" t="s">
        <v>137</v>
      </c>
      <c r="BK106" s="218">
        <f>SUM(BK107:BK108)</f>
        <v>0</v>
      </c>
    </row>
    <row r="107" spans="2:65" s="1" customFormat="1" ht="16.5" customHeight="1">
      <c r="B107" s="46"/>
      <c r="C107" s="221" t="s">
        <v>318</v>
      </c>
      <c r="D107" s="221" t="s">
        <v>141</v>
      </c>
      <c r="E107" s="222" t="s">
        <v>981</v>
      </c>
      <c r="F107" s="223" t="s">
        <v>982</v>
      </c>
      <c r="G107" s="224" t="s">
        <v>436</v>
      </c>
      <c r="H107" s="225">
        <v>1</v>
      </c>
      <c r="I107" s="226"/>
      <c r="J107" s="227">
        <f>ROUND(I107*H107,2)</f>
        <v>0</v>
      </c>
      <c r="K107" s="223" t="s">
        <v>21</v>
      </c>
      <c r="L107" s="72"/>
      <c r="M107" s="228" t="s">
        <v>21</v>
      </c>
      <c r="N107" s="229" t="s">
        <v>41</v>
      </c>
      <c r="O107" s="47"/>
      <c r="P107" s="230">
        <f>O107*H107</f>
        <v>0</v>
      </c>
      <c r="Q107" s="230">
        <v>0.05</v>
      </c>
      <c r="R107" s="230">
        <f>Q107*H107</f>
        <v>0.05</v>
      </c>
      <c r="S107" s="230">
        <v>0</v>
      </c>
      <c r="T107" s="231">
        <f>S107*H107</f>
        <v>0</v>
      </c>
      <c r="AR107" s="24" t="s">
        <v>344</v>
      </c>
      <c r="AT107" s="24" t="s">
        <v>141</v>
      </c>
      <c r="AU107" s="24" t="s">
        <v>80</v>
      </c>
      <c r="AY107" s="24" t="s">
        <v>137</v>
      </c>
      <c r="BE107" s="232">
        <f>IF(N107="základní",J107,0)</f>
        <v>0</v>
      </c>
      <c r="BF107" s="232">
        <f>IF(N107="snížená",J107,0)</f>
        <v>0</v>
      </c>
      <c r="BG107" s="232">
        <f>IF(N107="zákl. přenesená",J107,0)</f>
        <v>0</v>
      </c>
      <c r="BH107" s="232">
        <f>IF(N107="sníž. přenesená",J107,0)</f>
        <v>0</v>
      </c>
      <c r="BI107" s="232">
        <f>IF(N107="nulová",J107,0)</f>
        <v>0</v>
      </c>
      <c r="BJ107" s="24" t="s">
        <v>78</v>
      </c>
      <c r="BK107" s="232">
        <f>ROUND(I107*H107,2)</f>
        <v>0</v>
      </c>
      <c r="BL107" s="24" t="s">
        <v>344</v>
      </c>
      <c r="BM107" s="24" t="s">
        <v>983</v>
      </c>
    </row>
    <row r="108" spans="2:65" s="1" customFormat="1" ht="16.5" customHeight="1">
      <c r="B108" s="46"/>
      <c r="C108" s="221" t="s">
        <v>322</v>
      </c>
      <c r="D108" s="221" t="s">
        <v>141</v>
      </c>
      <c r="E108" s="222" t="s">
        <v>984</v>
      </c>
      <c r="F108" s="223" t="s">
        <v>985</v>
      </c>
      <c r="G108" s="224" t="s">
        <v>436</v>
      </c>
      <c r="H108" s="225">
        <v>1</v>
      </c>
      <c r="I108" s="226"/>
      <c r="J108" s="227">
        <f>ROUND(I108*H108,2)</f>
        <v>0</v>
      </c>
      <c r="K108" s="223" t="s">
        <v>21</v>
      </c>
      <c r="L108" s="72"/>
      <c r="M108" s="228" t="s">
        <v>21</v>
      </c>
      <c r="N108" s="229" t="s">
        <v>41</v>
      </c>
      <c r="O108" s="47"/>
      <c r="P108" s="230">
        <f>O108*H108</f>
        <v>0</v>
      </c>
      <c r="Q108" s="230">
        <v>0.05</v>
      </c>
      <c r="R108" s="230">
        <f>Q108*H108</f>
        <v>0.05</v>
      </c>
      <c r="S108" s="230">
        <v>0</v>
      </c>
      <c r="T108" s="231">
        <f>S108*H108</f>
        <v>0</v>
      </c>
      <c r="AR108" s="24" t="s">
        <v>344</v>
      </c>
      <c r="AT108" s="24" t="s">
        <v>141</v>
      </c>
      <c r="AU108" s="24" t="s">
        <v>80</v>
      </c>
      <c r="AY108" s="24" t="s">
        <v>137</v>
      </c>
      <c r="BE108" s="232">
        <f>IF(N108="základní",J108,0)</f>
        <v>0</v>
      </c>
      <c r="BF108" s="232">
        <f>IF(N108="snížená",J108,0)</f>
        <v>0</v>
      </c>
      <c r="BG108" s="232">
        <f>IF(N108="zákl. přenesená",J108,0)</f>
        <v>0</v>
      </c>
      <c r="BH108" s="232">
        <f>IF(N108="sníž. přenesená",J108,0)</f>
        <v>0</v>
      </c>
      <c r="BI108" s="232">
        <f>IF(N108="nulová",J108,0)</f>
        <v>0</v>
      </c>
      <c r="BJ108" s="24" t="s">
        <v>78</v>
      </c>
      <c r="BK108" s="232">
        <f>ROUND(I108*H108,2)</f>
        <v>0</v>
      </c>
      <c r="BL108" s="24" t="s">
        <v>344</v>
      </c>
      <c r="BM108" s="24" t="s">
        <v>986</v>
      </c>
    </row>
    <row r="109" spans="2:63" s="10" customFormat="1" ht="37.4" customHeight="1">
      <c r="B109" s="205"/>
      <c r="C109" s="206"/>
      <c r="D109" s="207" t="s">
        <v>69</v>
      </c>
      <c r="E109" s="208" t="s">
        <v>401</v>
      </c>
      <c r="F109" s="208" t="s">
        <v>402</v>
      </c>
      <c r="G109" s="206"/>
      <c r="H109" s="206"/>
      <c r="I109" s="209"/>
      <c r="J109" s="210">
        <f>BK109</f>
        <v>0</v>
      </c>
      <c r="K109" s="206"/>
      <c r="L109" s="211"/>
      <c r="M109" s="212"/>
      <c r="N109" s="213"/>
      <c r="O109" s="213"/>
      <c r="P109" s="214">
        <f>P110</f>
        <v>0</v>
      </c>
      <c r="Q109" s="213"/>
      <c r="R109" s="214">
        <f>R110</f>
        <v>0</v>
      </c>
      <c r="S109" s="213"/>
      <c r="T109" s="215">
        <f>T110</f>
        <v>0</v>
      </c>
      <c r="AR109" s="216" t="s">
        <v>314</v>
      </c>
      <c r="AT109" s="217" t="s">
        <v>69</v>
      </c>
      <c r="AU109" s="217" t="s">
        <v>70</v>
      </c>
      <c r="AY109" s="216" t="s">
        <v>137</v>
      </c>
      <c r="BK109" s="218">
        <f>BK110</f>
        <v>0</v>
      </c>
    </row>
    <row r="110" spans="2:63" s="10" customFormat="1" ht="19.9" customHeight="1">
      <c r="B110" s="205"/>
      <c r="C110" s="206"/>
      <c r="D110" s="207" t="s">
        <v>69</v>
      </c>
      <c r="E110" s="219" t="s">
        <v>403</v>
      </c>
      <c r="F110" s="219" t="s">
        <v>404</v>
      </c>
      <c r="G110" s="206"/>
      <c r="H110" s="206"/>
      <c r="I110" s="209"/>
      <c r="J110" s="220">
        <f>BK110</f>
        <v>0</v>
      </c>
      <c r="K110" s="206"/>
      <c r="L110" s="211"/>
      <c r="M110" s="212"/>
      <c r="N110" s="213"/>
      <c r="O110" s="213"/>
      <c r="P110" s="214">
        <f>SUM(P111:P112)</f>
        <v>0</v>
      </c>
      <c r="Q110" s="213"/>
      <c r="R110" s="214">
        <f>SUM(R111:R112)</f>
        <v>0</v>
      </c>
      <c r="S110" s="213"/>
      <c r="T110" s="215">
        <f>SUM(T111:T112)</f>
        <v>0</v>
      </c>
      <c r="AR110" s="216" t="s">
        <v>314</v>
      </c>
      <c r="AT110" s="217" t="s">
        <v>69</v>
      </c>
      <c r="AU110" s="217" t="s">
        <v>78</v>
      </c>
      <c r="AY110" s="216" t="s">
        <v>137</v>
      </c>
      <c r="BK110" s="218">
        <f>SUM(BK111:BK112)</f>
        <v>0</v>
      </c>
    </row>
    <row r="111" spans="2:65" s="1" customFormat="1" ht="16.5" customHeight="1">
      <c r="B111" s="46"/>
      <c r="C111" s="221" t="s">
        <v>269</v>
      </c>
      <c r="D111" s="221" t="s">
        <v>141</v>
      </c>
      <c r="E111" s="222" t="s">
        <v>405</v>
      </c>
      <c r="F111" s="223" t="s">
        <v>987</v>
      </c>
      <c r="G111" s="224" t="s">
        <v>407</v>
      </c>
      <c r="H111" s="225">
        <v>1</v>
      </c>
      <c r="I111" s="226"/>
      <c r="J111" s="227">
        <f>ROUND(I111*H111,2)</f>
        <v>0</v>
      </c>
      <c r="K111" s="223" t="s">
        <v>343</v>
      </c>
      <c r="L111" s="72"/>
      <c r="M111" s="228" t="s">
        <v>21</v>
      </c>
      <c r="N111" s="229" t="s">
        <v>41</v>
      </c>
      <c r="O111" s="47"/>
      <c r="P111" s="230">
        <f>O111*H111</f>
        <v>0</v>
      </c>
      <c r="Q111" s="230">
        <v>0</v>
      </c>
      <c r="R111" s="230">
        <f>Q111*H111</f>
        <v>0</v>
      </c>
      <c r="S111" s="230">
        <v>0</v>
      </c>
      <c r="T111" s="231">
        <f>S111*H111</f>
        <v>0</v>
      </c>
      <c r="AR111" s="24" t="s">
        <v>408</v>
      </c>
      <c r="AT111" s="24" t="s">
        <v>141</v>
      </c>
      <c r="AU111" s="24" t="s">
        <v>80</v>
      </c>
      <c r="AY111" s="24" t="s">
        <v>137</v>
      </c>
      <c r="BE111" s="232">
        <f>IF(N111="základní",J111,0)</f>
        <v>0</v>
      </c>
      <c r="BF111" s="232">
        <f>IF(N111="snížená",J111,0)</f>
        <v>0</v>
      </c>
      <c r="BG111" s="232">
        <f>IF(N111="zákl. přenesená",J111,0)</f>
        <v>0</v>
      </c>
      <c r="BH111" s="232">
        <f>IF(N111="sníž. přenesená",J111,0)</f>
        <v>0</v>
      </c>
      <c r="BI111" s="232">
        <f>IF(N111="nulová",J111,0)</f>
        <v>0</v>
      </c>
      <c r="BJ111" s="24" t="s">
        <v>78</v>
      </c>
      <c r="BK111" s="232">
        <f>ROUND(I111*H111,2)</f>
        <v>0</v>
      </c>
      <c r="BL111" s="24" t="s">
        <v>408</v>
      </c>
      <c r="BM111" s="24" t="s">
        <v>988</v>
      </c>
    </row>
    <row r="112" spans="2:65" s="1" customFormat="1" ht="16.5" customHeight="1">
      <c r="B112" s="46"/>
      <c r="C112" s="221" t="s">
        <v>282</v>
      </c>
      <c r="D112" s="221" t="s">
        <v>141</v>
      </c>
      <c r="E112" s="222" t="s">
        <v>410</v>
      </c>
      <c r="F112" s="223" t="s">
        <v>411</v>
      </c>
      <c r="G112" s="224" t="s">
        <v>407</v>
      </c>
      <c r="H112" s="225">
        <v>1</v>
      </c>
      <c r="I112" s="226"/>
      <c r="J112" s="227">
        <f>ROUND(I112*H112,2)</f>
        <v>0</v>
      </c>
      <c r="K112" s="223" t="s">
        <v>343</v>
      </c>
      <c r="L112" s="72"/>
      <c r="M112" s="228" t="s">
        <v>21</v>
      </c>
      <c r="N112" s="287" t="s">
        <v>41</v>
      </c>
      <c r="O112" s="288"/>
      <c r="P112" s="289">
        <f>O112*H112</f>
        <v>0</v>
      </c>
      <c r="Q112" s="289">
        <v>0</v>
      </c>
      <c r="R112" s="289">
        <f>Q112*H112</f>
        <v>0</v>
      </c>
      <c r="S112" s="289">
        <v>0</v>
      </c>
      <c r="T112" s="290">
        <f>S112*H112</f>
        <v>0</v>
      </c>
      <c r="AR112" s="24" t="s">
        <v>408</v>
      </c>
      <c r="AT112" s="24" t="s">
        <v>141</v>
      </c>
      <c r="AU112" s="24" t="s">
        <v>80</v>
      </c>
      <c r="AY112" s="24" t="s">
        <v>137</v>
      </c>
      <c r="BE112" s="232">
        <f>IF(N112="základní",J112,0)</f>
        <v>0</v>
      </c>
      <c r="BF112" s="232">
        <f>IF(N112="snížená",J112,0)</f>
        <v>0</v>
      </c>
      <c r="BG112" s="232">
        <f>IF(N112="zákl. přenesená",J112,0)</f>
        <v>0</v>
      </c>
      <c r="BH112" s="232">
        <f>IF(N112="sníž. přenesená",J112,0)</f>
        <v>0</v>
      </c>
      <c r="BI112" s="232">
        <f>IF(N112="nulová",J112,0)</f>
        <v>0</v>
      </c>
      <c r="BJ112" s="24" t="s">
        <v>78</v>
      </c>
      <c r="BK112" s="232">
        <f>ROUND(I112*H112,2)</f>
        <v>0</v>
      </c>
      <c r="BL112" s="24" t="s">
        <v>408</v>
      </c>
      <c r="BM112" s="24" t="s">
        <v>989</v>
      </c>
    </row>
    <row r="113" spans="2:12" s="1" customFormat="1" ht="6.95" customHeight="1">
      <c r="B113" s="67"/>
      <c r="C113" s="68"/>
      <c r="D113" s="68"/>
      <c r="E113" s="68"/>
      <c r="F113" s="68"/>
      <c r="G113" s="68"/>
      <c r="H113" s="68"/>
      <c r="I113" s="166"/>
      <c r="J113" s="68"/>
      <c r="K113" s="68"/>
      <c r="L113" s="72"/>
    </row>
  </sheetData>
  <sheetProtection password="CC35" sheet="1" objects="1" scenarios="1" formatColumns="0" formatRows="0" autoFilter="0"/>
  <autoFilter ref="C82:K112"/>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3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93</v>
      </c>
      <c r="G1" s="139" t="s">
        <v>94</v>
      </c>
      <c r="H1" s="139"/>
      <c r="I1" s="140"/>
      <c r="J1" s="139" t="s">
        <v>95</v>
      </c>
      <c r="K1" s="138" t="s">
        <v>96</v>
      </c>
      <c r="L1" s="139" t="s">
        <v>97</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92</v>
      </c>
    </row>
    <row r="3" spans="2:46" ht="6.95" customHeight="1">
      <c r="B3" s="25"/>
      <c r="C3" s="26"/>
      <c r="D3" s="26"/>
      <c r="E3" s="26"/>
      <c r="F3" s="26"/>
      <c r="G3" s="26"/>
      <c r="H3" s="26"/>
      <c r="I3" s="141"/>
      <c r="J3" s="26"/>
      <c r="K3" s="27"/>
      <c r="AT3" s="24" t="s">
        <v>80</v>
      </c>
    </row>
    <row r="4" spans="2:46" ht="36.95" customHeight="1">
      <c r="B4" s="28"/>
      <c r="C4" s="29"/>
      <c r="D4" s="30" t="s">
        <v>98</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Zateplení objektu domova mládeže SOŠ a SOU Sušice</v>
      </c>
      <c r="F7" s="40"/>
      <c r="G7" s="40"/>
      <c r="H7" s="40"/>
      <c r="I7" s="142"/>
      <c r="J7" s="29"/>
      <c r="K7" s="31"/>
    </row>
    <row r="8" spans="2:11" s="1" customFormat="1" ht="13.5">
      <c r="B8" s="46"/>
      <c r="C8" s="47"/>
      <c r="D8" s="40" t="s">
        <v>99</v>
      </c>
      <c r="E8" s="47"/>
      <c r="F8" s="47"/>
      <c r="G8" s="47"/>
      <c r="H8" s="47"/>
      <c r="I8" s="144"/>
      <c r="J8" s="47"/>
      <c r="K8" s="51"/>
    </row>
    <row r="9" spans="2:11" s="1" customFormat="1" ht="36.95" customHeight="1">
      <c r="B9" s="46"/>
      <c r="C9" s="47"/>
      <c r="D9" s="47"/>
      <c r="E9" s="145" t="s">
        <v>990</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25. 1. 2019</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tr">
        <f>IF('Rekapitulace stavby'!AN10="","",'Rekapitulace stavby'!AN10)</f>
        <v/>
      </c>
      <c r="K14" s="51"/>
    </row>
    <row r="15" spans="2:11" s="1" customFormat="1" ht="18" customHeight="1">
      <c r="B15" s="46"/>
      <c r="C15" s="47"/>
      <c r="D15" s="47"/>
      <c r="E15" s="35" t="str">
        <f>IF('Rekapitulace stavby'!E11="","",'Rekapitulace stavby'!E11)</f>
        <v xml:space="preserve"> </v>
      </c>
      <c r="F15" s="47"/>
      <c r="G15" s="47"/>
      <c r="H15" s="47"/>
      <c r="I15" s="146" t="s">
        <v>29</v>
      </c>
      <c r="J15" s="35" t="str">
        <f>IF('Rekapitulace stavby'!AN11="","",'Rekapitulace stavby'!AN11)</f>
        <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30</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29</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32</v>
      </c>
      <c r="E20" s="47"/>
      <c r="F20" s="47"/>
      <c r="G20" s="47"/>
      <c r="H20" s="47"/>
      <c r="I20" s="146" t="s">
        <v>28</v>
      </c>
      <c r="J20" s="35" t="str">
        <f>IF('Rekapitulace stavby'!AN16="","",'Rekapitulace stavby'!AN16)</f>
        <v/>
      </c>
      <c r="K20" s="51"/>
    </row>
    <row r="21" spans="2:11" s="1" customFormat="1" ht="18" customHeight="1">
      <c r="B21" s="46"/>
      <c r="C21" s="47"/>
      <c r="D21" s="47"/>
      <c r="E21" s="35" t="str">
        <f>IF('Rekapitulace stavby'!E17="","",'Rekapitulace stavby'!E17)</f>
        <v xml:space="preserve"> </v>
      </c>
      <c r="F21" s="47"/>
      <c r="G21" s="47"/>
      <c r="H21" s="47"/>
      <c r="I21" s="146" t="s">
        <v>29</v>
      </c>
      <c r="J21" s="35" t="str">
        <f>IF('Rekapitulace stavby'!AN17="","",'Rekapitulace stavby'!AN17)</f>
        <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34</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36</v>
      </c>
      <c r="E27" s="47"/>
      <c r="F27" s="47"/>
      <c r="G27" s="47"/>
      <c r="H27" s="47"/>
      <c r="I27" s="144"/>
      <c r="J27" s="155">
        <f>ROUND(J80,2)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38</v>
      </c>
      <c r="G29" s="47"/>
      <c r="H29" s="47"/>
      <c r="I29" s="156" t="s">
        <v>37</v>
      </c>
      <c r="J29" s="52" t="s">
        <v>39</v>
      </c>
      <c r="K29" s="51"/>
    </row>
    <row r="30" spans="2:11" s="1" customFormat="1" ht="14.4" customHeight="1">
      <c r="B30" s="46"/>
      <c r="C30" s="47"/>
      <c r="D30" s="55" t="s">
        <v>40</v>
      </c>
      <c r="E30" s="55" t="s">
        <v>41</v>
      </c>
      <c r="F30" s="157">
        <f>ROUND(SUM(BE80:BE135),2)</f>
        <v>0</v>
      </c>
      <c r="G30" s="47"/>
      <c r="H30" s="47"/>
      <c r="I30" s="158">
        <v>0.21</v>
      </c>
      <c r="J30" s="157">
        <f>ROUND(ROUND((SUM(BE80:BE135)),2)*I30,2)</f>
        <v>0</v>
      </c>
      <c r="K30" s="51"/>
    </row>
    <row r="31" spans="2:11" s="1" customFormat="1" ht="14.4" customHeight="1">
      <c r="B31" s="46"/>
      <c r="C31" s="47"/>
      <c r="D31" s="47"/>
      <c r="E31" s="55" t="s">
        <v>42</v>
      </c>
      <c r="F31" s="157">
        <f>ROUND(SUM(BF80:BF135),2)</f>
        <v>0</v>
      </c>
      <c r="G31" s="47"/>
      <c r="H31" s="47"/>
      <c r="I31" s="158">
        <v>0.15</v>
      </c>
      <c r="J31" s="157">
        <f>ROUND(ROUND((SUM(BF80:BF135)),2)*I31,2)</f>
        <v>0</v>
      </c>
      <c r="K31" s="51"/>
    </row>
    <row r="32" spans="2:11" s="1" customFormat="1" ht="14.4" customHeight="1" hidden="1">
      <c r="B32" s="46"/>
      <c r="C32" s="47"/>
      <c r="D32" s="47"/>
      <c r="E32" s="55" t="s">
        <v>43</v>
      </c>
      <c r="F32" s="157">
        <f>ROUND(SUM(BG80:BG135),2)</f>
        <v>0</v>
      </c>
      <c r="G32" s="47"/>
      <c r="H32" s="47"/>
      <c r="I32" s="158">
        <v>0.21</v>
      </c>
      <c r="J32" s="157">
        <v>0</v>
      </c>
      <c r="K32" s="51"/>
    </row>
    <row r="33" spans="2:11" s="1" customFormat="1" ht="14.4" customHeight="1" hidden="1">
      <c r="B33" s="46"/>
      <c r="C33" s="47"/>
      <c r="D33" s="47"/>
      <c r="E33" s="55" t="s">
        <v>44</v>
      </c>
      <c r="F33" s="157">
        <f>ROUND(SUM(BH80:BH135),2)</f>
        <v>0</v>
      </c>
      <c r="G33" s="47"/>
      <c r="H33" s="47"/>
      <c r="I33" s="158">
        <v>0.15</v>
      </c>
      <c r="J33" s="157">
        <v>0</v>
      </c>
      <c r="K33" s="51"/>
    </row>
    <row r="34" spans="2:11" s="1" customFormat="1" ht="14.4" customHeight="1" hidden="1">
      <c r="B34" s="46"/>
      <c r="C34" s="47"/>
      <c r="D34" s="47"/>
      <c r="E34" s="55" t="s">
        <v>45</v>
      </c>
      <c r="F34" s="157">
        <f>ROUND(SUM(BI80:BI135),2)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46</v>
      </c>
      <c r="E36" s="98"/>
      <c r="F36" s="98"/>
      <c r="G36" s="161" t="s">
        <v>47</v>
      </c>
      <c r="H36" s="162" t="s">
        <v>48</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101</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Zateplení objektu domova mládeže SOŠ a SOU Sušice</v>
      </c>
      <c r="F45" s="40"/>
      <c r="G45" s="40"/>
      <c r="H45" s="40"/>
      <c r="I45" s="144"/>
      <c r="J45" s="47"/>
      <c r="K45" s="51"/>
    </row>
    <row r="46" spans="2:11" s="1" customFormat="1" ht="14.4" customHeight="1">
      <c r="B46" s="46"/>
      <c r="C46" s="40" t="s">
        <v>99</v>
      </c>
      <c r="D46" s="47"/>
      <c r="E46" s="47"/>
      <c r="F46" s="47"/>
      <c r="G46" s="47"/>
      <c r="H46" s="47"/>
      <c r="I46" s="144"/>
      <c r="J46" s="47"/>
      <c r="K46" s="51"/>
    </row>
    <row r="47" spans="2:11" s="1" customFormat="1" ht="17.25" customHeight="1">
      <c r="B47" s="46"/>
      <c r="C47" s="47"/>
      <c r="D47" s="47"/>
      <c r="E47" s="145" t="str">
        <f>E9</f>
        <v>192391-5 - Měření a regulace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 xml:space="preserve"> </v>
      </c>
      <c r="G49" s="47"/>
      <c r="H49" s="47"/>
      <c r="I49" s="146" t="s">
        <v>25</v>
      </c>
      <c r="J49" s="147" t="str">
        <f>IF(J12="","",J12)</f>
        <v>25. 1. 2019</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 xml:space="preserve"> </v>
      </c>
      <c r="G51" s="47"/>
      <c r="H51" s="47"/>
      <c r="I51" s="146" t="s">
        <v>32</v>
      </c>
      <c r="J51" s="44" t="str">
        <f>E21</f>
        <v xml:space="preserve"> </v>
      </c>
      <c r="K51" s="51"/>
    </row>
    <row r="52" spans="2:11" s="1" customFormat="1" ht="14.4" customHeight="1">
      <c r="B52" s="46"/>
      <c r="C52" s="40" t="s">
        <v>30</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102</v>
      </c>
      <c r="D54" s="159"/>
      <c r="E54" s="159"/>
      <c r="F54" s="159"/>
      <c r="G54" s="159"/>
      <c r="H54" s="159"/>
      <c r="I54" s="173"/>
      <c r="J54" s="174" t="s">
        <v>103</v>
      </c>
      <c r="K54" s="175"/>
    </row>
    <row r="55" spans="2:11" s="1" customFormat="1" ht="10.3" customHeight="1">
      <c r="B55" s="46"/>
      <c r="C55" s="47"/>
      <c r="D55" s="47"/>
      <c r="E55" s="47"/>
      <c r="F55" s="47"/>
      <c r="G55" s="47"/>
      <c r="H55" s="47"/>
      <c r="I55" s="144"/>
      <c r="J55" s="47"/>
      <c r="K55" s="51"/>
    </row>
    <row r="56" spans="2:47" s="1" customFormat="1" ht="29.25" customHeight="1">
      <c r="B56" s="46"/>
      <c r="C56" s="176" t="s">
        <v>104</v>
      </c>
      <c r="D56" s="47"/>
      <c r="E56" s="47"/>
      <c r="F56" s="47"/>
      <c r="G56" s="47"/>
      <c r="H56" s="47"/>
      <c r="I56" s="144"/>
      <c r="J56" s="155">
        <f>J80</f>
        <v>0</v>
      </c>
      <c r="K56" s="51"/>
      <c r="AU56" s="24" t="s">
        <v>105</v>
      </c>
    </row>
    <row r="57" spans="2:11" s="7" customFormat="1" ht="24.95" customHeight="1">
      <c r="B57" s="177"/>
      <c r="C57" s="178"/>
      <c r="D57" s="179" t="s">
        <v>991</v>
      </c>
      <c r="E57" s="180"/>
      <c r="F57" s="180"/>
      <c r="G57" s="180"/>
      <c r="H57" s="180"/>
      <c r="I57" s="181"/>
      <c r="J57" s="182">
        <f>J81</f>
        <v>0</v>
      </c>
      <c r="K57" s="183"/>
    </row>
    <row r="58" spans="2:11" s="8" customFormat="1" ht="19.9" customHeight="1">
      <c r="B58" s="184"/>
      <c r="C58" s="185"/>
      <c r="D58" s="186" t="s">
        <v>917</v>
      </c>
      <c r="E58" s="187"/>
      <c r="F58" s="187"/>
      <c r="G58" s="187"/>
      <c r="H58" s="187"/>
      <c r="I58" s="188"/>
      <c r="J58" s="189">
        <f>J82</f>
        <v>0</v>
      </c>
      <c r="K58" s="190"/>
    </row>
    <row r="59" spans="2:11" s="8" customFormat="1" ht="19.9" customHeight="1">
      <c r="B59" s="184"/>
      <c r="C59" s="185"/>
      <c r="D59" s="186" t="s">
        <v>992</v>
      </c>
      <c r="E59" s="187"/>
      <c r="F59" s="187"/>
      <c r="G59" s="187"/>
      <c r="H59" s="187"/>
      <c r="I59" s="188"/>
      <c r="J59" s="189">
        <f>J124</f>
        <v>0</v>
      </c>
      <c r="K59" s="190"/>
    </row>
    <row r="60" spans="2:11" s="8" customFormat="1" ht="19.9" customHeight="1">
      <c r="B60" s="184"/>
      <c r="C60" s="185"/>
      <c r="D60" s="186" t="s">
        <v>993</v>
      </c>
      <c r="E60" s="187"/>
      <c r="F60" s="187"/>
      <c r="G60" s="187"/>
      <c r="H60" s="187"/>
      <c r="I60" s="188"/>
      <c r="J60" s="189">
        <f>J133</f>
        <v>0</v>
      </c>
      <c r="K60" s="190"/>
    </row>
    <row r="61" spans="2:11" s="1" customFormat="1" ht="21.8" customHeight="1">
      <c r="B61" s="46"/>
      <c r="C61" s="47"/>
      <c r="D61" s="47"/>
      <c r="E61" s="47"/>
      <c r="F61" s="47"/>
      <c r="G61" s="47"/>
      <c r="H61" s="47"/>
      <c r="I61" s="144"/>
      <c r="J61" s="47"/>
      <c r="K61" s="51"/>
    </row>
    <row r="62" spans="2:11" s="1" customFormat="1" ht="6.95" customHeight="1">
      <c r="B62" s="67"/>
      <c r="C62" s="68"/>
      <c r="D62" s="68"/>
      <c r="E62" s="68"/>
      <c r="F62" s="68"/>
      <c r="G62" s="68"/>
      <c r="H62" s="68"/>
      <c r="I62" s="166"/>
      <c r="J62" s="68"/>
      <c r="K62" s="69"/>
    </row>
    <row r="66" spans="2:12" s="1" customFormat="1" ht="6.95" customHeight="1">
      <c r="B66" s="70"/>
      <c r="C66" s="71"/>
      <c r="D66" s="71"/>
      <c r="E66" s="71"/>
      <c r="F66" s="71"/>
      <c r="G66" s="71"/>
      <c r="H66" s="71"/>
      <c r="I66" s="169"/>
      <c r="J66" s="71"/>
      <c r="K66" s="71"/>
      <c r="L66" s="72"/>
    </row>
    <row r="67" spans="2:12" s="1" customFormat="1" ht="36.95" customHeight="1">
      <c r="B67" s="46"/>
      <c r="C67" s="73" t="s">
        <v>121</v>
      </c>
      <c r="D67" s="74"/>
      <c r="E67" s="74"/>
      <c r="F67" s="74"/>
      <c r="G67" s="74"/>
      <c r="H67" s="74"/>
      <c r="I67" s="191"/>
      <c r="J67" s="74"/>
      <c r="K67" s="74"/>
      <c r="L67" s="72"/>
    </row>
    <row r="68" spans="2:12" s="1" customFormat="1" ht="6.95" customHeight="1">
      <c r="B68" s="46"/>
      <c r="C68" s="74"/>
      <c r="D68" s="74"/>
      <c r="E68" s="74"/>
      <c r="F68" s="74"/>
      <c r="G68" s="74"/>
      <c r="H68" s="74"/>
      <c r="I68" s="191"/>
      <c r="J68" s="74"/>
      <c r="K68" s="74"/>
      <c r="L68" s="72"/>
    </row>
    <row r="69" spans="2:12" s="1" customFormat="1" ht="14.4" customHeight="1">
      <c r="B69" s="46"/>
      <c r="C69" s="76" t="s">
        <v>18</v>
      </c>
      <c r="D69" s="74"/>
      <c r="E69" s="74"/>
      <c r="F69" s="74"/>
      <c r="G69" s="74"/>
      <c r="H69" s="74"/>
      <c r="I69" s="191"/>
      <c r="J69" s="74"/>
      <c r="K69" s="74"/>
      <c r="L69" s="72"/>
    </row>
    <row r="70" spans="2:12" s="1" customFormat="1" ht="16.5" customHeight="1">
      <c r="B70" s="46"/>
      <c r="C70" s="74"/>
      <c r="D70" s="74"/>
      <c r="E70" s="192" t="str">
        <f>E7</f>
        <v>Zateplení objektu domova mládeže SOŠ a SOU Sušice</v>
      </c>
      <c r="F70" s="76"/>
      <c r="G70" s="76"/>
      <c r="H70" s="76"/>
      <c r="I70" s="191"/>
      <c r="J70" s="74"/>
      <c r="K70" s="74"/>
      <c r="L70" s="72"/>
    </row>
    <row r="71" spans="2:12" s="1" customFormat="1" ht="14.4" customHeight="1">
      <c r="B71" s="46"/>
      <c r="C71" s="76" t="s">
        <v>99</v>
      </c>
      <c r="D71" s="74"/>
      <c r="E71" s="74"/>
      <c r="F71" s="74"/>
      <c r="G71" s="74"/>
      <c r="H71" s="74"/>
      <c r="I71" s="191"/>
      <c r="J71" s="74"/>
      <c r="K71" s="74"/>
      <c r="L71" s="72"/>
    </row>
    <row r="72" spans="2:12" s="1" customFormat="1" ht="17.25" customHeight="1">
      <c r="B72" s="46"/>
      <c r="C72" s="74"/>
      <c r="D72" s="74"/>
      <c r="E72" s="82" t="str">
        <f>E9</f>
        <v>192391-5 - Měření a regulace</v>
      </c>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8" customHeight="1">
      <c r="B74" s="46"/>
      <c r="C74" s="76" t="s">
        <v>23</v>
      </c>
      <c r="D74" s="74"/>
      <c r="E74" s="74"/>
      <c r="F74" s="193" t="str">
        <f>F12</f>
        <v xml:space="preserve"> </v>
      </c>
      <c r="G74" s="74"/>
      <c r="H74" s="74"/>
      <c r="I74" s="194" t="s">
        <v>25</v>
      </c>
      <c r="J74" s="85" t="str">
        <f>IF(J12="","",J12)</f>
        <v>25. 1. 2019</v>
      </c>
      <c r="K74" s="74"/>
      <c r="L74" s="72"/>
    </row>
    <row r="75" spans="2:12" s="1" customFormat="1" ht="6.95" customHeight="1">
      <c r="B75" s="46"/>
      <c r="C75" s="74"/>
      <c r="D75" s="74"/>
      <c r="E75" s="74"/>
      <c r="F75" s="74"/>
      <c r="G75" s="74"/>
      <c r="H75" s="74"/>
      <c r="I75" s="191"/>
      <c r="J75" s="74"/>
      <c r="K75" s="74"/>
      <c r="L75" s="72"/>
    </row>
    <row r="76" spans="2:12" s="1" customFormat="1" ht="13.5">
      <c r="B76" s="46"/>
      <c r="C76" s="76" t="s">
        <v>27</v>
      </c>
      <c r="D76" s="74"/>
      <c r="E76" s="74"/>
      <c r="F76" s="193" t="str">
        <f>E15</f>
        <v xml:space="preserve"> </v>
      </c>
      <c r="G76" s="74"/>
      <c r="H76" s="74"/>
      <c r="I76" s="194" t="s">
        <v>32</v>
      </c>
      <c r="J76" s="193" t="str">
        <f>E21</f>
        <v xml:space="preserve"> </v>
      </c>
      <c r="K76" s="74"/>
      <c r="L76" s="72"/>
    </row>
    <row r="77" spans="2:12" s="1" customFormat="1" ht="14.4" customHeight="1">
      <c r="B77" s="46"/>
      <c r="C77" s="76" t="s">
        <v>30</v>
      </c>
      <c r="D77" s="74"/>
      <c r="E77" s="74"/>
      <c r="F77" s="193" t="str">
        <f>IF(E18="","",E18)</f>
        <v/>
      </c>
      <c r="G77" s="74"/>
      <c r="H77" s="74"/>
      <c r="I77" s="191"/>
      <c r="J77" s="74"/>
      <c r="K77" s="74"/>
      <c r="L77" s="72"/>
    </row>
    <row r="78" spans="2:12" s="1" customFormat="1" ht="10.3" customHeight="1">
      <c r="B78" s="46"/>
      <c r="C78" s="74"/>
      <c r="D78" s="74"/>
      <c r="E78" s="74"/>
      <c r="F78" s="74"/>
      <c r="G78" s="74"/>
      <c r="H78" s="74"/>
      <c r="I78" s="191"/>
      <c r="J78" s="74"/>
      <c r="K78" s="74"/>
      <c r="L78" s="72"/>
    </row>
    <row r="79" spans="2:20" s="9" customFormat="1" ht="29.25" customHeight="1">
      <c r="B79" s="195"/>
      <c r="C79" s="196" t="s">
        <v>122</v>
      </c>
      <c r="D79" s="197" t="s">
        <v>55</v>
      </c>
      <c r="E79" s="197" t="s">
        <v>51</v>
      </c>
      <c r="F79" s="197" t="s">
        <v>123</v>
      </c>
      <c r="G79" s="197" t="s">
        <v>124</v>
      </c>
      <c r="H79" s="197" t="s">
        <v>125</v>
      </c>
      <c r="I79" s="198" t="s">
        <v>126</v>
      </c>
      <c r="J79" s="197" t="s">
        <v>103</v>
      </c>
      <c r="K79" s="199" t="s">
        <v>127</v>
      </c>
      <c r="L79" s="200"/>
      <c r="M79" s="102" t="s">
        <v>128</v>
      </c>
      <c r="N79" s="103" t="s">
        <v>40</v>
      </c>
      <c r="O79" s="103" t="s">
        <v>129</v>
      </c>
      <c r="P79" s="103" t="s">
        <v>130</v>
      </c>
      <c r="Q79" s="103" t="s">
        <v>131</v>
      </c>
      <c r="R79" s="103" t="s">
        <v>132</v>
      </c>
      <c r="S79" s="103" t="s">
        <v>133</v>
      </c>
      <c r="T79" s="104" t="s">
        <v>134</v>
      </c>
    </row>
    <row r="80" spans="2:63" s="1" customFormat="1" ht="29.25" customHeight="1">
      <c r="B80" s="46"/>
      <c r="C80" s="108" t="s">
        <v>104</v>
      </c>
      <c r="D80" s="74"/>
      <c r="E80" s="74"/>
      <c r="F80" s="74"/>
      <c r="G80" s="74"/>
      <c r="H80" s="74"/>
      <c r="I80" s="191"/>
      <c r="J80" s="201">
        <f>BK80</f>
        <v>0</v>
      </c>
      <c r="K80" s="74"/>
      <c r="L80" s="72"/>
      <c r="M80" s="105"/>
      <c r="N80" s="106"/>
      <c r="O80" s="106"/>
      <c r="P80" s="202">
        <f>P81</f>
        <v>0</v>
      </c>
      <c r="Q80" s="106"/>
      <c r="R80" s="202">
        <f>R81</f>
        <v>0</v>
      </c>
      <c r="S80" s="106"/>
      <c r="T80" s="203">
        <f>T81</f>
        <v>0</v>
      </c>
      <c r="AT80" s="24" t="s">
        <v>69</v>
      </c>
      <c r="AU80" s="24" t="s">
        <v>105</v>
      </c>
      <c r="BK80" s="204">
        <f>BK81</f>
        <v>0</v>
      </c>
    </row>
    <row r="81" spans="2:63" s="10" customFormat="1" ht="37.4" customHeight="1">
      <c r="B81" s="205"/>
      <c r="C81" s="206"/>
      <c r="D81" s="207" t="s">
        <v>69</v>
      </c>
      <c r="E81" s="208" t="s">
        <v>920</v>
      </c>
      <c r="F81" s="208" t="s">
        <v>994</v>
      </c>
      <c r="G81" s="206"/>
      <c r="H81" s="206"/>
      <c r="I81" s="209"/>
      <c r="J81" s="210">
        <f>BK81</f>
        <v>0</v>
      </c>
      <c r="K81" s="206"/>
      <c r="L81" s="211"/>
      <c r="M81" s="212"/>
      <c r="N81" s="213"/>
      <c r="O81" s="213"/>
      <c r="P81" s="214">
        <f>P82+P124+P133</f>
        <v>0</v>
      </c>
      <c r="Q81" s="213"/>
      <c r="R81" s="214">
        <f>R82+R124+R133</f>
        <v>0</v>
      </c>
      <c r="S81" s="213"/>
      <c r="T81" s="215">
        <f>T82+T124+T133</f>
        <v>0</v>
      </c>
      <c r="AR81" s="216" t="s">
        <v>80</v>
      </c>
      <c r="AT81" s="217" t="s">
        <v>69</v>
      </c>
      <c r="AU81" s="217" t="s">
        <v>70</v>
      </c>
      <c r="AY81" s="216" t="s">
        <v>137</v>
      </c>
      <c r="BK81" s="218">
        <f>BK82+BK124+BK133</f>
        <v>0</v>
      </c>
    </row>
    <row r="82" spans="2:63" s="10" customFormat="1" ht="19.9" customHeight="1">
      <c r="B82" s="205"/>
      <c r="C82" s="206"/>
      <c r="D82" s="207" t="s">
        <v>69</v>
      </c>
      <c r="E82" s="219" t="s">
        <v>922</v>
      </c>
      <c r="F82" s="219" t="s">
        <v>923</v>
      </c>
      <c r="G82" s="206"/>
      <c r="H82" s="206"/>
      <c r="I82" s="209"/>
      <c r="J82" s="220">
        <f>BK82</f>
        <v>0</v>
      </c>
      <c r="K82" s="206"/>
      <c r="L82" s="211"/>
      <c r="M82" s="212"/>
      <c r="N82" s="213"/>
      <c r="O82" s="213"/>
      <c r="P82" s="214">
        <f>SUM(P83:P123)</f>
        <v>0</v>
      </c>
      <c r="Q82" s="213"/>
      <c r="R82" s="214">
        <f>SUM(R83:R123)</f>
        <v>0</v>
      </c>
      <c r="S82" s="213"/>
      <c r="T82" s="215">
        <f>SUM(T83:T123)</f>
        <v>0</v>
      </c>
      <c r="AR82" s="216" t="s">
        <v>80</v>
      </c>
      <c r="AT82" s="217" t="s">
        <v>69</v>
      </c>
      <c r="AU82" s="217" t="s">
        <v>78</v>
      </c>
      <c r="AY82" s="216" t="s">
        <v>137</v>
      </c>
      <c r="BK82" s="218">
        <f>SUM(BK83:BK123)</f>
        <v>0</v>
      </c>
    </row>
    <row r="83" spans="2:65" s="1" customFormat="1" ht="16.5" customHeight="1">
      <c r="B83" s="46"/>
      <c r="C83" s="221" t="s">
        <v>78</v>
      </c>
      <c r="D83" s="221" t="s">
        <v>141</v>
      </c>
      <c r="E83" s="222" t="s">
        <v>995</v>
      </c>
      <c r="F83" s="223" t="s">
        <v>996</v>
      </c>
      <c r="G83" s="224" t="s">
        <v>932</v>
      </c>
      <c r="H83" s="225">
        <v>22</v>
      </c>
      <c r="I83" s="226"/>
      <c r="J83" s="227">
        <f>ROUND(I83*H83,2)</f>
        <v>0</v>
      </c>
      <c r="K83" s="223" t="s">
        <v>21</v>
      </c>
      <c r="L83" s="72"/>
      <c r="M83" s="228" t="s">
        <v>21</v>
      </c>
      <c r="N83" s="229" t="s">
        <v>41</v>
      </c>
      <c r="O83" s="47"/>
      <c r="P83" s="230">
        <f>O83*H83</f>
        <v>0</v>
      </c>
      <c r="Q83" s="230">
        <v>0</v>
      </c>
      <c r="R83" s="230">
        <f>Q83*H83</f>
        <v>0</v>
      </c>
      <c r="S83" s="230">
        <v>0</v>
      </c>
      <c r="T83" s="231">
        <f>S83*H83</f>
        <v>0</v>
      </c>
      <c r="AR83" s="24" t="s">
        <v>344</v>
      </c>
      <c r="AT83" s="24" t="s">
        <v>141</v>
      </c>
      <c r="AU83" s="24" t="s">
        <v>80</v>
      </c>
      <c r="AY83" s="24" t="s">
        <v>137</v>
      </c>
      <c r="BE83" s="232">
        <f>IF(N83="základní",J83,0)</f>
        <v>0</v>
      </c>
      <c r="BF83" s="232">
        <f>IF(N83="snížená",J83,0)</f>
        <v>0</v>
      </c>
      <c r="BG83" s="232">
        <f>IF(N83="zákl. přenesená",J83,0)</f>
        <v>0</v>
      </c>
      <c r="BH83" s="232">
        <f>IF(N83="sníž. přenesená",J83,0)</f>
        <v>0</v>
      </c>
      <c r="BI83" s="232">
        <f>IF(N83="nulová",J83,0)</f>
        <v>0</v>
      </c>
      <c r="BJ83" s="24" t="s">
        <v>78</v>
      </c>
      <c r="BK83" s="232">
        <f>ROUND(I83*H83,2)</f>
        <v>0</v>
      </c>
      <c r="BL83" s="24" t="s">
        <v>344</v>
      </c>
      <c r="BM83" s="24" t="s">
        <v>997</v>
      </c>
    </row>
    <row r="84" spans="2:65" s="1" customFormat="1" ht="16.5" customHeight="1">
      <c r="B84" s="46"/>
      <c r="C84" s="221" t="s">
        <v>80</v>
      </c>
      <c r="D84" s="221" t="s">
        <v>141</v>
      </c>
      <c r="E84" s="222" t="s">
        <v>998</v>
      </c>
      <c r="F84" s="223" t="s">
        <v>999</v>
      </c>
      <c r="G84" s="224" t="s">
        <v>932</v>
      </c>
      <c r="H84" s="225">
        <v>1</v>
      </c>
      <c r="I84" s="226"/>
      <c r="J84" s="227">
        <f>ROUND(I84*H84,2)</f>
        <v>0</v>
      </c>
      <c r="K84" s="223" t="s">
        <v>21</v>
      </c>
      <c r="L84" s="72"/>
      <c r="M84" s="228" t="s">
        <v>21</v>
      </c>
      <c r="N84" s="229" t="s">
        <v>41</v>
      </c>
      <c r="O84" s="47"/>
      <c r="P84" s="230">
        <f>O84*H84</f>
        <v>0</v>
      </c>
      <c r="Q84" s="230">
        <v>0</v>
      </c>
      <c r="R84" s="230">
        <f>Q84*H84</f>
        <v>0</v>
      </c>
      <c r="S84" s="230">
        <v>0</v>
      </c>
      <c r="T84" s="231">
        <f>S84*H84</f>
        <v>0</v>
      </c>
      <c r="AR84" s="24" t="s">
        <v>344</v>
      </c>
      <c r="AT84" s="24" t="s">
        <v>141</v>
      </c>
      <c r="AU84" s="24" t="s">
        <v>80</v>
      </c>
      <c r="AY84" s="24" t="s">
        <v>137</v>
      </c>
      <c r="BE84" s="232">
        <f>IF(N84="základní",J84,0)</f>
        <v>0</v>
      </c>
      <c r="BF84" s="232">
        <f>IF(N84="snížená",J84,0)</f>
        <v>0</v>
      </c>
      <c r="BG84" s="232">
        <f>IF(N84="zákl. přenesená",J84,0)</f>
        <v>0</v>
      </c>
      <c r="BH84" s="232">
        <f>IF(N84="sníž. přenesená",J84,0)</f>
        <v>0</v>
      </c>
      <c r="BI84" s="232">
        <f>IF(N84="nulová",J84,0)</f>
        <v>0</v>
      </c>
      <c r="BJ84" s="24" t="s">
        <v>78</v>
      </c>
      <c r="BK84" s="232">
        <f>ROUND(I84*H84,2)</f>
        <v>0</v>
      </c>
      <c r="BL84" s="24" t="s">
        <v>344</v>
      </c>
      <c r="BM84" s="24" t="s">
        <v>1000</v>
      </c>
    </row>
    <row r="85" spans="2:65" s="1" customFormat="1" ht="16.5" customHeight="1">
      <c r="B85" s="46"/>
      <c r="C85" s="221" t="s">
        <v>170</v>
      </c>
      <c r="D85" s="221" t="s">
        <v>141</v>
      </c>
      <c r="E85" s="222" t="s">
        <v>1001</v>
      </c>
      <c r="F85" s="223" t="s">
        <v>1002</v>
      </c>
      <c r="G85" s="224" t="s">
        <v>932</v>
      </c>
      <c r="H85" s="225">
        <v>12</v>
      </c>
      <c r="I85" s="226"/>
      <c r="J85" s="227">
        <f>ROUND(I85*H85,2)</f>
        <v>0</v>
      </c>
      <c r="K85" s="223" t="s">
        <v>21</v>
      </c>
      <c r="L85" s="72"/>
      <c r="M85" s="228" t="s">
        <v>21</v>
      </c>
      <c r="N85" s="229" t="s">
        <v>41</v>
      </c>
      <c r="O85" s="47"/>
      <c r="P85" s="230">
        <f>O85*H85</f>
        <v>0</v>
      </c>
      <c r="Q85" s="230">
        <v>0</v>
      </c>
      <c r="R85" s="230">
        <f>Q85*H85</f>
        <v>0</v>
      </c>
      <c r="S85" s="230">
        <v>0</v>
      </c>
      <c r="T85" s="231">
        <f>S85*H85</f>
        <v>0</v>
      </c>
      <c r="AR85" s="24" t="s">
        <v>344</v>
      </c>
      <c r="AT85" s="24" t="s">
        <v>141</v>
      </c>
      <c r="AU85" s="24" t="s">
        <v>80</v>
      </c>
      <c r="AY85" s="24" t="s">
        <v>137</v>
      </c>
      <c r="BE85" s="232">
        <f>IF(N85="základní",J85,0)</f>
        <v>0</v>
      </c>
      <c r="BF85" s="232">
        <f>IF(N85="snížená",J85,0)</f>
        <v>0</v>
      </c>
      <c r="BG85" s="232">
        <f>IF(N85="zákl. přenesená",J85,0)</f>
        <v>0</v>
      </c>
      <c r="BH85" s="232">
        <f>IF(N85="sníž. přenesená",J85,0)</f>
        <v>0</v>
      </c>
      <c r="BI85" s="232">
        <f>IF(N85="nulová",J85,0)</f>
        <v>0</v>
      </c>
      <c r="BJ85" s="24" t="s">
        <v>78</v>
      </c>
      <c r="BK85" s="232">
        <f>ROUND(I85*H85,2)</f>
        <v>0</v>
      </c>
      <c r="BL85" s="24" t="s">
        <v>344</v>
      </c>
      <c r="BM85" s="24" t="s">
        <v>1003</v>
      </c>
    </row>
    <row r="86" spans="2:65" s="1" customFormat="1" ht="16.5" customHeight="1">
      <c r="B86" s="46"/>
      <c r="C86" s="221" t="s">
        <v>146</v>
      </c>
      <c r="D86" s="221" t="s">
        <v>141</v>
      </c>
      <c r="E86" s="222" t="s">
        <v>1004</v>
      </c>
      <c r="F86" s="223" t="s">
        <v>1005</v>
      </c>
      <c r="G86" s="224" t="s">
        <v>932</v>
      </c>
      <c r="H86" s="225">
        <v>20</v>
      </c>
      <c r="I86" s="226"/>
      <c r="J86" s="227">
        <f>ROUND(I86*H86,2)</f>
        <v>0</v>
      </c>
      <c r="K86" s="223" t="s">
        <v>21</v>
      </c>
      <c r="L86" s="72"/>
      <c r="M86" s="228" t="s">
        <v>21</v>
      </c>
      <c r="N86" s="229" t="s">
        <v>41</v>
      </c>
      <c r="O86" s="47"/>
      <c r="P86" s="230">
        <f>O86*H86</f>
        <v>0</v>
      </c>
      <c r="Q86" s="230">
        <v>0</v>
      </c>
      <c r="R86" s="230">
        <f>Q86*H86</f>
        <v>0</v>
      </c>
      <c r="S86" s="230">
        <v>0</v>
      </c>
      <c r="T86" s="231">
        <f>S86*H86</f>
        <v>0</v>
      </c>
      <c r="AR86" s="24" t="s">
        <v>344</v>
      </c>
      <c r="AT86" s="24" t="s">
        <v>141</v>
      </c>
      <c r="AU86" s="24" t="s">
        <v>80</v>
      </c>
      <c r="AY86" s="24" t="s">
        <v>137</v>
      </c>
      <c r="BE86" s="232">
        <f>IF(N86="základní",J86,0)</f>
        <v>0</v>
      </c>
      <c r="BF86" s="232">
        <f>IF(N86="snížená",J86,0)</f>
        <v>0</v>
      </c>
      <c r="BG86" s="232">
        <f>IF(N86="zákl. přenesená",J86,0)</f>
        <v>0</v>
      </c>
      <c r="BH86" s="232">
        <f>IF(N86="sníž. přenesená",J86,0)</f>
        <v>0</v>
      </c>
      <c r="BI86" s="232">
        <f>IF(N86="nulová",J86,0)</f>
        <v>0</v>
      </c>
      <c r="BJ86" s="24" t="s">
        <v>78</v>
      </c>
      <c r="BK86" s="232">
        <f>ROUND(I86*H86,2)</f>
        <v>0</v>
      </c>
      <c r="BL86" s="24" t="s">
        <v>344</v>
      </c>
      <c r="BM86" s="24" t="s">
        <v>1006</v>
      </c>
    </row>
    <row r="87" spans="2:65" s="1" customFormat="1" ht="16.5" customHeight="1">
      <c r="B87" s="46"/>
      <c r="C87" s="221" t="s">
        <v>314</v>
      </c>
      <c r="D87" s="221" t="s">
        <v>141</v>
      </c>
      <c r="E87" s="222" t="s">
        <v>1007</v>
      </c>
      <c r="F87" s="223" t="s">
        <v>1008</v>
      </c>
      <c r="G87" s="224" t="s">
        <v>932</v>
      </c>
      <c r="H87" s="225">
        <v>12</v>
      </c>
      <c r="I87" s="226"/>
      <c r="J87" s="227">
        <f>ROUND(I87*H87,2)</f>
        <v>0</v>
      </c>
      <c r="K87" s="223" t="s">
        <v>21</v>
      </c>
      <c r="L87" s="72"/>
      <c r="M87" s="228" t="s">
        <v>21</v>
      </c>
      <c r="N87" s="229" t="s">
        <v>41</v>
      </c>
      <c r="O87" s="47"/>
      <c r="P87" s="230">
        <f>O87*H87</f>
        <v>0</v>
      </c>
      <c r="Q87" s="230">
        <v>0</v>
      </c>
      <c r="R87" s="230">
        <f>Q87*H87</f>
        <v>0</v>
      </c>
      <c r="S87" s="230">
        <v>0</v>
      </c>
      <c r="T87" s="231">
        <f>S87*H87</f>
        <v>0</v>
      </c>
      <c r="AR87" s="24" t="s">
        <v>344</v>
      </c>
      <c r="AT87" s="24" t="s">
        <v>141</v>
      </c>
      <c r="AU87" s="24" t="s">
        <v>80</v>
      </c>
      <c r="AY87" s="24" t="s">
        <v>137</v>
      </c>
      <c r="BE87" s="232">
        <f>IF(N87="základní",J87,0)</f>
        <v>0</v>
      </c>
      <c r="BF87" s="232">
        <f>IF(N87="snížená",J87,0)</f>
        <v>0</v>
      </c>
      <c r="BG87" s="232">
        <f>IF(N87="zákl. přenesená",J87,0)</f>
        <v>0</v>
      </c>
      <c r="BH87" s="232">
        <f>IF(N87="sníž. přenesená",J87,0)</f>
        <v>0</v>
      </c>
      <c r="BI87" s="232">
        <f>IF(N87="nulová",J87,0)</f>
        <v>0</v>
      </c>
      <c r="BJ87" s="24" t="s">
        <v>78</v>
      </c>
      <c r="BK87" s="232">
        <f>ROUND(I87*H87,2)</f>
        <v>0</v>
      </c>
      <c r="BL87" s="24" t="s">
        <v>344</v>
      </c>
      <c r="BM87" s="24" t="s">
        <v>1009</v>
      </c>
    </row>
    <row r="88" spans="2:65" s="1" customFormat="1" ht="16.5" customHeight="1">
      <c r="B88" s="46"/>
      <c r="C88" s="221" t="s">
        <v>225</v>
      </c>
      <c r="D88" s="221" t="s">
        <v>141</v>
      </c>
      <c r="E88" s="222" t="s">
        <v>1010</v>
      </c>
      <c r="F88" s="223" t="s">
        <v>1011</v>
      </c>
      <c r="G88" s="224" t="s">
        <v>932</v>
      </c>
      <c r="H88" s="225">
        <v>9</v>
      </c>
      <c r="I88" s="226"/>
      <c r="J88" s="227">
        <f>ROUND(I88*H88,2)</f>
        <v>0</v>
      </c>
      <c r="K88" s="223" t="s">
        <v>21</v>
      </c>
      <c r="L88" s="72"/>
      <c r="M88" s="228" t="s">
        <v>21</v>
      </c>
      <c r="N88" s="229" t="s">
        <v>41</v>
      </c>
      <c r="O88" s="47"/>
      <c r="P88" s="230">
        <f>O88*H88</f>
        <v>0</v>
      </c>
      <c r="Q88" s="230">
        <v>0</v>
      </c>
      <c r="R88" s="230">
        <f>Q88*H88</f>
        <v>0</v>
      </c>
      <c r="S88" s="230">
        <v>0</v>
      </c>
      <c r="T88" s="231">
        <f>S88*H88</f>
        <v>0</v>
      </c>
      <c r="AR88" s="24" t="s">
        <v>344</v>
      </c>
      <c r="AT88" s="24" t="s">
        <v>141</v>
      </c>
      <c r="AU88" s="24" t="s">
        <v>80</v>
      </c>
      <c r="AY88" s="24" t="s">
        <v>137</v>
      </c>
      <c r="BE88" s="232">
        <f>IF(N88="základní",J88,0)</f>
        <v>0</v>
      </c>
      <c r="BF88" s="232">
        <f>IF(N88="snížená",J88,0)</f>
        <v>0</v>
      </c>
      <c r="BG88" s="232">
        <f>IF(N88="zákl. přenesená",J88,0)</f>
        <v>0</v>
      </c>
      <c r="BH88" s="232">
        <f>IF(N88="sníž. přenesená",J88,0)</f>
        <v>0</v>
      </c>
      <c r="BI88" s="232">
        <f>IF(N88="nulová",J88,0)</f>
        <v>0</v>
      </c>
      <c r="BJ88" s="24" t="s">
        <v>78</v>
      </c>
      <c r="BK88" s="232">
        <f>ROUND(I88*H88,2)</f>
        <v>0</v>
      </c>
      <c r="BL88" s="24" t="s">
        <v>344</v>
      </c>
      <c r="BM88" s="24" t="s">
        <v>1012</v>
      </c>
    </row>
    <row r="89" spans="2:65" s="1" customFormat="1" ht="16.5" customHeight="1">
      <c r="B89" s="46"/>
      <c r="C89" s="221" t="s">
        <v>318</v>
      </c>
      <c r="D89" s="221" t="s">
        <v>141</v>
      </c>
      <c r="E89" s="222" t="s">
        <v>1013</v>
      </c>
      <c r="F89" s="223" t="s">
        <v>1014</v>
      </c>
      <c r="G89" s="224" t="s">
        <v>932</v>
      </c>
      <c r="H89" s="225">
        <v>12</v>
      </c>
      <c r="I89" s="226"/>
      <c r="J89" s="227">
        <f>ROUND(I89*H89,2)</f>
        <v>0</v>
      </c>
      <c r="K89" s="223" t="s">
        <v>21</v>
      </c>
      <c r="L89" s="72"/>
      <c r="M89" s="228" t="s">
        <v>21</v>
      </c>
      <c r="N89" s="229" t="s">
        <v>41</v>
      </c>
      <c r="O89" s="47"/>
      <c r="P89" s="230">
        <f>O89*H89</f>
        <v>0</v>
      </c>
      <c r="Q89" s="230">
        <v>0</v>
      </c>
      <c r="R89" s="230">
        <f>Q89*H89</f>
        <v>0</v>
      </c>
      <c r="S89" s="230">
        <v>0</v>
      </c>
      <c r="T89" s="231">
        <f>S89*H89</f>
        <v>0</v>
      </c>
      <c r="AR89" s="24" t="s">
        <v>344</v>
      </c>
      <c r="AT89" s="24" t="s">
        <v>141</v>
      </c>
      <c r="AU89" s="24" t="s">
        <v>80</v>
      </c>
      <c r="AY89" s="24" t="s">
        <v>137</v>
      </c>
      <c r="BE89" s="232">
        <f>IF(N89="základní",J89,0)</f>
        <v>0</v>
      </c>
      <c r="BF89" s="232">
        <f>IF(N89="snížená",J89,0)</f>
        <v>0</v>
      </c>
      <c r="BG89" s="232">
        <f>IF(N89="zákl. přenesená",J89,0)</f>
        <v>0</v>
      </c>
      <c r="BH89" s="232">
        <f>IF(N89="sníž. přenesená",J89,0)</f>
        <v>0</v>
      </c>
      <c r="BI89" s="232">
        <f>IF(N89="nulová",J89,0)</f>
        <v>0</v>
      </c>
      <c r="BJ89" s="24" t="s">
        <v>78</v>
      </c>
      <c r="BK89" s="232">
        <f>ROUND(I89*H89,2)</f>
        <v>0</v>
      </c>
      <c r="BL89" s="24" t="s">
        <v>344</v>
      </c>
      <c r="BM89" s="24" t="s">
        <v>1015</v>
      </c>
    </row>
    <row r="90" spans="2:65" s="1" customFormat="1" ht="16.5" customHeight="1">
      <c r="B90" s="46"/>
      <c r="C90" s="221" t="s">
        <v>322</v>
      </c>
      <c r="D90" s="221" t="s">
        <v>141</v>
      </c>
      <c r="E90" s="222" t="s">
        <v>1016</v>
      </c>
      <c r="F90" s="223" t="s">
        <v>1017</v>
      </c>
      <c r="G90" s="224" t="s">
        <v>932</v>
      </c>
      <c r="H90" s="225">
        <v>2</v>
      </c>
      <c r="I90" s="226"/>
      <c r="J90" s="227">
        <f>ROUND(I90*H90,2)</f>
        <v>0</v>
      </c>
      <c r="K90" s="223" t="s">
        <v>21</v>
      </c>
      <c r="L90" s="72"/>
      <c r="M90" s="228" t="s">
        <v>21</v>
      </c>
      <c r="N90" s="229" t="s">
        <v>41</v>
      </c>
      <c r="O90" s="47"/>
      <c r="P90" s="230">
        <f>O90*H90</f>
        <v>0</v>
      </c>
      <c r="Q90" s="230">
        <v>0</v>
      </c>
      <c r="R90" s="230">
        <f>Q90*H90</f>
        <v>0</v>
      </c>
      <c r="S90" s="230">
        <v>0</v>
      </c>
      <c r="T90" s="231">
        <f>S90*H90</f>
        <v>0</v>
      </c>
      <c r="AR90" s="24" t="s">
        <v>344</v>
      </c>
      <c r="AT90" s="24" t="s">
        <v>141</v>
      </c>
      <c r="AU90" s="24" t="s">
        <v>80</v>
      </c>
      <c r="AY90" s="24" t="s">
        <v>137</v>
      </c>
      <c r="BE90" s="232">
        <f>IF(N90="základní",J90,0)</f>
        <v>0</v>
      </c>
      <c r="BF90" s="232">
        <f>IF(N90="snížená",J90,0)</f>
        <v>0</v>
      </c>
      <c r="BG90" s="232">
        <f>IF(N90="zákl. přenesená",J90,0)</f>
        <v>0</v>
      </c>
      <c r="BH90" s="232">
        <f>IF(N90="sníž. přenesená",J90,0)</f>
        <v>0</v>
      </c>
      <c r="BI90" s="232">
        <f>IF(N90="nulová",J90,0)</f>
        <v>0</v>
      </c>
      <c r="BJ90" s="24" t="s">
        <v>78</v>
      </c>
      <c r="BK90" s="232">
        <f>ROUND(I90*H90,2)</f>
        <v>0</v>
      </c>
      <c r="BL90" s="24" t="s">
        <v>344</v>
      </c>
      <c r="BM90" s="24" t="s">
        <v>1018</v>
      </c>
    </row>
    <row r="91" spans="2:65" s="1" customFormat="1" ht="16.5" customHeight="1">
      <c r="B91" s="46"/>
      <c r="C91" s="221" t="s">
        <v>269</v>
      </c>
      <c r="D91" s="221" t="s">
        <v>141</v>
      </c>
      <c r="E91" s="222" t="s">
        <v>1019</v>
      </c>
      <c r="F91" s="223" t="s">
        <v>1020</v>
      </c>
      <c r="G91" s="224" t="s">
        <v>932</v>
      </c>
      <c r="H91" s="225">
        <v>10</v>
      </c>
      <c r="I91" s="226"/>
      <c r="J91" s="227">
        <f>ROUND(I91*H91,2)</f>
        <v>0</v>
      </c>
      <c r="K91" s="223" t="s">
        <v>21</v>
      </c>
      <c r="L91" s="72"/>
      <c r="M91" s="228" t="s">
        <v>21</v>
      </c>
      <c r="N91" s="229" t="s">
        <v>41</v>
      </c>
      <c r="O91" s="47"/>
      <c r="P91" s="230">
        <f>O91*H91</f>
        <v>0</v>
      </c>
      <c r="Q91" s="230">
        <v>0</v>
      </c>
      <c r="R91" s="230">
        <f>Q91*H91</f>
        <v>0</v>
      </c>
      <c r="S91" s="230">
        <v>0</v>
      </c>
      <c r="T91" s="231">
        <f>S91*H91</f>
        <v>0</v>
      </c>
      <c r="AR91" s="24" t="s">
        <v>344</v>
      </c>
      <c r="AT91" s="24" t="s">
        <v>141</v>
      </c>
      <c r="AU91" s="24" t="s">
        <v>80</v>
      </c>
      <c r="AY91" s="24" t="s">
        <v>137</v>
      </c>
      <c r="BE91" s="232">
        <f>IF(N91="základní",J91,0)</f>
        <v>0</v>
      </c>
      <c r="BF91" s="232">
        <f>IF(N91="snížená",J91,0)</f>
        <v>0</v>
      </c>
      <c r="BG91" s="232">
        <f>IF(N91="zákl. přenesená",J91,0)</f>
        <v>0</v>
      </c>
      <c r="BH91" s="232">
        <f>IF(N91="sníž. přenesená",J91,0)</f>
        <v>0</v>
      </c>
      <c r="BI91" s="232">
        <f>IF(N91="nulová",J91,0)</f>
        <v>0</v>
      </c>
      <c r="BJ91" s="24" t="s">
        <v>78</v>
      </c>
      <c r="BK91" s="232">
        <f>ROUND(I91*H91,2)</f>
        <v>0</v>
      </c>
      <c r="BL91" s="24" t="s">
        <v>344</v>
      </c>
      <c r="BM91" s="24" t="s">
        <v>1021</v>
      </c>
    </row>
    <row r="92" spans="2:65" s="1" customFormat="1" ht="16.5" customHeight="1">
      <c r="B92" s="46"/>
      <c r="C92" s="221" t="s">
        <v>282</v>
      </c>
      <c r="D92" s="221" t="s">
        <v>141</v>
      </c>
      <c r="E92" s="222" t="s">
        <v>1022</v>
      </c>
      <c r="F92" s="223" t="s">
        <v>1023</v>
      </c>
      <c r="G92" s="224" t="s">
        <v>932</v>
      </c>
      <c r="H92" s="225">
        <v>2</v>
      </c>
      <c r="I92" s="226"/>
      <c r="J92" s="227">
        <f>ROUND(I92*H92,2)</f>
        <v>0</v>
      </c>
      <c r="K92" s="223" t="s">
        <v>21</v>
      </c>
      <c r="L92" s="72"/>
      <c r="M92" s="228" t="s">
        <v>21</v>
      </c>
      <c r="N92" s="229" t="s">
        <v>41</v>
      </c>
      <c r="O92" s="47"/>
      <c r="P92" s="230">
        <f>O92*H92</f>
        <v>0</v>
      </c>
      <c r="Q92" s="230">
        <v>0</v>
      </c>
      <c r="R92" s="230">
        <f>Q92*H92</f>
        <v>0</v>
      </c>
      <c r="S92" s="230">
        <v>0</v>
      </c>
      <c r="T92" s="231">
        <f>S92*H92</f>
        <v>0</v>
      </c>
      <c r="AR92" s="24" t="s">
        <v>344</v>
      </c>
      <c r="AT92" s="24" t="s">
        <v>141</v>
      </c>
      <c r="AU92" s="24" t="s">
        <v>80</v>
      </c>
      <c r="AY92" s="24" t="s">
        <v>137</v>
      </c>
      <c r="BE92" s="232">
        <f>IF(N92="základní",J92,0)</f>
        <v>0</v>
      </c>
      <c r="BF92" s="232">
        <f>IF(N92="snížená",J92,0)</f>
        <v>0</v>
      </c>
      <c r="BG92" s="232">
        <f>IF(N92="zákl. přenesená",J92,0)</f>
        <v>0</v>
      </c>
      <c r="BH92" s="232">
        <f>IF(N92="sníž. přenesená",J92,0)</f>
        <v>0</v>
      </c>
      <c r="BI92" s="232">
        <f>IF(N92="nulová",J92,0)</f>
        <v>0</v>
      </c>
      <c r="BJ92" s="24" t="s">
        <v>78</v>
      </c>
      <c r="BK92" s="232">
        <f>ROUND(I92*H92,2)</f>
        <v>0</v>
      </c>
      <c r="BL92" s="24" t="s">
        <v>344</v>
      </c>
      <c r="BM92" s="24" t="s">
        <v>1024</v>
      </c>
    </row>
    <row r="93" spans="2:65" s="1" customFormat="1" ht="16.5" customHeight="1">
      <c r="B93" s="46"/>
      <c r="C93" s="221" t="s">
        <v>140</v>
      </c>
      <c r="D93" s="221" t="s">
        <v>141</v>
      </c>
      <c r="E93" s="222" t="s">
        <v>1025</v>
      </c>
      <c r="F93" s="223" t="s">
        <v>1026</v>
      </c>
      <c r="G93" s="224" t="s">
        <v>932</v>
      </c>
      <c r="H93" s="225">
        <v>9</v>
      </c>
      <c r="I93" s="226"/>
      <c r="J93" s="227">
        <f>ROUND(I93*H93,2)</f>
        <v>0</v>
      </c>
      <c r="K93" s="223" t="s">
        <v>21</v>
      </c>
      <c r="L93" s="72"/>
      <c r="M93" s="228" t="s">
        <v>21</v>
      </c>
      <c r="N93" s="229" t="s">
        <v>41</v>
      </c>
      <c r="O93" s="47"/>
      <c r="P93" s="230">
        <f>O93*H93</f>
        <v>0</v>
      </c>
      <c r="Q93" s="230">
        <v>0</v>
      </c>
      <c r="R93" s="230">
        <f>Q93*H93</f>
        <v>0</v>
      </c>
      <c r="S93" s="230">
        <v>0</v>
      </c>
      <c r="T93" s="231">
        <f>S93*H93</f>
        <v>0</v>
      </c>
      <c r="AR93" s="24" t="s">
        <v>344</v>
      </c>
      <c r="AT93" s="24" t="s">
        <v>141</v>
      </c>
      <c r="AU93" s="24" t="s">
        <v>80</v>
      </c>
      <c r="AY93" s="24" t="s">
        <v>137</v>
      </c>
      <c r="BE93" s="232">
        <f>IF(N93="základní",J93,0)</f>
        <v>0</v>
      </c>
      <c r="BF93" s="232">
        <f>IF(N93="snížená",J93,0)</f>
        <v>0</v>
      </c>
      <c r="BG93" s="232">
        <f>IF(N93="zákl. přenesená",J93,0)</f>
        <v>0</v>
      </c>
      <c r="BH93" s="232">
        <f>IF(N93="sníž. přenesená",J93,0)</f>
        <v>0</v>
      </c>
      <c r="BI93" s="232">
        <f>IF(N93="nulová",J93,0)</f>
        <v>0</v>
      </c>
      <c r="BJ93" s="24" t="s">
        <v>78</v>
      </c>
      <c r="BK93" s="232">
        <f>ROUND(I93*H93,2)</f>
        <v>0</v>
      </c>
      <c r="BL93" s="24" t="s">
        <v>344</v>
      </c>
      <c r="BM93" s="24" t="s">
        <v>1027</v>
      </c>
    </row>
    <row r="94" spans="2:65" s="1" customFormat="1" ht="16.5" customHeight="1">
      <c r="B94" s="46"/>
      <c r="C94" s="221" t="s">
        <v>153</v>
      </c>
      <c r="D94" s="221" t="s">
        <v>141</v>
      </c>
      <c r="E94" s="222" t="s">
        <v>1028</v>
      </c>
      <c r="F94" s="223" t="s">
        <v>1029</v>
      </c>
      <c r="G94" s="224" t="s">
        <v>932</v>
      </c>
      <c r="H94" s="225">
        <v>2</v>
      </c>
      <c r="I94" s="226"/>
      <c r="J94" s="227">
        <f>ROUND(I94*H94,2)</f>
        <v>0</v>
      </c>
      <c r="K94" s="223" t="s">
        <v>21</v>
      </c>
      <c r="L94" s="72"/>
      <c r="M94" s="228" t="s">
        <v>21</v>
      </c>
      <c r="N94" s="229" t="s">
        <v>41</v>
      </c>
      <c r="O94" s="47"/>
      <c r="P94" s="230">
        <f>O94*H94</f>
        <v>0</v>
      </c>
      <c r="Q94" s="230">
        <v>0</v>
      </c>
      <c r="R94" s="230">
        <f>Q94*H94</f>
        <v>0</v>
      </c>
      <c r="S94" s="230">
        <v>0</v>
      </c>
      <c r="T94" s="231">
        <f>S94*H94</f>
        <v>0</v>
      </c>
      <c r="AR94" s="24" t="s">
        <v>344</v>
      </c>
      <c r="AT94" s="24" t="s">
        <v>141</v>
      </c>
      <c r="AU94" s="24" t="s">
        <v>80</v>
      </c>
      <c r="AY94" s="24" t="s">
        <v>137</v>
      </c>
      <c r="BE94" s="232">
        <f>IF(N94="základní",J94,0)</f>
        <v>0</v>
      </c>
      <c r="BF94" s="232">
        <f>IF(N94="snížená",J94,0)</f>
        <v>0</v>
      </c>
      <c r="BG94" s="232">
        <f>IF(N94="zákl. přenesená",J94,0)</f>
        <v>0</v>
      </c>
      <c r="BH94" s="232">
        <f>IF(N94="sníž. přenesená",J94,0)</f>
        <v>0</v>
      </c>
      <c r="BI94" s="232">
        <f>IF(N94="nulová",J94,0)</f>
        <v>0</v>
      </c>
      <c r="BJ94" s="24" t="s">
        <v>78</v>
      </c>
      <c r="BK94" s="232">
        <f>ROUND(I94*H94,2)</f>
        <v>0</v>
      </c>
      <c r="BL94" s="24" t="s">
        <v>344</v>
      </c>
      <c r="BM94" s="24" t="s">
        <v>1030</v>
      </c>
    </row>
    <row r="95" spans="2:65" s="1" customFormat="1" ht="16.5" customHeight="1">
      <c r="B95" s="46"/>
      <c r="C95" s="221" t="s">
        <v>362</v>
      </c>
      <c r="D95" s="221" t="s">
        <v>141</v>
      </c>
      <c r="E95" s="222" t="s">
        <v>1031</v>
      </c>
      <c r="F95" s="223" t="s">
        <v>1032</v>
      </c>
      <c r="G95" s="224" t="s">
        <v>932</v>
      </c>
      <c r="H95" s="225">
        <v>7</v>
      </c>
      <c r="I95" s="226"/>
      <c r="J95" s="227">
        <f>ROUND(I95*H95,2)</f>
        <v>0</v>
      </c>
      <c r="K95" s="223" t="s">
        <v>21</v>
      </c>
      <c r="L95" s="72"/>
      <c r="M95" s="228" t="s">
        <v>21</v>
      </c>
      <c r="N95" s="229" t="s">
        <v>41</v>
      </c>
      <c r="O95" s="47"/>
      <c r="P95" s="230">
        <f>O95*H95</f>
        <v>0</v>
      </c>
      <c r="Q95" s="230">
        <v>0</v>
      </c>
      <c r="R95" s="230">
        <f>Q95*H95</f>
        <v>0</v>
      </c>
      <c r="S95" s="230">
        <v>0</v>
      </c>
      <c r="T95" s="231">
        <f>S95*H95</f>
        <v>0</v>
      </c>
      <c r="AR95" s="24" t="s">
        <v>344</v>
      </c>
      <c r="AT95" s="24" t="s">
        <v>141</v>
      </c>
      <c r="AU95" s="24" t="s">
        <v>80</v>
      </c>
      <c r="AY95" s="24" t="s">
        <v>137</v>
      </c>
      <c r="BE95" s="232">
        <f>IF(N95="základní",J95,0)</f>
        <v>0</v>
      </c>
      <c r="BF95" s="232">
        <f>IF(N95="snížená",J95,0)</f>
        <v>0</v>
      </c>
      <c r="BG95" s="232">
        <f>IF(N95="zákl. přenesená",J95,0)</f>
        <v>0</v>
      </c>
      <c r="BH95" s="232">
        <f>IF(N95="sníž. přenesená",J95,0)</f>
        <v>0</v>
      </c>
      <c r="BI95" s="232">
        <f>IF(N95="nulová",J95,0)</f>
        <v>0</v>
      </c>
      <c r="BJ95" s="24" t="s">
        <v>78</v>
      </c>
      <c r="BK95" s="232">
        <f>ROUND(I95*H95,2)</f>
        <v>0</v>
      </c>
      <c r="BL95" s="24" t="s">
        <v>344</v>
      </c>
      <c r="BM95" s="24" t="s">
        <v>1033</v>
      </c>
    </row>
    <row r="96" spans="2:65" s="1" customFormat="1" ht="16.5" customHeight="1">
      <c r="B96" s="46"/>
      <c r="C96" s="221" t="s">
        <v>827</v>
      </c>
      <c r="D96" s="221" t="s">
        <v>141</v>
      </c>
      <c r="E96" s="222" t="s">
        <v>1034</v>
      </c>
      <c r="F96" s="223" t="s">
        <v>1035</v>
      </c>
      <c r="G96" s="224" t="s">
        <v>932</v>
      </c>
      <c r="H96" s="225">
        <v>9</v>
      </c>
      <c r="I96" s="226"/>
      <c r="J96" s="227">
        <f>ROUND(I96*H96,2)</f>
        <v>0</v>
      </c>
      <c r="K96" s="223" t="s">
        <v>21</v>
      </c>
      <c r="L96" s="72"/>
      <c r="M96" s="228" t="s">
        <v>21</v>
      </c>
      <c r="N96" s="229" t="s">
        <v>41</v>
      </c>
      <c r="O96" s="47"/>
      <c r="P96" s="230">
        <f>O96*H96</f>
        <v>0</v>
      </c>
      <c r="Q96" s="230">
        <v>0</v>
      </c>
      <c r="R96" s="230">
        <f>Q96*H96</f>
        <v>0</v>
      </c>
      <c r="S96" s="230">
        <v>0</v>
      </c>
      <c r="T96" s="231">
        <f>S96*H96</f>
        <v>0</v>
      </c>
      <c r="AR96" s="24" t="s">
        <v>344</v>
      </c>
      <c r="AT96" s="24" t="s">
        <v>141</v>
      </c>
      <c r="AU96" s="24" t="s">
        <v>80</v>
      </c>
      <c r="AY96" s="24" t="s">
        <v>137</v>
      </c>
      <c r="BE96" s="232">
        <f>IF(N96="základní",J96,0)</f>
        <v>0</v>
      </c>
      <c r="BF96" s="232">
        <f>IF(N96="snížená",J96,0)</f>
        <v>0</v>
      </c>
      <c r="BG96" s="232">
        <f>IF(N96="zákl. přenesená",J96,0)</f>
        <v>0</v>
      </c>
      <c r="BH96" s="232">
        <f>IF(N96="sníž. přenesená",J96,0)</f>
        <v>0</v>
      </c>
      <c r="BI96" s="232">
        <f>IF(N96="nulová",J96,0)</f>
        <v>0</v>
      </c>
      <c r="BJ96" s="24" t="s">
        <v>78</v>
      </c>
      <c r="BK96" s="232">
        <f>ROUND(I96*H96,2)</f>
        <v>0</v>
      </c>
      <c r="BL96" s="24" t="s">
        <v>344</v>
      </c>
      <c r="BM96" s="24" t="s">
        <v>1036</v>
      </c>
    </row>
    <row r="97" spans="2:65" s="1" customFormat="1" ht="16.5" customHeight="1">
      <c r="B97" s="46"/>
      <c r="C97" s="221" t="s">
        <v>10</v>
      </c>
      <c r="D97" s="221" t="s">
        <v>141</v>
      </c>
      <c r="E97" s="222" t="s">
        <v>1037</v>
      </c>
      <c r="F97" s="223" t="s">
        <v>1038</v>
      </c>
      <c r="G97" s="224" t="s">
        <v>932</v>
      </c>
      <c r="H97" s="225">
        <v>2</v>
      </c>
      <c r="I97" s="226"/>
      <c r="J97" s="227">
        <f>ROUND(I97*H97,2)</f>
        <v>0</v>
      </c>
      <c r="K97" s="223" t="s">
        <v>21</v>
      </c>
      <c r="L97" s="72"/>
      <c r="M97" s="228" t="s">
        <v>21</v>
      </c>
      <c r="N97" s="229" t="s">
        <v>41</v>
      </c>
      <c r="O97" s="47"/>
      <c r="P97" s="230">
        <f>O97*H97</f>
        <v>0</v>
      </c>
      <c r="Q97" s="230">
        <v>0</v>
      </c>
      <c r="R97" s="230">
        <f>Q97*H97</f>
        <v>0</v>
      </c>
      <c r="S97" s="230">
        <v>0</v>
      </c>
      <c r="T97" s="231">
        <f>S97*H97</f>
        <v>0</v>
      </c>
      <c r="AR97" s="24" t="s">
        <v>344</v>
      </c>
      <c r="AT97" s="24" t="s">
        <v>141</v>
      </c>
      <c r="AU97" s="24" t="s">
        <v>80</v>
      </c>
      <c r="AY97" s="24" t="s">
        <v>137</v>
      </c>
      <c r="BE97" s="232">
        <f>IF(N97="základní",J97,0)</f>
        <v>0</v>
      </c>
      <c r="BF97" s="232">
        <f>IF(N97="snížená",J97,0)</f>
        <v>0</v>
      </c>
      <c r="BG97" s="232">
        <f>IF(N97="zákl. přenesená",J97,0)</f>
        <v>0</v>
      </c>
      <c r="BH97" s="232">
        <f>IF(N97="sníž. přenesená",J97,0)</f>
        <v>0</v>
      </c>
      <c r="BI97" s="232">
        <f>IF(N97="nulová",J97,0)</f>
        <v>0</v>
      </c>
      <c r="BJ97" s="24" t="s">
        <v>78</v>
      </c>
      <c r="BK97" s="232">
        <f>ROUND(I97*H97,2)</f>
        <v>0</v>
      </c>
      <c r="BL97" s="24" t="s">
        <v>344</v>
      </c>
      <c r="BM97" s="24" t="s">
        <v>1039</v>
      </c>
    </row>
    <row r="98" spans="2:65" s="1" customFormat="1" ht="16.5" customHeight="1">
      <c r="B98" s="46"/>
      <c r="C98" s="221" t="s">
        <v>344</v>
      </c>
      <c r="D98" s="221" t="s">
        <v>141</v>
      </c>
      <c r="E98" s="222" t="s">
        <v>1040</v>
      </c>
      <c r="F98" s="223" t="s">
        <v>1041</v>
      </c>
      <c r="G98" s="224" t="s">
        <v>932</v>
      </c>
      <c r="H98" s="225">
        <v>2</v>
      </c>
      <c r="I98" s="226"/>
      <c r="J98" s="227">
        <f>ROUND(I98*H98,2)</f>
        <v>0</v>
      </c>
      <c r="K98" s="223" t="s">
        <v>21</v>
      </c>
      <c r="L98" s="72"/>
      <c r="M98" s="228" t="s">
        <v>21</v>
      </c>
      <c r="N98" s="229" t="s">
        <v>41</v>
      </c>
      <c r="O98" s="47"/>
      <c r="P98" s="230">
        <f>O98*H98</f>
        <v>0</v>
      </c>
      <c r="Q98" s="230">
        <v>0</v>
      </c>
      <c r="R98" s="230">
        <f>Q98*H98</f>
        <v>0</v>
      </c>
      <c r="S98" s="230">
        <v>0</v>
      </c>
      <c r="T98" s="231">
        <f>S98*H98</f>
        <v>0</v>
      </c>
      <c r="AR98" s="24" t="s">
        <v>344</v>
      </c>
      <c r="AT98" s="24" t="s">
        <v>141</v>
      </c>
      <c r="AU98" s="24" t="s">
        <v>80</v>
      </c>
      <c r="AY98" s="24" t="s">
        <v>137</v>
      </c>
      <c r="BE98" s="232">
        <f>IF(N98="základní",J98,0)</f>
        <v>0</v>
      </c>
      <c r="BF98" s="232">
        <f>IF(N98="snížená",J98,0)</f>
        <v>0</v>
      </c>
      <c r="BG98" s="232">
        <f>IF(N98="zákl. přenesená",J98,0)</f>
        <v>0</v>
      </c>
      <c r="BH98" s="232">
        <f>IF(N98="sníž. přenesená",J98,0)</f>
        <v>0</v>
      </c>
      <c r="BI98" s="232">
        <f>IF(N98="nulová",J98,0)</f>
        <v>0</v>
      </c>
      <c r="BJ98" s="24" t="s">
        <v>78</v>
      </c>
      <c r="BK98" s="232">
        <f>ROUND(I98*H98,2)</f>
        <v>0</v>
      </c>
      <c r="BL98" s="24" t="s">
        <v>344</v>
      </c>
      <c r="BM98" s="24" t="s">
        <v>1042</v>
      </c>
    </row>
    <row r="99" spans="2:65" s="1" customFormat="1" ht="16.5" customHeight="1">
      <c r="B99" s="46"/>
      <c r="C99" s="221" t="s">
        <v>370</v>
      </c>
      <c r="D99" s="221" t="s">
        <v>141</v>
      </c>
      <c r="E99" s="222" t="s">
        <v>1043</v>
      </c>
      <c r="F99" s="223" t="s">
        <v>1044</v>
      </c>
      <c r="G99" s="224" t="s">
        <v>932</v>
      </c>
      <c r="H99" s="225">
        <v>1</v>
      </c>
      <c r="I99" s="226"/>
      <c r="J99" s="227">
        <f>ROUND(I99*H99,2)</f>
        <v>0</v>
      </c>
      <c r="K99" s="223" t="s">
        <v>21</v>
      </c>
      <c r="L99" s="72"/>
      <c r="M99" s="228" t="s">
        <v>21</v>
      </c>
      <c r="N99" s="229" t="s">
        <v>41</v>
      </c>
      <c r="O99" s="47"/>
      <c r="P99" s="230">
        <f>O99*H99</f>
        <v>0</v>
      </c>
      <c r="Q99" s="230">
        <v>0</v>
      </c>
      <c r="R99" s="230">
        <f>Q99*H99</f>
        <v>0</v>
      </c>
      <c r="S99" s="230">
        <v>0</v>
      </c>
      <c r="T99" s="231">
        <f>S99*H99</f>
        <v>0</v>
      </c>
      <c r="AR99" s="24" t="s">
        <v>344</v>
      </c>
      <c r="AT99" s="24" t="s">
        <v>141</v>
      </c>
      <c r="AU99" s="24" t="s">
        <v>80</v>
      </c>
      <c r="AY99" s="24" t="s">
        <v>137</v>
      </c>
      <c r="BE99" s="232">
        <f>IF(N99="základní",J99,0)</f>
        <v>0</v>
      </c>
      <c r="BF99" s="232">
        <f>IF(N99="snížená",J99,0)</f>
        <v>0</v>
      </c>
      <c r="BG99" s="232">
        <f>IF(N99="zákl. přenesená",J99,0)</f>
        <v>0</v>
      </c>
      <c r="BH99" s="232">
        <f>IF(N99="sníž. přenesená",J99,0)</f>
        <v>0</v>
      </c>
      <c r="BI99" s="232">
        <f>IF(N99="nulová",J99,0)</f>
        <v>0</v>
      </c>
      <c r="BJ99" s="24" t="s">
        <v>78</v>
      </c>
      <c r="BK99" s="232">
        <f>ROUND(I99*H99,2)</f>
        <v>0</v>
      </c>
      <c r="BL99" s="24" t="s">
        <v>344</v>
      </c>
      <c r="BM99" s="24" t="s">
        <v>1045</v>
      </c>
    </row>
    <row r="100" spans="2:65" s="1" customFormat="1" ht="16.5" customHeight="1">
      <c r="B100" s="46"/>
      <c r="C100" s="221" t="s">
        <v>378</v>
      </c>
      <c r="D100" s="221" t="s">
        <v>141</v>
      </c>
      <c r="E100" s="222" t="s">
        <v>1046</v>
      </c>
      <c r="F100" s="223" t="s">
        <v>1047</v>
      </c>
      <c r="G100" s="224" t="s">
        <v>932</v>
      </c>
      <c r="H100" s="225">
        <v>1</v>
      </c>
      <c r="I100" s="226"/>
      <c r="J100" s="227">
        <f>ROUND(I100*H100,2)</f>
        <v>0</v>
      </c>
      <c r="K100" s="223" t="s">
        <v>21</v>
      </c>
      <c r="L100" s="72"/>
      <c r="M100" s="228" t="s">
        <v>21</v>
      </c>
      <c r="N100" s="229" t="s">
        <v>41</v>
      </c>
      <c r="O100" s="47"/>
      <c r="P100" s="230">
        <f>O100*H100</f>
        <v>0</v>
      </c>
      <c r="Q100" s="230">
        <v>0</v>
      </c>
      <c r="R100" s="230">
        <f>Q100*H100</f>
        <v>0</v>
      </c>
      <c r="S100" s="230">
        <v>0</v>
      </c>
      <c r="T100" s="231">
        <f>S100*H100</f>
        <v>0</v>
      </c>
      <c r="AR100" s="24" t="s">
        <v>344</v>
      </c>
      <c r="AT100" s="24" t="s">
        <v>141</v>
      </c>
      <c r="AU100" s="24" t="s">
        <v>80</v>
      </c>
      <c r="AY100" s="24" t="s">
        <v>137</v>
      </c>
      <c r="BE100" s="232">
        <f>IF(N100="základní",J100,0)</f>
        <v>0</v>
      </c>
      <c r="BF100" s="232">
        <f>IF(N100="snížená",J100,0)</f>
        <v>0</v>
      </c>
      <c r="BG100" s="232">
        <f>IF(N100="zákl. přenesená",J100,0)</f>
        <v>0</v>
      </c>
      <c r="BH100" s="232">
        <f>IF(N100="sníž. přenesená",J100,0)</f>
        <v>0</v>
      </c>
      <c r="BI100" s="232">
        <f>IF(N100="nulová",J100,0)</f>
        <v>0</v>
      </c>
      <c r="BJ100" s="24" t="s">
        <v>78</v>
      </c>
      <c r="BK100" s="232">
        <f>ROUND(I100*H100,2)</f>
        <v>0</v>
      </c>
      <c r="BL100" s="24" t="s">
        <v>344</v>
      </c>
      <c r="BM100" s="24" t="s">
        <v>1048</v>
      </c>
    </row>
    <row r="101" spans="2:65" s="1" customFormat="1" ht="16.5" customHeight="1">
      <c r="B101" s="46"/>
      <c r="C101" s="221" t="s">
        <v>387</v>
      </c>
      <c r="D101" s="221" t="s">
        <v>141</v>
      </c>
      <c r="E101" s="222" t="s">
        <v>1049</v>
      </c>
      <c r="F101" s="223" t="s">
        <v>1050</v>
      </c>
      <c r="G101" s="224" t="s">
        <v>932</v>
      </c>
      <c r="H101" s="225">
        <v>60</v>
      </c>
      <c r="I101" s="226"/>
      <c r="J101" s="227">
        <f>ROUND(I101*H101,2)</f>
        <v>0</v>
      </c>
      <c r="K101" s="223" t="s">
        <v>21</v>
      </c>
      <c r="L101" s="72"/>
      <c r="M101" s="228" t="s">
        <v>21</v>
      </c>
      <c r="N101" s="229" t="s">
        <v>41</v>
      </c>
      <c r="O101" s="47"/>
      <c r="P101" s="230">
        <f>O101*H101</f>
        <v>0</v>
      </c>
      <c r="Q101" s="230">
        <v>0</v>
      </c>
      <c r="R101" s="230">
        <f>Q101*H101</f>
        <v>0</v>
      </c>
      <c r="S101" s="230">
        <v>0</v>
      </c>
      <c r="T101" s="231">
        <f>S101*H101</f>
        <v>0</v>
      </c>
      <c r="AR101" s="24" t="s">
        <v>344</v>
      </c>
      <c r="AT101" s="24" t="s">
        <v>141</v>
      </c>
      <c r="AU101" s="24" t="s">
        <v>80</v>
      </c>
      <c r="AY101" s="24" t="s">
        <v>137</v>
      </c>
      <c r="BE101" s="232">
        <f>IF(N101="základní",J101,0)</f>
        <v>0</v>
      </c>
      <c r="BF101" s="232">
        <f>IF(N101="snížená",J101,0)</f>
        <v>0</v>
      </c>
      <c r="BG101" s="232">
        <f>IF(N101="zákl. přenesená",J101,0)</f>
        <v>0</v>
      </c>
      <c r="BH101" s="232">
        <f>IF(N101="sníž. přenesená",J101,0)</f>
        <v>0</v>
      </c>
      <c r="BI101" s="232">
        <f>IF(N101="nulová",J101,0)</f>
        <v>0</v>
      </c>
      <c r="BJ101" s="24" t="s">
        <v>78</v>
      </c>
      <c r="BK101" s="232">
        <f>ROUND(I101*H101,2)</f>
        <v>0</v>
      </c>
      <c r="BL101" s="24" t="s">
        <v>344</v>
      </c>
      <c r="BM101" s="24" t="s">
        <v>1051</v>
      </c>
    </row>
    <row r="102" spans="2:65" s="1" customFormat="1" ht="16.5" customHeight="1">
      <c r="B102" s="46"/>
      <c r="C102" s="221" t="s">
        <v>588</v>
      </c>
      <c r="D102" s="221" t="s">
        <v>141</v>
      </c>
      <c r="E102" s="222" t="s">
        <v>1052</v>
      </c>
      <c r="F102" s="223" t="s">
        <v>1053</v>
      </c>
      <c r="G102" s="224" t="s">
        <v>932</v>
      </c>
      <c r="H102" s="225">
        <v>5</v>
      </c>
      <c r="I102" s="226"/>
      <c r="J102" s="227">
        <f>ROUND(I102*H102,2)</f>
        <v>0</v>
      </c>
      <c r="K102" s="223" t="s">
        <v>21</v>
      </c>
      <c r="L102" s="72"/>
      <c r="M102" s="228" t="s">
        <v>21</v>
      </c>
      <c r="N102" s="229" t="s">
        <v>41</v>
      </c>
      <c r="O102" s="47"/>
      <c r="P102" s="230">
        <f>O102*H102</f>
        <v>0</v>
      </c>
      <c r="Q102" s="230">
        <v>0</v>
      </c>
      <c r="R102" s="230">
        <f>Q102*H102</f>
        <v>0</v>
      </c>
      <c r="S102" s="230">
        <v>0</v>
      </c>
      <c r="T102" s="231">
        <f>S102*H102</f>
        <v>0</v>
      </c>
      <c r="AR102" s="24" t="s">
        <v>344</v>
      </c>
      <c r="AT102" s="24" t="s">
        <v>141</v>
      </c>
      <c r="AU102" s="24" t="s">
        <v>80</v>
      </c>
      <c r="AY102" s="24" t="s">
        <v>137</v>
      </c>
      <c r="BE102" s="232">
        <f>IF(N102="základní",J102,0)</f>
        <v>0</v>
      </c>
      <c r="BF102" s="232">
        <f>IF(N102="snížená",J102,0)</f>
        <v>0</v>
      </c>
      <c r="BG102" s="232">
        <f>IF(N102="zákl. přenesená",J102,0)</f>
        <v>0</v>
      </c>
      <c r="BH102" s="232">
        <f>IF(N102="sníž. přenesená",J102,0)</f>
        <v>0</v>
      </c>
      <c r="BI102" s="232">
        <f>IF(N102="nulová",J102,0)</f>
        <v>0</v>
      </c>
      <c r="BJ102" s="24" t="s">
        <v>78</v>
      </c>
      <c r="BK102" s="232">
        <f>ROUND(I102*H102,2)</f>
        <v>0</v>
      </c>
      <c r="BL102" s="24" t="s">
        <v>344</v>
      </c>
      <c r="BM102" s="24" t="s">
        <v>1054</v>
      </c>
    </row>
    <row r="103" spans="2:65" s="1" customFormat="1" ht="16.5" customHeight="1">
      <c r="B103" s="46"/>
      <c r="C103" s="221" t="s">
        <v>9</v>
      </c>
      <c r="D103" s="221" t="s">
        <v>141</v>
      </c>
      <c r="E103" s="222" t="s">
        <v>1055</v>
      </c>
      <c r="F103" s="223" t="s">
        <v>1056</v>
      </c>
      <c r="G103" s="224" t="s">
        <v>932</v>
      </c>
      <c r="H103" s="225">
        <v>1</v>
      </c>
      <c r="I103" s="226"/>
      <c r="J103" s="227">
        <f>ROUND(I103*H103,2)</f>
        <v>0</v>
      </c>
      <c r="K103" s="223" t="s">
        <v>21</v>
      </c>
      <c r="L103" s="72"/>
      <c r="M103" s="228" t="s">
        <v>21</v>
      </c>
      <c r="N103" s="229" t="s">
        <v>41</v>
      </c>
      <c r="O103" s="47"/>
      <c r="P103" s="230">
        <f>O103*H103</f>
        <v>0</v>
      </c>
      <c r="Q103" s="230">
        <v>0</v>
      </c>
      <c r="R103" s="230">
        <f>Q103*H103</f>
        <v>0</v>
      </c>
      <c r="S103" s="230">
        <v>0</v>
      </c>
      <c r="T103" s="231">
        <f>S103*H103</f>
        <v>0</v>
      </c>
      <c r="AR103" s="24" t="s">
        <v>344</v>
      </c>
      <c r="AT103" s="24" t="s">
        <v>141</v>
      </c>
      <c r="AU103" s="24" t="s">
        <v>80</v>
      </c>
      <c r="AY103" s="24" t="s">
        <v>137</v>
      </c>
      <c r="BE103" s="232">
        <f>IF(N103="základní",J103,0)</f>
        <v>0</v>
      </c>
      <c r="BF103" s="232">
        <f>IF(N103="snížená",J103,0)</f>
        <v>0</v>
      </c>
      <c r="BG103" s="232">
        <f>IF(N103="zákl. přenesená",J103,0)</f>
        <v>0</v>
      </c>
      <c r="BH103" s="232">
        <f>IF(N103="sníž. přenesená",J103,0)</f>
        <v>0</v>
      </c>
      <c r="BI103" s="232">
        <f>IF(N103="nulová",J103,0)</f>
        <v>0</v>
      </c>
      <c r="BJ103" s="24" t="s">
        <v>78</v>
      </c>
      <c r="BK103" s="232">
        <f>ROUND(I103*H103,2)</f>
        <v>0</v>
      </c>
      <c r="BL103" s="24" t="s">
        <v>344</v>
      </c>
      <c r="BM103" s="24" t="s">
        <v>1057</v>
      </c>
    </row>
    <row r="104" spans="2:65" s="1" customFormat="1" ht="16.5" customHeight="1">
      <c r="B104" s="46"/>
      <c r="C104" s="221" t="s">
        <v>395</v>
      </c>
      <c r="D104" s="221" t="s">
        <v>141</v>
      </c>
      <c r="E104" s="222" t="s">
        <v>1058</v>
      </c>
      <c r="F104" s="223" t="s">
        <v>1059</v>
      </c>
      <c r="G104" s="224" t="s">
        <v>932</v>
      </c>
      <c r="H104" s="225">
        <v>1</v>
      </c>
      <c r="I104" s="226"/>
      <c r="J104" s="227">
        <f>ROUND(I104*H104,2)</f>
        <v>0</v>
      </c>
      <c r="K104" s="223" t="s">
        <v>21</v>
      </c>
      <c r="L104" s="72"/>
      <c r="M104" s="228" t="s">
        <v>21</v>
      </c>
      <c r="N104" s="229" t="s">
        <v>41</v>
      </c>
      <c r="O104" s="47"/>
      <c r="P104" s="230">
        <f>O104*H104</f>
        <v>0</v>
      </c>
      <c r="Q104" s="230">
        <v>0</v>
      </c>
      <c r="R104" s="230">
        <f>Q104*H104</f>
        <v>0</v>
      </c>
      <c r="S104" s="230">
        <v>0</v>
      </c>
      <c r="T104" s="231">
        <f>S104*H104</f>
        <v>0</v>
      </c>
      <c r="AR104" s="24" t="s">
        <v>344</v>
      </c>
      <c r="AT104" s="24" t="s">
        <v>141</v>
      </c>
      <c r="AU104" s="24" t="s">
        <v>80</v>
      </c>
      <c r="AY104" s="24" t="s">
        <v>137</v>
      </c>
      <c r="BE104" s="232">
        <f>IF(N104="základní",J104,0)</f>
        <v>0</v>
      </c>
      <c r="BF104" s="232">
        <f>IF(N104="snížená",J104,0)</f>
        <v>0</v>
      </c>
      <c r="BG104" s="232">
        <f>IF(N104="zákl. přenesená",J104,0)</f>
        <v>0</v>
      </c>
      <c r="BH104" s="232">
        <f>IF(N104="sníž. přenesená",J104,0)</f>
        <v>0</v>
      </c>
      <c r="BI104" s="232">
        <f>IF(N104="nulová",J104,0)</f>
        <v>0</v>
      </c>
      <c r="BJ104" s="24" t="s">
        <v>78</v>
      </c>
      <c r="BK104" s="232">
        <f>ROUND(I104*H104,2)</f>
        <v>0</v>
      </c>
      <c r="BL104" s="24" t="s">
        <v>344</v>
      </c>
      <c r="BM104" s="24" t="s">
        <v>1060</v>
      </c>
    </row>
    <row r="105" spans="2:65" s="1" customFormat="1" ht="16.5" customHeight="1">
      <c r="B105" s="46"/>
      <c r="C105" s="221" t="s">
        <v>295</v>
      </c>
      <c r="D105" s="221" t="s">
        <v>141</v>
      </c>
      <c r="E105" s="222" t="s">
        <v>1061</v>
      </c>
      <c r="F105" s="223" t="s">
        <v>1062</v>
      </c>
      <c r="G105" s="224" t="s">
        <v>932</v>
      </c>
      <c r="H105" s="225">
        <v>90</v>
      </c>
      <c r="I105" s="226"/>
      <c r="J105" s="227">
        <f>ROUND(I105*H105,2)</f>
        <v>0</v>
      </c>
      <c r="K105" s="223" t="s">
        <v>21</v>
      </c>
      <c r="L105" s="72"/>
      <c r="M105" s="228" t="s">
        <v>21</v>
      </c>
      <c r="N105" s="229" t="s">
        <v>41</v>
      </c>
      <c r="O105" s="47"/>
      <c r="P105" s="230">
        <f>O105*H105</f>
        <v>0</v>
      </c>
      <c r="Q105" s="230">
        <v>0</v>
      </c>
      <c r="R105" s="230">
        <f>Q105*H105</f>
        <v>0</v>
      </c>
      <c r="S105" s="230">
        <v>0</v>
      </c>
      <c r="T105" s="231">
        <f>S105*H105</f>
        <v>0</v>
      </c>
      <c r="AR105" s="24" t="s">
        <v>344</v>
      </c>
      <c r="AT105" s="24" t="s">
        <v>141</v>
      </c>
      <c r="AU105" s="24" t="s">
        <v>80</v>
      </c>
      <c r="AY105" s="24" t="s">
        <v>137</v>
      </c>
      <c r="BE105" s="232">
        <f>IF(N105="základní",J105,0)</f>
        <v>0</v>
      </c>
      <c r="BF105" s="232">
        <f>IF(N105="snížená",J105,0)</f>
        <v>0</v>
      </c>
      <c r="BG105" s="232">
        <f>IF(N105="zákl. přenesená",J105,0)</f>
        <v>0</v>
      </c>
      <c r="BH105" s="232">
        <f>IF(N105="sníž. přenesená",J105,0)</f>
        <v>0</v>
      </c>
      <c r="BI105" s="232">
        <f>IF(N105="nulová",J105,0)</f>
        <v>0</v>
      </c>
      <c r="BJ105" s="24" t="s">
        <v>78</v>
      </c>
      <c r="BK105" s="232">
        <f>ROUND(I105*H105,2)</f>
        <v>0</v>
      </c>
      <c r="BL105" s="24" t="s">
        <v>344</v>
      </c>
      <c r="BM105" s="24" t="s">
        <v>1063</v>
      </c>
    </row>
    <row r="106" spans="2:65" s="1" customFormat="1" ht="16.5" customHeight="1">
      <c r="B106" s="46"/>
      <c r="C106" s="221" t="s">
        <v>340</v>
      </c>
      <c r="D106" s="221" t="s">
        <v>141</v>
      </c>
      <c r="E106" s="222" t="s">
        <v>1064</v>
      </c>
      <c r="F106" s="223" t="s">
        <v>1065</v>
      </c>
      <c r="G106" s="224" t="s">
        <v>932</v>
      </c>
      <c r="H106" s="225">
        <v>1</v>
      </c>
      <c r="I106" s="226"/>
      <c r="J106" s="227">
        <f>ROUND(I106*H106,2)</f>
        <v>0</v>
      </c>
      <c r="K106" s="223" t="s">
        <v>21</v>
      </c>
      <c r="L106" s="72"/>
      <c r="M106" s="228" t="s">
        <v>21</v>
      </c>
      <c r="N106" s="229" t="s">
        <v>41</v>
      </c>
      <c r="O106" s="47"/>
      <c r="P106" s="230">
        <f>O106*H106</f>
        <v>0</v>
      </c>
      <c r="Q106" s="230">
        <v>0</v>
      </c>
      <c r="R106" s="230">
        <f>Q106*H106</f>
        <v>0</v>
      </c>
      <c r="S106" s="230">
        <v>0</v>
      </c>
      <c r="T106" s="231">
        <f>S106*H106</f>
        <v>0</v>
      </c>
      <c r="AR106" s="24" t="s">
        <v>344</v>
      </c>
      <c r="AT106" s="24" t="s">
        <v>141</v>
      </c>
      <c r="AU106" s="24" t="s">
        <v>80</v>
      </c>
      <c r="AY106" s="24" t="s">
        <v>137</v>
      </c>
      <c r="BE106" s="232">
        <f>IF(N106="základní",J106,0)</f>
        <v>0</v>
      </c>
      <c r="BF106" s="232">
        <f>IF(N106="snížená",J106,0)</f>
        <v>0</v>
      </c>
      <c r="BG106" s="232">
        <f>IF(N106="zákl. přenesená",J106,0)</f>
        <v>0</v>
      </c>
      <c r="BH106" s="232">
        <f>IF(N106="sníž. přenesená",J106,0)</f>
        <v>0</v>
      </c>
      <c r="BI106" s="232">
        <f>IF(N106="nulová",J106,0)</f>
        <v>0</v>
      </c>
      <c r="BJ106" s="24" t="s">
        <v>78</v>
      </c>
      <c r="BK106" s="232">
        <f>ROUND(I106*H106,2)</f>
        <v>0</v>
      </c>
      <c r="BL106" s="24" t="s">
        <v>344</v>
      </c>
      <c r="BM106" s="24" t="s">
        <v>1066</v>
      </c>
    </row>
    <row r="107" spans="2:65" s="1" customFormat="1" ht="16.5" customHeight="1">
      <c r="B107" s="46"/>
      <c r="C107" s="221" t="s">
        <v>346</v>
      </c>
      <c r="D107" s="221" t="s">
        <v>141</v>
      </c>
      <c r="E107" s="222" t="s">
        <v>1067</v>
      </c>
      <c r="F107" s="223" t="s">
        <v>1068</v>
      </c>
      <c r="G107" s="224" t="s">
        <v>932</v>
      </c>
      <c r="H107" s="225">
        <v>165</v>
      </c>
      <c r="I107" s="226"/>
      <c r="J107" s="227">
        <f>ROUND(I107*H107,2)</f>
        <v>0</v>
      </c>
      <c r="K107" s="223" t="s">
        <v>21</v>
      </c>
      <c r="L107" s="72"/>
      <c r="M107" s="228" t="s">
        <v>21</v>
      </c>
      <c r="N107" s="229" t="s">
        <v>41</v>
      </c>
      <c r="O107" s="47"/>
      <c r="P107" s="230">
        <f>O107*H107</f>
        <v>0</v>
      </c>
      <c r="Q107" s="230">
        <v>0</v>
      </c>
      <c r="R107" s="230">
        <f>Q107*H107</f>
        <v>0</v>
      </c>
      <c r="S107" s="230">
        <v>0</v>
      </c>
      <c r="T107" s="231">
        <f>S107*H107</f>
        <v>0</v>
      </c>
      <c r="AR107" s="24" t="s">
        <v>344</v>
      </c>
      <c r="AT107" s="24" t="s">
        <v>141</v>
      </c>
      <c r="AU107" s="24" t="s">
        <v>80</v>
      </c>
      <c r="AY107" s="24" t="s">
        <v>137</v>
      </c>
      <c r="BE107" s="232">
        <f>IF(N107="základní",J107,0)</f>
        <v>0</v>
      </c>
      <c r="BF107" s="232">
        <f>IF(N107="snížená",J107,0)</f>
        <v>0</v>
      </c>
      <c r="BG107" s="232">
        <f>IF(N107="zákl. přenesená",J107,0)</f>
        <v>0</v>
      </c>
      <c r="BH107" s="232">
        <f>IF(N107="sníž. přenesená",J107,0)</f>
        <v>0</v>
      </c>
      <c r="BI107" s="232">
        <f>IF(N107="nulová",J107,0)</f>
        <v>0</v>
      </c>
      <c r="BJ107" s="24" t="s">
        <v>78</v>
      </c>
      <c r="BK107" s="232">
        <f>ROUND(I107*H107,2)</f>
        <v>0</v>
      </c>
      <c r="BL107" s="24" t="s">
        <v>344</v>
      </c>
      <c r="BM107" s="24" t="s">
        <v>1069</v>
      </c>
    </row>
    <row r="108" spans="2:65" s="1" customFormat="1" ht="16.5" customHeight="1">
      <c r="B108" s="46"/>
      <c r="C108" s="221" t="s">
        <v>352</v>
      </c>
      <c r="D108" s="221" t="s">
        <v>141</v>
      </c>
      <c r="E108" s="222" t="s">
        <v>1070</v>
      </c>
      <c r="F108" s="223" t="s">
        <v>1071</v>
      </c>
      <c r="G108" s="224" t="s">
        <v>932</v>
      </c>
      <c r="H108" s="225">
        <v>1</v>
      </c>
      <c r="I108" s="226"/>
      <c r="J108" s="227">
        <f>ROUND(I108*H108,2)</f>
        <v>0</v>
      </c>
      <c r="K108" s="223" t="s">
        <v>21</v>
      </c>
      <c r="L108" s="72"/>
      <c r="M108" s="228" t="s">
        <v>21</v>
      </c>
      <c r="N108" s="229" t="s">
        <v>41</v>
      </c>
      <c r="O108" s="47"/>
      <c r="P108" s="230">
        <f>O108*H108</f>
        <v>0</v>
      </c>
      <c r="Q108" s="230">
        <v>0</v>
      </c>
      <c r="R108" s="230">
        <f>Q108*H108</f>
        <v>0</v>
      </c>
      <c r="S108" s="230">
        <v>0</v>
      </c>
      <c r="T108" s="231">
        <f>S108*H108</f>
        <v>0</v>
      </c>
      <c r="AR108" s="24" t="s">
        <v>344</v>
      </c>
      <c r="AT108" s="24" t="s">
        <v>141</v>
      </c>
      <c r="AU108" s="24" t="s">
        <v>80</v>
      </c>
      <c r="AY108" s="24" t="s">
        <v>137</v>
      </c>
      <c r="BE108" s="232">
        <f>IF(N108="základní",J108,0)</f>
        <v>0</v>
      </c>
      <c r="BF108" s="232">
        <f>IF(N108="snížená",J108,0)</f>
        <v>0</v>
      </c>
      <c r="BG108" s="232">
        <f>IF(N108="zákl. přenesená",J108,0)</f>
        <v>0</v>
      </c>
      <c r="BH108" s="232">
        <f>IF(N108="sníž. přenesená",J108,0)</f>
        <v>0</v>
      </c>
      <c r="BI108" s="232">
        <f>IF(N108="nulová",J108,0)</f>
        <v>0</v>
      </c>
      <c r="BJ108" s="24" t="s">
        <v>78</v>
      </c>
      <c r="BK108" s="232">
        <f>ROUND(I108*H108,2)</f>
        <v>0</v>
      </c>
      <c r="BL108" s="24" t="s">
        <v>344</v>
      </c>
      <c r="BM108" s="24" t="s">
        <v>1072</v>
      </c>
    </row>
    <row r="109" spans="2:65" s="1" customFormat="1" ht="16.5" customHeight="1">
      <c r="B109" s="46"/>
      <c r="C109" s="221" t="s">
        <v>356</v>
      </c>
      <c r="D109" s="221" t="s">
        <v>141</v>
      </c>
      <c r="E109" s="222" t="s">
        <v>1073</v>
      </c>
      <c r="F109" s="223" t="s">
        <v>1074</v>
      </c>
      <c r="G109" s="224" t="s">
        <v>932</v>
      </c>
      <c r="H109" s="225">
        <v>1</v>
      </c>
      <c r="I109" s="226"/>
      <c r="J109" s="227">
        <f>ROUND(I109*H109,2)</f>
        <v>0</v>
      </c>
      <c r="K109" s="223" t="s">
        <v>21</v>
      </c>
      <c r="L109" s="72"/>
      <c r="M109" s="228" t="s">
        <v>21</v>
      </c>
      <c r="N109" s="229" t="s">
        <v>41</v>
      </c>
      <c r="O109" s="47"/>
      <c r="P109" s="230">
        <f>O109*H109</f>
        <v>0</v>
      </c>
      <c r="Q109" s="230">
        <v>0</v>
      </c>
      <c r="R109" s="230">
        <f>Q109*H109</f>
        <v>0</v>
      </c>
      <c r="S109" s="230">
        <v>0</v>
      </c>
      <c r="T109" s="231">
        <f>S109*H109</f>
        <v>0</v>
      </c>
      <c r="AR109" s="24" t="s">
        <v>344</v>
      </c>
      <c r="AT109" s="24" t="s">
        <v>141</v>
      </c>
      <c r="AU109" s="24" t="s">
        <v>80</v>
      </c>
      <c r="AY109" s="24" t="s">
        <v>137</v>
      </c>
      <c r="BE109" s="232">
        <f>IF(N109="základní",J109,0)</f>
        <v>0</v>
      </c>
      <c r="BF109" s="232">
        <f>IF(N109="snížená",J109,0)</f>
        <v>0</v>
      </c>
      <c r="BG109" s="232">
        <f>IF(N109="zákl. přenesená",J109,0)</f>
        <v>0</v>
      </c>
      <c r="BH109" s="232">
        <f>IF(N109="sníž. přenesená",J109,0)</f>
        <v>0</v>
      </c>
      <c r="BI109" s="232">
        <f>IF(N109="nulová",J109,0)</f>
        <v>0</v>
      </c>
      <c r="BJ109" s="24" t="s">
        <v>78</v>
      </c>
      <c r="BK109" s="232">
        <f>ROUND(I109*H109,2)</f>
        <v>0</v>
      </c>
      <c r="BL109" s="24" t="s">
        <v>344</v>
      </c>
      <c r="BM109" s="24" t="s">
        <v>1075</v>
      </c>
    </row>
    <row r="110" spans="2:65" s="1" customFormat="1" ht="16.5" customHeight="1">
      <c r="B110" s="46"/>
      <c r="C110" s="221" t="s">
        <v>161</v>
      </c>
      <c r="D110" s="221" t="s">
        <v>141</v>
      </c>
      <c r="E110" s="222" t="s">
        <v>1076</v>
      </c>
      <c r="F110" s="223" t="s">
        <v>1077</v>
      </c>
      <c r="G110" s="224" t="s">
        <v>285</v>
      </c>
      <c r="H110" s="225">
        <v>55</v>
      </c>
      <c r="I110" s="226"/>
      <c r="J110" s="227">
        <f>ROUND(I110*H110,2)</f>
        <v>0</v>
      </c>
      <c r="K110" s="223" t="s">
        <v>21</v>
      </c>
      <c r="L110" s="72"/>
      <c r="M110" s="228" t="s">
        <v>21</v>
      </c>
      <c r="N110" s="229" t="s">
        <v>41</v>
      </c>
      <c r="O110" s="47"/>
      <c r="P110" s="230">
        <f>O110*H110</f>
        <v>0</v>
      </c>
      <c r="Q110" s="230">
        <v>0</v>
      </c>
      <c r="R110" s="230">
        <f>Q110*H110</f>
        <v>0</v>
      </c>
      <c r="S110" s="230">
        <v>0</v>
      </c>
      <c r="T110" s="231">
        <f>S110*H110</f>
        <v>0</v>
      </c>
      <c r="AR110" s="24" t="s">
        <v>344</v>
      </c>
      <c r="AT110" s="24" t="s">
        <v>141</v>
      </c>
      <c r="AU110" s="24" t="s">
        <v>80</v>
      </c>
      <c r="AY110" s="24" t="s">
        <v>137</v>
      </c>
      <c r="BE110" s="232">
        <f>IF(N110="základní",J110,0)</f>
        <v>0</v>
      </c>
      <c r="BF110" s="232">
        <f>IF(N110="snížená",J110,0)</f>
        <v>0</v>
      </c>
      <c r="BG110" s="232">
        <f>IF(N110="zákl. přenesená",J110,0)</f>
        <v>0</v>
      </c>
      <c r="BH110" s="232">
        <f>IF(N110="sníž. přenesená",J110,0)</f>
        <v>0</v>
      </c>
      <c r="BI110" s="232">
        <f>IF(N110="nulová",J110,0)</f>
        <v>0</v>
      </c>
      <c r="BJ110" s="24" t="s">
        <v>78</v>
      </c>
      <c r="BK110" s="232">
        <f>ROUND(I110*H110,2)</f>
        <v>0</v>
      </c>
      <c r="BL110" s="24" t="s">
        <v>344</v>
      </c>
      <c r="BM110" s="24" t="s">
        <v>1078</v>
      </c>
    </row>
    <row r="111" spans="2:65" s="1" customFormat="1" ht="16.5" customHeight="1">
      <c r="B111" s="46"/>
      <c r="C111" s="221" t="s">
        <v>138</v>
      </c>
      <c r="D111" s="221" t="s">
        <v>141</v>
      </c>
      <c r="E111" s="222" t="s">
        <v>1079</v>
      </c>
      <c r="F111" s="223" t="s">
        <v>925</v>
      </c>
      <c r="G111" s="224" t="s">
        <v>436</v>
      </c>
      <c r="H111" s="225">
        <v>1</v>
      </c>
      <c r="I111" s="226"/>
      <c r="J111" s="227">
        <f>ROUND(I111*H111,2)</f>
        <v>0</v>
      </c>
      <c r="K111" s="223" t="s">
        <v>21</v>
      </c>
      <c r="L111" s="72"/>
      <c r="M111" s="228" t="s">
        <v>21</v>
      </c>
      <c r="N111" s="229" t="s">
        <v>41</v>
      </c>
      <c r="O111" s="47"/>
      <c r="P111" s="230">
        <f>O111*H111</f>
        <v>0</v>
      </c>
      <c r="Q111" s="230">
        <v>0</v>
      </c>
      <c r="R111" s="230">
        <f>Q111*H111</f>
        <v>0</v>
      </c>
      <c r="S111" s="230">
        <v>0</v>
      </c>
      <c r="T111" s="231">
        <f>S111*H111</f>
        <v>0</v>
      </c>
      <c r="AR111" s="24" t="s">
        <v>344</v>
      </c>
      <c r="AT111" s="24" t="s">
        <v>141</v>
      </c>
      <c r="AU111" s="24" t="s">
        <v>80</v>
      </c>
      <c r="AY111" s="24" t="s">
        <v>137</v>
      </c>
      <c r="BE111" s="232">
        <f>IF(N111="základní",J111,0)</f>
        <v>0</v>
      </c>
      <c r="BF111" s="232">
        <f>IF(N111="snížená",J111,0)</f>
        <v>0</v>
      </c>
      <c r="BG111" s="232">
        <f>IF(N111="zákl. přenesená",J111,0)</f>
        <v>0</v>
      </c>
      <c r="BH111" s="232">
        <f>IF(N111="sníž. přenesená",J111,0)</f>
        <v>0</v>
      </c>
      <c r="BI111" s="232">
        <f>IF(N111="nulová",J111,0)</f>
        <v>0</v>
      </c>
      <c r="BJ111" s="24" t="s">
        <v>78</v>
      </c>
      <c r="BK111" s="232">
        <f>ROUND(I111*H111,2)</f>
        <v>0</v>
      </c>
      <c r="BL111" s="24" t="s">
        <v>344</v>
      </c>
      <c r="BM111" s="24" t="s">
        <v>1080</v>
      </c>
    </row>
    <row r="112" spans="2:65" s="1" customFormat="1" ht="16.5" customHeight="1">
      <c r="B112" s="46"/>
      <c r="C112" s="221" t="s">
        <v>190</v>
      </c>
      <c r="D112" s="221" t="s">
        <v>141</v>
      </c>
      <c r="E112" s="222" t="s">
        <v>1081</v>
      </c>
      <c r="F112" s="223" t="s">
        <v>1082</v>
      </c>
      <c r="G112" s="224" t="s">
        <v>436</v>
      </c>
      <c r="H112" s="225">
        <v>1</v>
      </c>
      <c r="I112" s="226"/>
      <c r="J112" s="227">
        <f>ROUND(I112*H112,2)</f>
        <v>0</v>
      </c>
      <c r="K112" s="223" t="s">
        <v>21</v>
      </c>
      <c r="L112" s="72"/>
      <c r="M112" s="228" t="s">
        <v>21</v>
      </c>
      <c r="N112" s="229" t="s">
        <v>41</v>
      </c>
      <c r="O112" s="47"/>
      <c r="P112" s="230">
        <f>O112*H112</f>
        <v>0</v>
      </c>
      <c r="Q112" s="230">
        <v>0</v>
      </c>
      <c r="R112" s="230">
        <f>Q112*H112</f>
        <v>0</v>
      </c>
      <c r="S112" s="230">
        <v>0</v>
      </c>
      <c r="T112" s="231">
        <f>S112*H112</f>
        <v>0</v>
      </c>
      <c r="AR112" s="24" t="s">
        <v>344</v>
      </c>
      <c r="AT112" s="24" t="s">
        <v>141</v>
      </c>
      <c r="AU112" s="24" t="s">
        <v>80</v>
      </c>
      <c r="AY112" s="24" t="s">
        <v>137</v>
      </c>
      <c r="BE112" s="232">
        <f>IF(N112="základní",J112,0)</f>
        <v>0</v>
      </c>
      <c r="BF112" s="232">
        <f>IF(N112="snížená",J112,0)</f>
        <v>0</v>
      </c>
      <c r="BG112" s="232">
        <f>IF(N112="zákl. přenesená",J112,0)</f>
        <v>0</v>
      </c>
      <c r="BH112" s="232">
        <f>IF(N112="sníž. přenesená",J112,0)</f>
        <v>0</v>
      </c>
      <c r="BI112" s="232">
        <f>IF(N112="nulová",J112,0)</f>
        <v>0</v>
      </c>
      <c r="BJ112" s="24" t="s">
        <v>78</v>
      </c>
      <c r="BK112" s="232">
        <f>ROUND(I112*H112,2)</f>
        <v>0</v>
      </c>
      <c r="BL112" s="24" t="s">
        <v>344</v>
      </c>
      <c r="BM112" s="24" t="s">
        <v>1083</v>
      </c>
    </row>
    <row r="113" spans="2:65" s="1" customFormat="1" ht="16.5" customHeight="1">
      <c r="B113" s="46"/>
      <c r="C113" s="221" t="s">
        <v>332</v>
      </c>
      <c r="D113" s="221" t="s">
        <v>141</v>
      </c>
      <c r="E113" s="222" t="s">
        <v>1084</v>
      </c>
      <c r="F113" s="223" t="s">
        <v>1085</v>
      </c>
      <c r="G113" s="224" t="s">
        <v>932</v>
      </c>
      <c r="H113" s="225">
        <v>2</v>
      </c>
      <c r="I113" s="226"/>
      <c r="J113" s="227">
        <f>ROUND(I113*H113,2)</f>
        <v>0</v>
      </c>
      <c r="K113" s="223" t="s">
        <v>21</v>
      </c>
      <c r="L113" s="72"/>
      <c r="M113" s="228" t="s">
        <v>21</v>
      </c>
      <c r="N113" s="229" t="s">
        <v>41</v>
      </c>
      <c r="O113" s="47"/>
      <c r="P113" s="230">
        <f>O113*H113</f>
        <v>0</v>
      </c>
      <c r="Q113" s="230">
        <v>0</v>
      </c>
      <c r="R113" s="230">
        <f>Q113*H113</f>
        <v>0</v>
      </c>
      <c r="S113" s="230">
        <v>0</v>
      </c>
      <c r="T113" s="231">
        <f>S113*H113</f>
        <v>0</v>
      </c>
      <c r="AR113" s="24" t="s">
        <v>344</v>
      </c>
      <c r="AT113" s="24" t="s">
        <v>141</v>
      </c>
      <c r="AU113" s="24" t="s">
        <v>80</v>
      </c>
      <c r="AY113" s="24" t="s">
        <v>137</v>
      </c>
      <c r="BE113" s="232">
        <f>IF(N113="základní",J113,0)</f>
        <v>0</v>
      </c>
      <c r="BF113" s="232">
        <f>IF(N113="snížená",J113,0)</f>
        <v>0</v>
      </c>
      <c r="BG113" s="232">
        <f>IF(N113="zákl. přenesená",J113,0)</f>
        <v>0</v>
      </c>
      <c r="BH113" s="232">
        <f>IF(N113="sníž. přenesená",J113,0)</f>
        <v>0</v>
      </c>
      <c r="BI113" s="232">
        <f>IF(N113="nulová",J113,0)</f>
        <v>0</v>
      </c>
      <c r="BJ113" s="24" t="s">
        <v>78</v>
      </c>
      <c r="BK113" s="232">
        <f>ROUND(I113*H113,2)</f>
        <v>0</v>
      </c>
      <c r="BL113" s="24" t="s">
        <v>344</v>
      </c>
      <c r="BM113" s="24" t="s">
        <v>1086</v>
      </c>
    </row>
    <row r="114" spans="2:65" s="1" customFormat="1" ht="16.5" customHeight="1">
      <c r="B114" s="46"/>
      <c r="C114" s="221" t="s">
        <v>811</v>
      </c>
      <c r="D114" s="221" t="s">
        <v>141</v>
      </c>
      <c r="E114" s="222" t="s">
        <v>1087</v>
      </c>
      <c r="F114" s="223" t="s">
        <v>1088</v>
      </c>
      <c r="G114" s="224" t="s">
        <v>932</v>
      </c>
      <c r="H114" s="225">
        <v>1</v>
      </c>
      <c r="I114" s="226"/>
      <c r="J114" s="227">
        <f>ROUND(I114*H114,2)</f>
        <v>0</v>
      </c>
      <c r="K114" s="223" t="s">
        <v>21</v>
      </c>
      <c r="L114" s="72"/>
      <c r="M114" s="228" t="s">
        <v>21</v>
      </c>
      <c r="N114" s="229" t="s">
        <v>41</v>
      </c>
      <c r="O114" s="47"/>
      <c r="P114" s="230">
        <f>O114*H114</f>
        <v>0</v>
      </c>
      <c r="Q114" s="230">
        <v>0</v>
      </c>
      <c r="R114" s="230">
        <f>Q114*H114</f>
        <v>0</v>
      </c>
      <c r="S114" s="230">
        <v>0</v>
      </c>
      <c r="T114" s="231">
        <f>S114*H114</f>
        <v>0</v>
      </c>
      <c r="AR114" s="24" t="s">
        <v>344</v>
      </c>
      <c r="AT114" s="24" t="s">
        <v>141</v>
      </c>
      <c r="AU114" s="24" t="s">
        <v>80</v>
      </c>
      <c r="AY114" s="24" t="s">
        <v>137</v>
      </c>
      <c r="BE114" s="232">
        <f>IF(N114="základní",J114,0)</f>
        <v>0</v>
      </c>
      <c r="BF114" s="232">
        <f>IF(N114="snížená",J114,0)</f>
        <v>0</v>
      </c>
      <c r="BG114" s="232">
        <f>IF(N114="zákl. přenesená",J114,0)</f>
        <v>0</v>
      </c>
      <c r="BH114" s="232">
        <f>IF(N114="sníž. přenesená",J114,0)</f>
        <v>0</v>
      </c>
      <c r="BI114" s="232">
        <f>IF(N114="nulová",J114,0)</f>
        <v>0</v>
      </c>
      <c r="BJ114" s="24" t="s">
        <v>78</v>
      </c>
      <c r="BK114" s="232">
        <f>ROUND(I114*H114,2)</f>
        <v>0</v>
      </c>
      <c r="BL114" s="24" t="s">
        <v>344</v>
      </c>
      <c r="BM114" s="24" t="s">
        <v>1089</v>
      </c>
    </row>
    <row r="115" spans="2:65" s="1" customFormat="1" ht="16.5" customHeight="1">
      <c r="B115" s="46"/>
      <c r="C115" s="221" t="s">
        <v>287</v>
      </c>
      <c r="D115" s="221" t="s">
        <v>141</v>
      </c>
      <c r="E115" s="222" t="s">
        <v>1090</v>
      </c>
      <c r="F115" s="223" t="s">
        <v>1091</v>
      </c>
      <c r="G115" s="224" t="s">
        <v>932</v>
      </c>
      <c r="H115" s="225">
        <v>1</v>
      </c>
      <c r="I115" s="226"/>
      <c r="J115" s="227">
        <f>ROUND(I115*H115,2)</f>
        <v>0</v>
      </c>
      <c r="K115" s="223" t="s">
        <v>21</v>
      </c>
      <c r="L115" s="72"/>
      <c r="M115" s="228" t="s">
        <v>21</v>
      </c>
      <c r="N115" s="229" t="s">
        <v>41</v>
      </c>
      <c r="O115" s="47"/>
      <c r="P115" s="230">
        <f>O115*H115</f>
        <v>0</v>
      </c>
      <c r="Q115" s="230">
        <v>0</v>
      </c>
      <c r="R115" s="230">
        <f>Q115*H115</f>
        <v>0</v>
      </c>
      <c r="S115" s="230">
        <v>0</v>
      </c>
      <c r="T115" s="231">
        <f>S115*H115</f>
        <v>0</v>
      </c>
      <c r="AR115" s="24" t="s">
        <v>344</v>
      </c>
      <c r="AT115" s="24" t="s">
        <v>141</v>
      </c>
      <c r="AU115" s="24" t="s">
        <v>80</v>
      </c>
      <c r="AY115" s="24" t="s">
        <v>137</v>
      </c>
      <c r="BE115" s="232">
        <f>IF(N115="základní",J115,0)</f>
        <v>0</v>
      </c>
      <c r="BF115" s="232">
        <f>IF(N115="snížená",J115,0)</f>
        <v>0</v>
      </c>
      <c r="BG115" s="232">
        <f>IF(N115="zákl. přenesená",J115,0)</f>
        <v>0</v>
      </c>
      <c r="BH115" s="232">
        <f>IF(N115="sníž. přenesená",J115,0)</f>
        <v>0</v>
      </c>
      <c r="BI115" s="232">
        <f>IF(N115="nulová",J115,0)</f>
        <v>0</v>
      </c>
      <c r="BJ115" s="24" t="s">
        <v>78</v>
      </c>
      <c r="BK115" s="232">
        <f>ROUND(I115*H115,2)</f>
        <v>0</v>
      </c>
      <c r="BL115" s="24" t="s">
        <v>344</v>
      </c>
      <c r="BM115" s="24" t="s">
        <v>1092</v>
      </c>
    </row>
    <row r="116" spans="2:65" s="1" customFormat="1" ht="16.5" customHeight="1">
      <c r="B116" s="46"/>
      <c r="C116" s="221" t="s">
        <v>177</v>
      </c>
      <c r="D116" s="221" t="s">
        <v>141</v>
      </c>
      <c r="E116" s="222" t="s">
        <v>1093</v>
      </c>
      <c r="F116" s="223" t="s">
        <v>1094</v>
      </c>
      <c r="G116" s="224" t="s">
        <v>932</v>
      </c>
      <c r="H116" s="225">
        <v>1</v>
      </c>
      <c r="I116" s="226"/>
      <c r="J116" s="227">
        <f>ROUND(I116*H116,2)</f>
        <v>0</v>
      </c>
      <c r="K116" s="223" t="s">
        <v>21</v>
      </c>
      <c r="L116" s="72"/>
      <c r="M116" s="228" t="s">
        <v>21</v>
      </c>
      <c r="N116" s="229" t="s">
        <v>41</v>
      </c>
      <c r="O116" s="47"/>
      <c r="P116" s="230">
        <f>O116*H116</f>
        <v>0</v>
      </c>
      <c r="Q116" s="230">
        <v>0</v>
      </c>
      <c r="R116" s="230">
        <f>Q116*H116</f>
        <v>0</v>
      </c>
      <c r="S116" s="230">
        <v>0</v>
      </c>
      <c r="T116" s="231">
        <f>S116*H116</f>
        <v>0</v>
      </c>
      <c r="AR116" s="24" t="s">
        <v>344</v>
      </c>
      <c r="AT116" s="24" t="s">
        <v>141</v>
      </c>
      <c r="AU116" s="24" t="s">
        <v>80</v>
      </c>
      <c r="AY116" s="24" t="s">
        <v>137</v>
      </c>
      <c r="BE116" s="232">
        <f>IF(N116="základní",J116,0)</f>
        <v>0</v>
      </c>
      <c r="BF116" s="232">
        <f>IF(N116="snížená",J116,0)</f>
        <v>0</v>
      </c>
      <c r="BG116" s="232">
        <f>IF(N116="zákl. přenesená",J116,0)</f>
        <v>0</v>
      </c>
      <c r="BH116" s="232">
        <f>IF(N116="sníž. přenesená",J116,0)</f>
        <v>0</v>
      </c>
      <c r="BI116" s="232">
        <f>IF(N116="nulová",J116,0)</f>
        <v>0</v>
      </c>
      <c r="BJ116" s="24" t="s">
        <v>78</v>
      </c>
      <c r="BK116" s="232">
        <f>ROUND(I116*H116,2)</f>
        <v>0</v>
      </c>
      <c r="BL116" s="24" t="s">
        <v>344</v>
      </c>
      <c r="BM116" s="24" t="s">
        <v>1095</v>
      </c>
    </row>
    <row r="117" spans="2:65" s="1" customFormat="1" ht="16.5" customHeight="1">
      <c r="B117" s="46"/>
      <c r="C117" s="221" t="s">
        <v>221</v>
      </c>
      <c r="D117" s="221" t="s">
        <v>141</v>
      </c>
      <c r="E117" s="222" t="s">
        <v>1096</v>
      </c>
      <c r="F117" s="223" t="s">
        <v>1097</v>
      </c>
      <c r="G117" s="224" t="s">
        <v>932</v>
      </c>
      <c r="H117" s="225">
        <v>2</v>
      </c>
      <c r="I117" s="226"/>
      <c r="J117" s="227">
        <f>ROUND(I117*H117,2)</f>
        <v>0</v>
      </c>
      <c r="K117" s="223" t="s">
        <v>21</v>
      </c>
      <c r="L117" s="72"/>
      <c r="M117" s="228" t="s">
        <v>21</v>
      </c>
      <c r="N117" s="229" t="s">
        <v>41</v>
      </c>
      <c r="O117" s="47"/>
      <c r="P117" s="230">
        <f>O117*H117</f>
        <v>0</v>
      </c>
      <c r="Q117" s="230">
        <v>0</v>
      </c>
      <c r="R117" s="230">
        <f>Q117*H117</f>
        <v>0</v>
      </c>
      <c r="S117" s="230">
        <v>0</v>
      </c>
      <c r="T117" s="231">
        <f>S117*H117</f>
        <v>0</v>
      </c>
      <c r="AR117" s="24" t="s">
        <v>344</v>
      </c>
      <c r="AT117" s="24" t="s">
        <v>141</v>
      </c>
      <c r="AU117" s="24" t="s">
        <v>80</v>
      </c>
      <c r="AY117" s="24" t="s">
        <v>137</v>
      </c>
      <c r="BE117" s="232">
        <f>IF(N117="základní",J117,0)</f>
        <v>0</v>
      </c>
      <c r="BF117" s="232">
        <f>IF(N117="snížená",J117,0)</f>
        <v>0</v>
      </c>
      <c r="BG117" s="232">
        <f>IF(N117="zákl. přenesená",J117,0)</f>
        <v>0</v>
      </c>
      <c r="BH117" s="232">
        <f>IF(N117="sníž. přenesená",J117,0)</f>
        <v>0</v>
      </c>
      <c r="BI117" s="232">
        <f>IF(N117="nulová",J117,0)</f>
        <v>0</v>
      </c>
      <c r="BJ117" s="24" t="s">
        <v>78</v>
      </c>
      <c r="BK117" s="232">
        <f>ROUND(I117*H117,2)</f>
        <v>0</v>
      </c>
      <c r="BL117" s="24" t="s">
        <v>344</v>
      </c>
      <c r="BM117" s="24" t="s">
        <v>1098</v>
      </c>
    </row>
    <row r="118" spans="2:65" s="1" customFormat="1" ht="16.5" customHeight="1">
      <c r="B118" s="46"/>
      <c r="C118" s="221" t="s">
        <v>183</v>
      </c>
      <c r="D118" s="221" t="s">
        <v>141</v>
      </c>
      <c r="E118" s="222" t="s">
        <v>1099</v>
      </c>
      <c r="F118" s="223" t="s">
        <v>1100</v>
      </c>
      <c r="G118" s="224" t="s">
        <v>932</v>
      </c>
      <c r="H118" s="225">
        <v>1</v>
      </c>
      <c r="I118" s="226"/>
      <c r="J118" s="227">
        <f>ROUND(I118*H118,2)</f>
        <v>0</v>
      </c>
      <c r="K118" s="223" t="s">
        <v>21</v>
      </c>
      <c r="L118" s="72"/>
      <c r="M118" s="228" t="s">
        <v>21</v>
      </c>
      <c r="N118" s="229" t="s">
        <v>41</v>
      </c>
      <c r="O118" s="47"/>
      <c r="P118" s="230">
        <f>O118*H118</f>
        <v>0</v>
      </c>
      <c r="Q118" s="230">
        <v>0</v>
      </c>
      <c r="R118" s="230">
        <f>Q118*H118</f>
        <v>0</v>
      </c>
      <c r="S118" s="230">
        <v>0</v>
      </c>
      <c r="T118" s="231">
        <f>S118*H118</f>
        <v>0</v>
      </c>
      <c r="AR118" s="24" t="s">
        <v>344</v>
      </c>
      <c r="AT118" s="24" t="s">
        <v>141</v>
      </c>
      <c r="AU118" s="24" t="s">
        <v>80</v>
      </c>
      <c r="AY118" s="24" t="s">
        <v>137</v>
      </c>
      <c r="BE118" s="232">
        <f>IF(N118="základní",J118,0)</f>
        <v>0</v>
      </c>
      <c r="BF118" s="232">
        <f>IF(N118="snížená",J118,0)</f>
        <v>0</v>
      </c>
      <c r="BG118" s="232">
        <f>IF(N118="zákl. přenesená",J118,0)</f>
        <v>0</v>
      </c>
      <c r="BH118" s="232">
        <f>IF(N118="sníž. přenesená",J118,0)</f>
        <v>0</v>
      </c>
      <c r="BI118" s="232">
        <f>IF(N118="nulová",J118,0)</f>
        <v>0</v>
      </c>
      <c r="BJ118" s="24" t="s">
        <v>78</v>
      </c>
      <c r="BK118" s="232">
        <f>ROUND(I118*H118,2)</f>
        <v>0</v>
      </c>
      <c r="BL118" s="24" t="s">
        <v>344</v>
      </c>
      <c r="BM118" s="24" t="s">
        <v>1101</v>
      </c>
    </row>
    <row r="119" spans="2:65" s="1" customFormat="1" ht="16.5" customHeight="1">
      <c r="B119" s="46"/>
      <c r="C119" s="221" t="s">
        <v>241</v>
      </c>
      <c r="D119" s="221" t="s">
        <v>141</v>
      </c>
      <c r="E119" s="222" t="s">
        <v>1102</v>
      </c>
      <c r="F119" s="223" t="s">
        <v>1103</v>
      </c>
      <c r="G119" s="224" t="s">
        <v>932</v>
      </c>
      <c r="H119" s="225">
        <v>1</v>
      </c>
      <c r="I119" s="226"/>
      <c r="J119" s="227">
        <f>ROUND(I119*H119,2)</f>
        <v>0</v>
      </c>
      <c r="K119" s="223" t="s">
        <v>21</v>
      </c>
      <c r="L119" s="72"/>
      <c r="M119" s="228" t="s">
        <v>21</v>
      </c>
      <c r="N119" s="229" t="s">
        <v>41</v>
      </c>
      <c r="O119" s="47"/>
      <c r="P119" s="230">
        <f>O119*H119</f>
        <v>0</v>
      </c>
      <c r="Q119" s="230">
        <v>0</v>
      </c>
      <c r="R119" s="230">
        <f>Q119*H119</f>
        <v>0</v>
      </c>
      <c r="S119" s="230">
        <v>0</v>
      </c>
      <c r="T119" s="231">
        <f>S119*H119</f>
        <v>0</v>
      </c>
      <c r="AR119" s="24" t="s">
        <v>344</v>
      </c>
      <c r="AT119" s="24" t="s">
        <v>141</v>
      </c>
      <c r="AU119" s="24" t="s">
        <v>80</v>
      </c>
      <c r="AY119" s="24" t="s">
        <v>137</v>
      </c>
      <c r="BE119" s="232">
        <f>IF(N119="základní",J119,0)</f>
        <v>0</v>
      </c>
      <c r="BF119" s="232">
        <f>IF(N119="snížená",J119,0)</f>
        <v>0</v>
      </c>
      <c r="BG119" s="232">
        <f>IF(N119="zákl. přenesená",J119,0)</f>
        <v>0</v>
      </c>
      <c r="BH119" s="232">
        <f>IF(N119="sníž. přenesená",J119,0)</f>
        <v>0</v>
      </c>
      <c r="BI119" s="232">
        <f>IF(N119="nulová",J119,0)</f>
        <v>0</v>
      </c>
      <c r="BJ119" s="24" t="s">
        <v>78</v>
      </c>
      <c r="BK119" s="232">
        <f>ROUND(I119*H119,2)</f>
        <v>0</v>
      </c>
      <c r="BL119" s="24" t="s">
        <v>344</v>
      </c>
      <c r="BM119" s="24" t="s">
        <v>1104</v>
      </c>
    </row>
    <row r="120" spans="2:65" s="1" customFormat="1" ht="16.5" customHeight="1">
      <c r="B120" s="46"/>
      <c r="C120" s="221" t="s">
        <v>309</v>
      </c>
      <c r="D120" s="221" t="s">
        <v>141</v>
      </c>
      <c r="E120" s="222" t="s">
        <v>1105</v>
      </c>
      <c r="F120" s="223" t="s">
        <v>1106</v>
      </c>
      <c r="G120" s="224" t="s">
        <v>932</v>
      </c>
      <c r="H120" s="225">
        <v>1</v>
      </c>
      <c r="I120" s="226"/>
      <c r="J120" s="227">
        <f>ROUND(I120*H120,2)</f>
        <v>0</v>
      </c>
      <c r="K120" s="223" t="s">
        <v>21</v>
      </c>
      <c r="L120" s="72"/>
      <c r="M120" s="228" t="s">
        <v>21</v>
      </c>
      <c r="N120" s="229" t="s">
        <v>41</v>
      </c>
      <c r="O120" s="47"/>
      <c r="P120" s="230">
        <f>O120*H120</f>
        <v>0</v>
      </c>
      <c r="Q120" s="230">
        <v>0</v>
      </c>
      <c r="R120" s="230">
        <f>Q120*H120</f>
        <v>0</v>
      </c>
      <c r="S120" s="230">
        <v>0</v>
      </c>
      <c r="T120" s="231">
        <f>S120*H120</f>
        <v>0</v>
      </c>
      <c r="AR120" s="24" t="s">
        <v>344</v>
      </c>
      <c r="AT120" s="24" t="s">
        <v>141</v>
      </c>
      <c r="AU120" s="24" t="s">
        <v>80</v>
      </c>
      <c r="AY120" s="24" t="s">
        <v>137</v>
      </c>
      <c r="BE120" s="232">
        <f>IF(N120="základní",J120,0)</f>
        <v>0</v>
      </c>
      <c r="BF120" s="232">
        <f>IF(N120="snížená",J120,0)</f>
        <v>0</v>
      </c>
      <c r="BG120" s="232">
        <f>IF(N120="zákl. přenesená",J120,0)</f>
        <v>0</v>
      </c>
      <c r="BH120" s="232">
        <f>IF(N120="sníž. přenesená",J120,0)</f>
        <v>0</v>
      </c>
      <c r="BI120" s="232">
        <f>IF(N120="nulová",J120,0)</f>
        <v>0</v>
      </c>
      <c r="BJ120" s="24" t="s">
        <v>78</v>
      </c>
      <c r="BK120" s="232">
        <f>ROUND(I120*H120,2)</f>
        <v>0</v>
      </c>
      <c r="BL120" s="24" t="s">
        <v>344</v>
      </c>
      <c r="BM120" s="24" t="s">
        <v>1107</v>
      </c>
    </row>
    <row r="121" spans="2:65" s="1" customFormat="1" ht="16.5" customHeight="1">
      <c r="B121" s="46"/>
      <c r="C121" s="221" t="s">
        <v>662</v>
      </c>
      <c r="D121" s="221" t="s">
        <v>141</v>
      </c>
      <c r="E121" s="222" t="s">
        <v>1108</v>
      </c>
      <c r="F121" s="223" t="s">
        <v>1109</v>
      </c>
      <c r="G121" s="224" t="s">
        <v>932</v>
      </c>
      <c r="H121" s="225">
        <v>1</v>
      </c>
      <c r="I121" s="226"/>
      <c r="J121" s="227">
        <f>ROUND(I121*H121,2)</f>
        <v>0</v>
      </c>
      <c r="K121" s="223" t="s">
        <v>21</v>
      </c>
      <c r="L121" s="72"/>
      <c r="M121" s="228" t="s">
        <v>21</v>
      </c>
      <c r="N121" s="229" t="s">
        <v>41</v>
      </c>
      <c r="O121" s="47"/>
      <c r="P121" s="230">
        <f>O121*H121</f>
        <v>0</v>
      </c>
      <c r="Q121" s="230">
        <v>0</v>
      </c>
      <c r="R121" s="230">
        <f>Q121*H121</f>
        <v>0</v>
      </c>
      <c r="S121" s="230">
        <v>0</v>
      </c>
      <c r="T121" s="231">
        <f>S121*H121</f>
        <v>0</v>
      </c>
      <c r="AR121" s="24" t="s">
        <v>344</v>
      </c>
      <c r="AT121" s="24" t="s">
        <v>141</v>
      </c>
      <c r="AU121" s="24" t="s">
        <v>80</v>
      </c>
      <c r="AY121" s="24" t="s">
        <v>137</v>
      </c>
      <c r="BE121" s="232">
        <f>IF(N121="základní",J121,0)</f>
        <v>0</v>
      </c>
      <c r="BF121" s="232">
        <f>IF(N121="snížená",J121,0)</f>
        <v>0</v>
      </c>
      <c r="BG121" s="232">
        <f>IF(N121="zákl. přenesená",J121,0)</f>
        <v>0</v>
      </c>
      <c r="BH121" s="232">
        <f>IF(N121="sníž. přenesená",J121,0)</f>
        <v>0</v>
      </c>
      <c r="BI121" s="232">
        <f>IF(N121="nulová",J121,0)</f>
        <v>0</v>
      </c>
      <c r="BJ121" s="24" t="s">
        <v>78</v>
      </c>
      <c r="BK121" s="232">
        <f>ROUND(I121*H121,2)</f>
        <v>0</v>
      </c>
      <c r="BL121" s="24" t="s">
        <v>344</v>
      </c>
      <c r="BM121" s="24" t="s">
        <v>1110</v>
      </c>
    </row>
    <row r="122" spans="2:65" s="1" customFormat="1" ht="16.5" customHeight="1">
      <c r="B122" s="46"/>
      <c r="C122" s="221" t="s">
        <v>892</v>
      </c>
      <c r="D122" s="221" t="s">
        <v>141</v>
      </c>
      <c r="E122" s="222" t="s">
        <v>1111</v>
      </c>
      <c r="F122" s="223" t="s">
        <v>1112</v>
      </c>
      <c r="G122" s="224" t="s">
        <v>932</v>
      </c>
      <c r="H122" s="225">
        <v>2</v>
      </c>
      <c r="I122" s="226"/>
      <c r="J122" s="227">
        <f>ROUND(I122*H122,2)</f>
        <v>0</v>
      </c>
      <c r="K122" s="223" t="s">
        <v>21</v>
      </c>
      <c r="L122" s="72"/>
      <c r="M122" s="228" t="s">
        <v>21</v>
      </c>
      <c r="N122" s="229" t="s">
        <v>41</v>
      </c>
      <c r="O122" s="47"/>
      <c r="P122" s="230">
        <f>O122*H122</f>
        <v>0</v>
      </c>
      <c r="Q122" s="230">
        <v>0</v>
      </c>
      <c r="R122" s="230">
        <f>Q122*H122</f>
        <v>0</v>
      </c>
      <c r="S122" s="230">
        <v>0</v>
      </c>
      <c r="T122" s="231">
        <f>S122*H122</f>
        <v>0</v>
      </c>
      <c r="AR122" s="24" t="s">
        <v>344</v>
      </c>
      <c r="AT122" s="24" t="s">
        <v>141</v>
      </c>
      <c r="AU122" s="24" t="s">
        <v>80</v>
      </c>
      <c r="AY122" s="24" t="s">
        <v>137</v>
      </c>
      <c r="BE122" s="232">
        <f>IF(N122="základní",J122,0)</f>
        <v>0</v>
      </c>
      <c r="BF122" s="232">
        <f>IF(N122="snížená",J122,0)</f>
        <v>0</v>
      </c>
      <c r="BG122" s="232">
        <f>IF(N122="zákl. přenesená",J122,0)</f>
        <v>0</v>
      </c>
      <c r="BH122" s="232">
        <f>IF(N122="sníž. přenesená",J122,0)</f>
        <v>0</v>
      </c>
      <c r="BI122" s="232">
        <f>IF(N122="nulová",J122,0)</f>
        <v>0</v>
      </c>
      <c r="BJ122" s="24" t="s">
        <v>78</v>
      </c>
      <c r="BK122" s="232">
        <f>ROUND(I122*H122,2)</f>
        <v>0</v>
      </c>
      <c r="BL122" s="24" t="s">
        <v>344</v>
      </c>
      <c r="BM122" s="24" t="s">
        <v>1113</v>
      </c>
    </row>
    <row r="123" spans="2:65" s="1" customFormat="1" ht="16.5" customHeight="1">
      <c r="B123" s="46"/>
      <c r="C123" s="221" t="s">
        <v>894</v>
      </c>
      <c r="D123" s="221" t="s">
        <v>141</v>
      </c>
      <c r="E123" s="222" t="s">
        <v>1114</v>
      </c>
      <c r="F123" s="223" t="s">
        <v>1115</v>
      </c>
      <c r="G123" s="224" t="s">
        <v>932</v>
      </c>
      <c r="H123" s="225">
        <v>2</v>
      </c>
      <c r="I123" s="226"/>
      <c r="J123" s="227">
        <f>ROUND(I123*H123,2)</f>
        <v>0</v>
      </c>
      <c r="K123" s="223" t="s">
        <v>21</v>
      </c>
      <c r="L123" s="72"/>
      <c r="M123" s="228" t="s">
        <v>21</v>
      </c>
      <c r="N123" s="229" t="s">
        <v>41</v>
      </c>
      <c r="O123" s="47"/>
      <c r="P123" s="230">
        <f>O123*H123</f>
        <v>0</v>
      </c>
      <c r="Q123" s="230">
        <v>0</v>
      </c>
      <c r="R123" s="230">
        <f>Q123*H123</f>
        <v>0</v>
      </c>
      <c r="S123" s="230">
        <v>0</v>
      </c>
      <c r="T123" s="231">
        <f>S123*H123</f>
        <v>0</v>
      </c>
      <c r="AR123" s="24" t="s">
        <v>344</v>
      </c>
      <c r="AT123" s="24" t="s">
        <v>141</v>
      </c>
      <c r="AU123" s="24" t="s">
        <v>80</v>
      </c>
      <c r="AY123" s="24" t="s">
        <v>137</v>
      </c>
      <c r="BE123" s="232">
        <f>IF(N123="základní",J123,0)</f>
        <v>0</v>
      </c>
      <c r="BF123" s="232">
        <f>IF(N123="snížená",J123,0)</f>
        <v>0</v>
      </c>
      <c r="BG123" s="232">
        <f>IF(N123="zákl. přenesená",J123,0)</f>
        <v>0</v>
      </c>
      <c r="BH123" s="232">
        <f>IF(N123="sníž. přenesená",J123,0)</f>
        <v>0</v>
      </c>
      <c r="BI123" s="232">
        <f>IF(N123="nulová",J123,0)</f>
        <v>0</v>
      </c>
      <c r="BJ123" s="24" t="s">
        <v>78</v>
      </c>
      <c r="BK123" s="232">
        <f>ROUND(I123*H123,2)</f>
        <v>0</v>
      </c>
      <c r="BL123" s="24" t="s">
        <v>344</v>
      </c>
      <c r="BM123" s="24" t="s">
        <v>1116</v>
      </c>
    </row>
    <row r="124" spans="2:63" s="10" customFormat="1" ht="29.85" customHeight="1">
      <c r="B124" s="205"/>
      <c r="C124" s="206"/>
      <c r="D124" s="207" t="s">
        <v>69</v>
      </c>
      <c r="E124" s="219" t="s">
        <v>1117</v>
      </c>
      <c r="F124" s="219" t="s">
        <v>1118</v>
      </c>
      <c r="G124" s="206"/>
      <c r="H124" s="206"/>
      <c r="I124" s="209"/>
      <c r="J124" s="220">
        <f>BK124</f>
        <v>0</v>
      </c>
      <c r="K124" s="206"/>
      <c r="L124" s="211"/>
      <c r="M124" s="212"/>
      <c r="N124" s="213"/>
      <c r="O124" s="213"/>
      <c r="P124" s="214">
        <f>SUM(P125:P132)</f>
        <v>0</v>
      </c>
      <c r="Q124" s="213"/>
      <c r="R124" s="214">
        <f>SUM(R125:R132)</f>
        <v>0</v>
      </c>
      <c r="S124" s="213"/>
      <c r="T124" s="215">
        <f>SUM(T125:T132)</f>
        <v>0</v>
      </c>
      <c r="AR124" s="216" t="s">
        <v>80</v>
      </c>
      <c r="AT124" s="217" t="s">
        <v>69</v>
      </c>
      <c r="AU124" s="217" t="s">
        <v>78</v>
      </c>
      <c r="AY124" s="216" t="s">
        <v>137</v>
      </c>
      <c r="BK124" s="218">
        <f>SUM(BK125:BK132)</f>
        <v>0</v>
      </c>
    </row>
    <row r="125" spans="2:65" s="1" customFormat="1" ht="16.5" customHeight="1">
      <c r="B125" s="46"/>
      <c r="C125" s="221" t="s">
        <v>197</v>
      </c>
      <c r="D125" s="221" t="s">
        <v>141</v>
      </c>
      <c r="E125" s="222" t="s">
        <v>1119</v>
      </c>
      <c r="F125" s="223" t="s">
        <v>1120</v>
      </c>
      <c r="G125" s="224" t="s">
        <v>267</v>
      </c>
      <c r="H125" s="225">
        <v>270</v>
      </c>
      <c r="I125" s="226"/>
      <c r="J125" s="227">
        <f>ROUND(I125*H125,2)</f>
        <v>0</v>
      </c>
      <c r="K125" s="223" t="s">
        <v>21</v>
      </c>
      <c r="L125" s="72"/>
      <c r="M125" s="228" t="s">
        <v>21</v>
      </c>
      <c r="N125" s="229" t="s">
        <v>41</v>
      </c>
      <c r="O125" s="47"/>
      <c r="P125" s="230">
        <f>O125*H125</f>
        <v>0</v>
      </c>
      <c r="Q125" s="230">
        <v>0</v>
      </c>
      <c r="R125" s="230">
        <f>Q125*H125</f>
        <v>0</v>
      </c>
      <c r="S125" s="230">
        <v>0</v>
      </c>
      <c r="T125" s="231">
        <f>S125*H125</f>
        <v>0</v>
      </c>
      <c r="AR125" s="24" t="s">
        <v>344</v>
      </c>
      <c r="AT125" s="24" t="s">
        <v>141</v>
      </c>
      <c r="AU125" s="24" t="s">
        <v>80</v>
      </c>
      <c r="AY125" s="24" t="s">
        <v>137</v>
      </c>
      <c r="BE125" s="232">
        <f>IF(N125="základní",J125,0)</f>
        <v>0</v>
      </c>
      <c r="BF125" s="232">
        <f>IF(N125="snížená",J125,0)</f>
        <v>0</v>
      </c>
      <c r="BG125" s="232">
        <f>IF(N125="zákl. přenesená",J125,0)</f>
        <v>0</v>
      </c>
      <c r="BH125" s="232">
        <f>IF(N125="sníž. přenesená",J125,0)</f>
        <v>0</v>
      </c>
      <c r="BI125" s="232">
        <f>IF(N125="nulová",J125,0)</f>
        <v>0</v>
      </c>
      <c r="BJ125" s="24" t="s">
        <v>78</v>
      </c>
      <c r="BK125" s="232">
        <f>ROUND(I125*H125,2)</f>
        <v>0</v>
      </c>
      <c r="BL125" s="24" t="s">
        <v>344</v>
      </c>
      <c r="BM125" s="24" t="s">
        <v>1121</v>
      </c>
    </row>
    <row r="126" spans="2:65" s="1" customFormat="1" ht="16.5" customHeight="1">
      <c r="B126" s="46"/>
      <c r="C126" s="221" t="s">
        <v>205</v>
      </c>
      <c r="D126" s="221" t="s">
        <v>141</v>
      </c>
      <c r="E126" s="222" t="s">
        <v>1122</v>
      </c>
      <c r="F126" s="223" t="s">
        <v>1123</v>
      </c>
      <c r="G126" s="224" t="s">
        <v>267</v>
      </c>
      <c r="H126" s="225">
        <v>530</v>
      </c>
      <c r="I126" s="226"/>
      <c r="J126" s="227">
        <f>ROUND(I126*H126,2)</f>
        <v>0</v>
      </c>
      <c r="K126" s="223" t="s">
        <v>21</v>
      </c>
      <c r="L126" s="72"/>
      <c r="M126" s="228" t="s">
        <v>21</v>
      </c>
      <c r="N126" s="229" t="s">
        <v>41</v>
      </c>
      <c r="O126" s="47"/>
      <c r="P126" s="230">
        <f>O126*H126</f>
        <v>0</v>
      </c>
      <c r="Q126" s="230">
        <v>0</v>
      </c>
      <c r="R126" s="230">
        <f>Q126*H126</f>
        <v>0</v>
      </c>
      <c r="S126" s="230">
        <v>0</v>
      </c>
      <c r="T126" s="231">
        <f>S126*H126</f>
        <v>0</v>
      </c>
      <c r="AR126" s="24" t="s">
        <v>344</v>
      </c>
      <c r="AT126" s="24" t="s">
        <v>141</v>
      </c>
      <c r="AU126" s="24" t="s">
        <v>80</v>
      </c>
      <c r="AY126" s="24" t="s">
        <v>137</v>
      </c>
      <c r="BE126" s="232">
        <f>IF(N126="základní",J126,0)</f>
        <v>0</v>
      </c>
      <c r="BF126" s="232">
        <f>IF(N126="snížená",J126,0)</f>
        <v>0</v>
      </c>
      <c r="BG126" s="232">
        <f>IF(N126="zákl. přenesená",J126,0)</f>
        <v>0</v>
      </c>
      <c r="BH126" s="232">
        <f>IF(N126="sníž. přenesená",J126,0)</f>
        <v>0</v>
      </c>
      <c r="BI126" s="232">
        <f>IF(N126="nulová",J126,0)</f>
        <v>0</v>
      </c>
      <c r="BJ126" s="24" t="s">
        <v>78</v>
      </c>
      <c r="BK126" s="232">
        <f>ROUND(I126*H126,2)</f>
        <v>0</v>
      </c>
      <c r="BL126" s="24" t="s">
        <v>344</v>
      </c>
      <c r="BM126" s="24" t="s">
        <v>1124</v>
      </c>
    </row>
    <row r="127" spans="2:65" s="1" customFormat="1" ht="16.5" customHeight="1">
      <c r="B127" s="46"/>
      <c r="C127" s="221" t="s">
        <v>188</v>
      </c>
      <c r="D127" s="221" t="s">
        <v>141</v>
      </c>
      <c r="E127" s="222" t="s">
        <v>1125</v>
      </c>
      <c r="F127" s="223" t="s">
        <v>1126</v>
      </c>
      <c r="G127" s="224" t="s">
        <v>267</v>
      </c>
      <c r="H127" s="225">
        <v>221</v>
      </c>
      <c r="I127" s="226"/>
      <c r="J127" s="227">
        <f>ROUND(I127*H127,2)</f>
        <v>0</v>
      </c>
      <c r="K127" s="223" t="s">
        <v>21</v>
      </c>
      <c r="L127" s="72"/>
      <c r="M127" s="228" t="s">
        <v>21</v>
      </c>
      <c r="N127" s="229" t="s">
        <v>41</v>
      </c>
      <c r="O127" s="47"/>
      <c r="P127" s="230">
        <f>O127*H127</f>
        <v>0</v>
      </c>
      <c r="Q127" s="230">
        <v>0</v>
      </c>
      <c r="R127" s="230">
        <f>Q127*H127</f>
        <v>0</v>
      </c>
      <c r="S127" s="230">
        <v>0</v>
      </c>
      <c r="T127" s="231">
        <f>S127*H127</f>
        <v>0</v>
      </c>
      <c r="AR127" s="24" t="s">
        <v>344</v>
      </c>
      <c r="AT127" s="24" t="s">
        <v>141</v>
      </c>
      <c r="AU127" s="24" t="s">
        <v>80</v>
      </c>
      <c r="AY127" s="24" t="s">
        <v>137</v>
      </c>
      <c r="BE127" s="232">
        <f>IF(N127="základní",J127,0)</f>
        <v>0</v>
      </c>
      <c r="BF127" s="232">
        <f>IF(N127="snížená",J127,0)</f>
        <v>0</v>
      </c>
      <c r="BG127" s="232">
        <f>IF(N127="zákl. přenesená",J127,0)</f>
        <v>0</v>
      </c>
      <c r="BH127" s="232">
        <f>IF(N127="sníž. přenesená",J127,0)</f>
        <v>0</v>
      </c>
      <c r="BI127" s="232">
        <f>IF(N127="nulová",J127,0)</f>
        <v>0</v>
      </c>
      <c r="BJ127" s="24" t="s">
        <v>78</v>
      </c>
      <c r="BK127" s="232">
        <f>ROUND(I127*H127,2)</f>
        <v>0</v>
      </c>
      <c r="BL127" s="24" t="s">
        <v>344</v>
      </c>
      <c r="BM127" s="24" t="s">
        <v>1127</v>
      </c>
    </row>
    <row r="128" spans="2:65" s="1" customFormat="1" ht="16.5" customHeight="1">
      <c r="B128" s="46"/>
      <c r="C128" s="221" t="s">
        <v>291</v>
      </c>
      <c r="D128" s="221" t="s">
        <v>141</v>
      </c>
      <c r="E128" s="222" t="s">
        <v>1128</v>
      </c>
      <c r="F128" s="223" t="s">
        <v>1129</v>
      </c>
      <c r="G128" s="224" t="s">
        <v>267</v>
      </c>
      <c r="H128" s="225">
        <v>50</v>
      </c>
      <c r="I128" s="226"/>
      <c r="J128" s="227">
        <f>ROUND(I128*H128,2)</f>
        <v>0</v>
      </c>
      <c r="K128" s="223" t="s">
        <v>21</v>
      </c>
      <c r="L128" s="72"/>
      <c r="M128" s="228" t="s">
        <v>21</v>
      </c>
      <c r="N128" s="229" t="s">
        <v>41</v>
      </c>
      <c r="O128" s="47"/>
      <c r="P128" s="230">
        <f>O128*H128</f>
        <v>0</v>
      </c>
      <c r="Q128" s="230">
        <v>0</v>
      </c>
      <c r="R128" s="230">
        <f>Q128*H128</f>
        <v>0</v>
      </c>
      <c r="S128" s="230">
        <v>0</v>
      </c>
      <c r="T128" s="231">
        <f>S128*H128</f>
        <v>0</v>
      </c>
      <c r="AR128" s="24" t="s">
        <v>344</v>
      </c>
      <c r="AT128" s="24" t="s">
        <v>141</v>
      </c>
      <c r="AU128" s="24" t="s">
        <v>80</v>
      </c>
      <c r="AY128" s="24" t="s">
        <v>137</v>
      </c>
      <c r="BE128" s="232">
        <f>IF(N128="základní",J128,0)</f>
        <v>0</v>
      </c>
      <c r="BF128" s="232">
        <f>IF(N128="snížená",J128,0)</f>
        <v>0</v>
      </c>
      <c r="BG128" s="232">
        <f>IF(N128="zákl. přenesená",J128,0)</f>
        <v>0</v>
      </c>
      <c r="BH128" s="232">
        <f>IF(N128="sníž. přenesená",J128,0)</f>
        <v>0</v>
      </c>
      <c r="BI128" s="232">
        <f>IF(N128="nulová",J128,0)</f>
        <v>0</v>
      </c>
      <c r="BJ128" s="24" t="s">
        <v>78</v>
      </c>
      <c r="BK128" s="232">
        <f>ROUND(I128*H128,2)</f>
        <v>0</v>
      </c>
      <c r="BL128" s="24" t="s">
        <v>344</v>
      </c>
      <c r="BM128" s="24" t="s">
        <v>1130</v>
      </c>
    </row>
    <row r="129" spans="2:65" s="1" customFormat="1" ht="16.5" customHeight="1">
      <c r="B129" s="46"/>
      <c r="C129" s="221" t="s">
        <v>172</v>
      </c>
      <c r="D129" s="221" t="s">
        <v>141</v>
      </c>
      <c r="E129" s="222" t="s">
        <v>1131</v>
      </c>
      <c r="F129" s="223" t="s">
        <v>1132</v>
      </c>
      <c r="G129" s="224" t="s">
        <v>267</v>
      </c>
      <c r="H129" s="225">
        <v>30</v>
      </c>
      <c r="I129" s="226"/>
      <c r="J129" s="227">
        <f>ROUND(I129*H129,2)</f>
        <v>0</v>
      </c>
      <c r="K129" s="223" t="s">
        <v>21</v>
      </c>
      <c r="L129" s="72"/>
      <c r="M129" s="228" t="s">
        <v>21</v>
      </c>
      <c r="N129" s="229" t="s">
        <v>41</v>
      </c>
      <c r="O129" s="47"/>
      <c r="P129" s="230">
        <f>O129*H129</f>
        <v>0</v>
      </c>
      <c r="Q129" s="230">
        <v>0</v>
      </c>
      <c r="R129" s="230">
        <f>Q129*H129</f>
        <v>0</v>
      </c>
      <c r="S129" s="230">
        <v>0</v>
      </c>
      <c r="T129" s="231">
        <f>S129*H129</f>
        <v>0</v>
      </c>
      <c r="AR129" s="24" t="s">
        <v>344</v>
      </c>
      <c r="AT129" s="24" t="s">
        <v>141</v>
      </c>
      <c r="AU129" s="24" t="s">
        <v>80</v>
      </c>
      <c r="AY129" s="24" t="s">
        <v>137</v>
      </c>
      <c r="BE129" s="232">
        <f>IF(N129="základní",J129,0)</f>
        <v>0</v>
      </c>
      <c r="BF129" s="232">
        <f>IF(N129="snížená",J129,0)</f>
        <v>0</v>
      </c>
      <c r="BG129" s="232">
        <f>IF(N129="zákl. přenesená",J129,0)</f>
        <v>0</v>
      </c>
      <c r="BH129" s="232">
        <f>IF(N129="sníž. přenesená",J129,0)</f>
        <v>0</v>
      </c>
      <c r="BI129" s="232">
        <f>IF(N129="nulová",J129,0)</f>
        <v>0</v>
      </c>
      <c r="BJ129" s="24" t="s">
        <v>78</v>
      </c>
      <c r="BK129" s="232">
        <f>ROUND(I129*H129,2)</f>
        <v>0</v>
      </c>
      <c r="BL129" s="24" t="s">
        <v>344</v>
      </c>
      <c r="BM129" s="24" t="s">
        <v>1133</v>
      </c>
    </row>
    <row r="130" spans="2:65" s="1" customFormat="1" ht="16.5" customHeight="1">
      <c r="B130" s="46"/>
      <c r="C130" s="221" t="s">
        <v>247</v>
      </c>
      <c r="D130" s="221" t="s">
        <v>141</v>
      </c>
      <c r="E130" s="222" t="s">
        <v>1134</v>
      </c>
      <c r="F130" s="223" t="s">
        <v>1135</v>
      </c>
      <c r="G130" s="224" t="s">
        <v>267</v>
      </c>
      <c r="H130" s="225">
        <v>30</v>
      </c>
      <c r="I130" s="226"/>
      <c r="J130" s="227">
        <f>ROUND(I130*H130,2)</f>
        <v>0</v>
      </c>
      <c r="K130" s="223" t="s">
        <v>21</v>
      </c>
      <c r="L130" s="72"/>
      <c r="M130" s="228" t="s">
        <v>21</v>
      </c>
      <c r="N130" s="229" t="s">
        <v>41</v>
      </c>
      <c r="O130" s="47"/>
      <c r="P130" s="230">
        <f>O130*H130</f>
        <v>0</v>
      </c>
      <c r="Q130" s="230">
        <v>0</v>
      </c>
      <c r="R130" s="230">
        <f>Q130*H130</f>
        <v>0</v>
      </c>
      <c r="S130" s="230">
        <v>0</v>
      </c>
      <c r="T130" s="231">
        <f>S130*H130</f>
        <v>0</v>
      </c>
      <c r="AR130" s="24" t="s">
        <v>344</v>
      </c>
      <c r="AT130" s="24" t="s">
        <v>141</v>
      </c>
      <c r="AU130" s="24" t="s">
        <v>80</v>
      </c>
      <c r="AY130" s="24" t="s">
        <v>137</v>
      </c>
      <c r="BE130" s="232">
        <f>IF(N130="základní",J130,0)</f>
        <v>0</v>
      </c>
      <c r="BF130" s="232">
        <f>IF(N130="snížená",J130,0)</f>
        <v>0</v>
      </c>
      <c r="BG130" s="232">
        <f>IF(N130="zákl. přenesená",J130,0)</f>
        <v>0</v>
      </c>
      <c r="BH130" s="232">
        <f>IF(N130="sníž. přenesená",J130,0)</f>
        <v>0</v>
      </c>
      <c r="BI130" s="232">
        <f>IF(N130="nulová",J130,0)</f>
        <v>0</v>
      </c>
      <c r="BJ130" s="24" t="s">
        <v>78</v>
      </c>
      <c r="BK130" s="232">
        <f>ROUND(I130*H130,2)</f>
        <v>0</v>
      </c>
      <c r="BL130" s="24" t="s">
        <v>344</v>
      </c>
      <c r="BM130" s="24" t="s">
        <v>1136</v>
      </c>
    </row>
    <row r="131" spans="2:65" s="1" customFormat="1" ht="16.5" customHeight="1">
      <c r="B131" s="46"/>
      <c r="C131" s="221" t="s">
        <v>264</v>
      </c>
      <c r="D131" s="221" t="s">
        <v>141</v>
      </c>
      <c r="E131" s="222" t="s">
        <v>1137</v>
      </c>
      <c r="F131" s="223" t="s">
        <v>1138</v>
      </c>
      <c r="G131" s="224" t="s">
        <v>267</v>
      </c>
      <c r="H131" s="225">
        <v>40</v>
      </c>
      <c r="I131" s="226"/>
      <c r="J131" s="227">
        <f>ROUND(I131*H131,2)</f>
        <v>0</v>
      </c>
      <c r="K131" s="223" t="s">
        <v>21</v>
      </c>
      <c r="L131" s="72"/>
      <c r="M131" s="228" t="s">
        <v>21</v>
      </c>
      <c r="N131" s="229" t="s">
        <v>41</v>
      </c>
      <c r="O131" s="47"/>
      <c r="P131" s="230">
        <f>O131*H131</f>
        <v>0</v>
      </c>
      <c r="Q131" s="230">
        <v>0</v>
      </c>
      <c r="R131" s="230">
        <f>Q131*H131</f>
        <v>0</v>
      </c>
      <c r="S131" s="230">
        <v>0</v>
      </c>
      <c r="T131" s="231">
        <f>S131*H131</f>
        <v>0</v>
      </c>
      <c r="AR131" s="24" t="s">
        <v>344</v>
      </c>
      <c r="AT131" s="24" t="s">
        <v>141</v>
      </c>
      <c r="AU131" s="24" t="s">
        <v>80</v>
      </c>
      <c r="AY131" s="24" t="s">
        <v>137</v>
      </c>
      <c r="BE131" s="232">
        <f>IF(N131="základní",J131,0)</f>
        <v>0</v>
      </c>
      <c r="BF131" s="232">
        <f>IF(N131="snížená",J131,0)</f>
        <v>0</v>
      </c>
      <c r="BG131" s="232">
        <f>IF(N131="zákl. přenesená",J131,0)</f>
        <v>0</v>
      </c>
      <c r="BH131" s="232">
        <f>IF(N131="sníž. přenesená",J131,0)</f>
        <v>0</v>
      </c>
      <c r="BI131" s="232">
        <f>IF(N131="nulová",J131,0)</f>
        <v>0</v>
      </c>
      <c r="BJ131" s="24" t="s">
        <v>78</v>
      </c>
      <c r="BK131" s="232">
        <f>ROUND(I131*H131,2)</f>
        <v>0</v>
      </c>
      <c r="BL131" s="24" t="s">
        <v>344</v>
      </c>
      <c r="BM131" s="24" t="s">
        <v>1139</v>
      </c>
    </row>
    <row r="132" spans="2:65" s="1" customFormat="1" ht="16.5" customHeight="1">
      <c r="B132" s="46"/>
      <c r="C132" s="221" t="s">
        <v>234</v>
      </c>
      <c r="D132" s="221" t="s">
        <v>141</v>
      </c>
      <c r="E132" s="222" t="s">
        <v>1140</v>
      </c>
      <c r="F132" s="223" t="s">
        <v>1141</v>
      </c>
      <c r="G132" s="224" t="s">
        <v>285</v>
      </c>
      <c r="H132" s="225">
        <v>45</v>
      </c>
      <c r="I132" s="226"/>
      <c r="J132" s="227">
        <f>ROUND(I132*H132,2)</f>
        <v>0</v>
      </c>
      <c r="K132" s="223" t="s">
        <v>21</v>
      </c>
      <c r="L132" s="72"/>
      <c r="M132" s="228" t="s">
        <v>21</v>
      </c>
      <c r="N132" s="229" t="s">
        <v>41</v>
      </c>
      <c r="O132" s="47"/>
      <c r="P132" s="230">
        <f>O132*H132</f>
        <v>0</v>
      </c>
      <c r="Q132" s="230">
        <v>0</v>
      </c>
      <c r="R132" s="230">
        <f>Q132*H132</f>
        <v>0</v>
      </c>
      <c r="S132" s="230">
        <v>0</v>
      </c>
      <c r="T132" s="231">
        <f>S132*H132</f>
        <v>0</v>
      </c>
      <c r="AR132" s="24" t="s">
        <v>344</v>
      </c>
      <c r="AT132" s="24" t="s">
        <v>141</v>
      </c>
      <c r="AU132" s="24" t="s">
        <v>80</v>
      </c>
      <c r="AY132" s="24" t="s">
        <v>137</v>
      </c>
      <c r="BE132" s="232">
        <f>IF(N132="základní",J132,0)</f>
        <v>0</v>
      </c>
      <c r="BF132" s="232">
        <f>IF(N132="snížená",J132,0)</f>
        <v>0</v>
      </c>
      <c r="BG132" s="232">
        <f>IF(N132="zákl. přenesená",J132,0)</f>
        <v>0</v>
      </c>
      <c r="BH132" s="232">
        <f>IF(N132="sníž. přenesená",J132,0)</f>
        <v>0</v>
      </c>
      <c r="BI132" s="232">
        <f>IF(N132="nulová",J132,0)</f>
        <v>0</v>
      </c>
      <c r="BJ132" s="24" t="s">
        <v>78</v>
      </c>
      <c r="BK132" s="232">
        <f>ROUND(I132*H132,2)</f>
        <v>0</v>
      </c>
      <c r="BL132" s="24" t="s">
        <v>344</v>
      </c>
      <c r="BM132" s="24" t="s">
        <v>1142</v>
      </c>
    </row>
    <row r="133" spans="2:63" s="10" customFormat="1" ht="29.85" customHeight="1">
      <c r="B133" s="205"/>
      <c r="C133" s="206"/>
      <c r="D133" s="207" t="s">
        <v>69</v>
      </c>
      <c r="E133" s="219" t="s">
        <v>1143</v>
      </c>
      <c r="F133" s="219" t="s">
        <v>401</v>
      </c>
      <c r="G133" s="206"/>
      <c r="H133" s="206"/>
      <c r="I133" s="209"/>
      <c r="J133" s="220">
        <f>BK133</f>
        <v>0</v>
      </c>
      <c r="K133" s="206"/>
      <c r="L133" s="211"/>
      <c r="M133" s="212"/>
      <c r="N133" s="213"/>
      <c r="O133" s="213"/>
      <c r="P133" s="214">
        <f>SUM(P134:P135)</f>
        <v>0</v>
      </c>
      <c r="Q133" s="213"/>
      <c r="R133" s="214">
        <f>SUM(R134:R135)</f>
        <v>0</v>
      </c>
      <c r="S133" s="213"/>
      <c r="T133" s="215">
        <f>SUM(T134:T135)</f>
        <v>0</v>
      </c>
      <c r="AR133" s="216" t="s">
        <v>80</v>
      </c>
      <c r="AT133" s="217" t="s">
        <v>69</v>
      </c>
      <c r="AU133" s="217" t="s">
        <v>78</v>
      </c>
      <c r="AY133" s="216" t="s">
        <v>137</v>
      </c>
      <c r="BK133" s="218">
        <f>SUM(BK134:BK135)</f>
        <v>0</v>
      </c>
    </row>
    <row r="134" spans="2:65" s="1" customFormat="1" ht="16.5" customHeight="1">
      <c r="B134" s="46"/>
      <c r="C134" s="221" t="s">
        <v>227</v>
      </c>
      <c r="D134" s="221" t="s">
        <v>141</v>
      </c>
      <c r="E134" s="222" t="s">
        <v>1144</v>
      </c>
      <c r="F134" s="223" t="s">
        <v>406</v>
      </c>
      <c r="G134" s="224" t="s">
        <v>932</v>
      </c>
      <c r="H134" s="225">
        <v>1</v>
      </c>
      <c r="I134" s="226"/>
      <c r="J134" s="227">
        <f>ROUND(I134*H134,2)</f>
        <v>0</v>
      </c>
      <c r="K134" s="223" t="s">
        <v>21</v>
      </c>
      <c r="L134" s="72"/>
      <c r="M134" s="228" t="s">
        <v>21</v>
      </c>
      <c r="N134" s="229" t="s">
        <v>41</v>
      </c>
      <c r="O134" s="47"/>
      <c r="P134" s="230">
        <f>O134*H134</f>
        <v>0</v>
      </c>
      <c r="Q134" s="230">
        <v>0</v>
      </c>
      <c r="R134" s="230">
        <f>Q134*H134</f>
        <v>0</v>
      </c>
      <c r="S134" s="230">
        <v>0</v>
      </c>
      <c r="T134" s="231">
        <f>S134*H134</f>
        <v>0</v>
      </c>
      <c r="AR134" s="24" t="s">
        <v>344</v>
      </c>
      <c r="AT134" s="24" t="s">
        <v>141</v>
      </c>
      <c r="AU134" s="24" t="s">
        <v>80</v>
      </c>
      <c r="AY134" s="24" t="s">
        <v>137</v>
      </c>
      <c r="BE134" s="232">
        <f>IF(N134="základní",J134,0)</f>
        <v>0</v>
      </c>
      <c r="BF134" s="232">
        <f>IF(N134="snížená",J134,0)</f>
        <v>0</v>
      </c>
      <c r="BG134" s="232">
        <f>IF(N134="zákl. přenesená",J134,0)</f>
        <v>0</v>
      </c>
      <c r="BH134" s="232">
        <f>IF(N134="sníž. přenesená",J134,0)</f>
        <v>0</v>
      </c>
      <c r="BI134" s="232">
        <f>IF(N134="nulová",J134,0)</f>
        <v>0</v>
      </c>
      <c r="BJ134" s="24" t="s">
        <v>78</v>
      </c>
      <c r="BK134" s="232">
        <f>ROUND(I134*H134,2)</f>
        <v>0</v>
      </c>
      <c r="BL134" s="24" t="s">
        <v>344</v>
      </c>
      <c r="BM134" s="24" t="s">
        <v>1145</v>
      </c>
    </row>
    <row r="135" spans="2:65" s="1" customFormat="1" ht="16.5" customHeight="1">
      <c r="B135" s="46"/>
      <c r="C135" s="221" t="s">
        <v>271</v>
      </c>
      <c r="D135" s="221" t="s">
        <v>141</v>
      </c>
      <c r="E135" s="222" t="s">
        <v>1146</v>
      </c>
      <c r="F135" s="223" t="s">
        <v>411</v>
      </c>
      <c r="G135" s="224" t="s">
        <v>932</v>
      </c>
      <c r="H135" s="225">
        <v>1</v>
      </c>
      <c r="I135" s="226"/>
      <c r="J135" s="227">
        <f>ROUND(I135*H135,2)</f>
        <v>0</v>
      </c>
      <c r="K135" s="223" t="s">
        <v>21</v>
      </c>
      <c r="L135" s="72"/>
      <c r="M135" s="228" t="s">
        <v>21</v>
      </c>
      <c r="N135" s="287" t="s">
        <v>41</v>
      </c>
      <c r="O135" s="288"/>
      <c r="P135" s="289">
        <f>O135*H135</f>
        <v>0</v>
      </c>
      <c r="Q135" s="289">
        <v>0</v>
      </c>
      <c r="R135" s="289">
        <f>Q135*H135</f>
        <v>0</v>
      </c>
      <c r="S135" s="289">
        <v>0</v>
      </c>
      <c r="T135" s="290">
        <f>S135*H135</f>
        <v>0</v>
      </c>
      <c r="AR135" s="24" t="s">
        <v>344</v>
      </c>
      <c r="AT135" s="24" t="s">
        <v>141</v>
      </c>
      <c r="AU135" s="24" t="s">
        <v>80</v>
      </c>
      <c r="AY135" s="24" t="s">
        <v>137</v>
      </c>
      <c r="BE135" s="232">
        <f>IF(N135="základní",J135,0)</f>
        <v>0</v>
      </c>
      <c r="BF135" s="232">
        <f>IF(N135="snížená",J135,0)</f>
        <v>0</v>
      </c>
      <c r="BG135" s="232">
        <f>IF(N135="zákl. přenesená",J135,0)</f>
        <v>0</v>
      </c>
      <c r="BH135" s="232">
        <f>IF(N135="sníž. přenesená",J135,0)</f>
        <v>0</v>
      </c>
      <c r="BI135" s="232">
        <f>IF(N135="nulová",J135,0)</f>
        <v>0</v>
      </c>
      <c r="BJ135" s="24" t="s">
        <v>78</v>
      </c>
      <c r="BK135" s="232">
        <f>ROUND(I135*H135,2)</f>
        <v>0</v>
      </c>
      <c r="BL135" s="24" t="s">
        <v>344</v>
      </c>
      <c r="BM135" s="24" t="s">
        <v>1147</v>
      </c>
    </row>
    <row r="136" spans="2:12" s="1" customFormat="1" ht="6.95" customHeight="1">
      <c r="B136" s="67"/>
      <c r="C136" s="68"/>
      <c r="D136" s="68"/>
      <c r="E136" s="68"/>
      <c r="F136" s="68"/>
      <c r="G136" s="68"/>
      <c r="H136" s="68"/>
      <c r="I136" s="166"/>
      <c r="J136" s="68"/>
      <c r="K136" s="68"/>
      <c r="L136" s="72"/>
    </row>
  </sheetData>
  <sheetProtection password="CC35" sheet="1" objects="1" scenarios="1" formatColumns="0" formatRows="0" autoFilter="0"/>
  <autoFilter ref="C79:K135"/>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3" customWidth="1"/>
    <col min="2" max="2" width="1.66796875" style="293" customWidth="1"/>
    <col min="3" max="4" width="5" style="293" customWidth="1"/>
    <col min="5" max="5" width="11.66015625" style="293" customWidth="1"/>
    <col min="6" max="6" width="9.16015625" style="293" customWidth="1"/>
    <col min="7" max="7" width="5" style="293" customWidth="1"/>
    <col min="8" max="8" width="77.83203125" style="293" customWidth="1"/>
    <col min="9" max="10" width="20" style="293" customWidth="1"/>
    <col min="11" max="11" width="1.66796875" style="293" customWidth="1"/>
  </cols>
  <sheetData>
    <row r="1" ht="37.5" customHeight="1"/>
    <row r="2" spans="2:11" ht="7.5" customHeight="1">
      <c r="B2" s="294"/>
      <c r="C2" s="295"/>
      <c r="D2" s="295"/>
      <c r="E2" s="295"/>
      <c r="F2" s="295"/>
      <c r="G2" s="295"/>
      <c r="H2" s="295"/>
      <c r="I2" s="295"/>
      <c r="J2" s="295"/>
      <c r="K2" s="296"/>
    </row>
    <row r="3" spans="2:11" s="15" customFormat="1" ht="45" customHeight="1">
      <c r="B3" s="297"/>
      <c r="C3" s="298" t="s">
        <v>1148</v>
      </c>
      <c r="D3" s="298"/>
      <c r="E3" s="298"/>
      <c r="F3" s="298"/>
      <c r="G3" s="298"/>
      <c r="H3" s="298"/>
      <c r="I3" s="298"/>
      <c r="J3" s="298"/>
      <c r="K3" s="299"/>
    </row>
    <row r="4" spans="2:11" ht="25.5" customHeight="1">
      <c r="B4" s="300"/>
      <c r="C4" s="301" t="s">
        <v>1149</v>
      </c>
      <c r="D4" s="301"/>
      <c r="E4" s="301"/>
      <c r="F4" s="301"/>
      <c r="G4" s="301"/>
      <c r="H4" s="301"/>
      <c r="I4" s="301"/>
      <c r="J4" s="301"/>
      <c r="K4" s="302"/>
    </row>
    <row r="5" spans="2:11" ht="5.25" customHeight="1">
      <c r="B5" s="300"/>
      <c r="C5" s="303"/>
      <c r="D5" s="303"/>
      <c r="E5" s="303"/>
      <c r="F5" s="303"/>
      <c r="G5" s="303"/>
      <c r="H5" s="303"/>
      <c r="I5" s="303"/>
      <c r="J5" s="303"/>
      <c r="K5" s="302"/>
    </row>
    <row r="6" spans="2:11" ht="15" customHeight="1">
      <c r="B6" s="300"/>
      <c r="C6" s="304" t="s">
        <v>1150</v>
      </c>
      <c r="D6" s="304"/>
      <c r="E6" s="304"/>
      <c r="F6" s="304"/>
      <c r="G6" s="304"/>
      <c r="H6" s="304"/>
      <c r="I6" s="304"/>
      <c r="J6" s="304"/>
      <c r="K6" s="302"/>
    </row>
    <row r="7" spans="2:11" ht="15" customHeight="1">
      <c r="B7" s="305"/>
      <c r="C7" s="304" t="s">
        <v>1151</v>
      </c>
      <c r="D7" s="304"/>
      <c r="E7" s="304"/>
      <c r="F7" s="304"/>
      <c r="G7" s="304"/>
      <c r="H7" s="304"/>
      <c r="I7" s="304"/>
      <c r="J7" s="304"/>
      <c r="K7" s="302"/>
    </row>
    <row r="8" spans="2:11" ht="12.75" customHeight="1">
      <c r="B8" s="305"/>
      <c r="C8" s="304"/>
      <c r="D8" s="304"/>
      <c r="E8" s="304"/>
      <c r="F8" s="304"/>
      <c r="G8" s="304"/>
      <c r="H8" s="304"/>
      <c r="I8" s="304"/>
      <c r="J8" s="304"/>
      <c r="K8" s="302"/>
    </row>
    <row r="9" spans="2:11" ht="15" customHeight="1">
      <c r="B9" s="305"/>
      <c r="C9" s="304" t="s">
        <v>1152</v>
      </c>
      <c r="D9" s="304"/>
      <c r="E9" s="304"/>
      <c r="F9" s="304"/>
      <c r="G9" s="304"/>
      <c r="H9" s="304"/>
      <c r="I9" s="304"/>
      <c r="J9" s="304"/>
      <c r="K9" s="302"/>
    </row>
    <row r="10" spans="2:11" ht="15" customHeight="1">
      <c r="B10" s="305"/>
      <c r="C10" s="304"/>
      <c r="D10" s="304" t="s">
        <v>1153</v>
      </c>
      <c r="E10" s="304"/>
      <c r="F10" s="304"/>
      <c r="G10" s="304"/>
      <c r="H10" s="304"/>
      <c r="I10" s="304"/>
      <c r="J10" s="304"/>
      <c r="K10" s="302"/>
    </row>
    <row r="11" spans="2:11" ht="15" customHeight="1">
      <c r="B11" s="305"/>
      <c r="C11" s="306"/>
      <c r="D11" s="304" t="s">
        <v>1154</v>
      </c>
      <c r="E11" s="304"/>
      <c r="F11" s="304"/>
      <c r="G11" s="304"/>
      <c r="H11" s="304"/>
      <c r="I11" s="304"/>
      <c r="J11" s="304"/>
      <c r="K11" s="302"/>
    </row>
    <row r="12" spans="2:11" ht="12.75" customHeight="1">
      <c r="B12" s="305"/>
      <c r="C12" s="306"/>
      <c r="D12" s="306"/>
      <c r="E12" s="306"/>
      <c r="F12" s="306"/>
      <c r="G12" s="306"/>
      <c r="H12" s="306"/>
      <c r="I12" s="306"/>
      <c r="J12" s="306"/>
      <c r="K12" s="302"/>
    </row>
    <row r="13" spans="2:11" ht="15" customHeight="1">
      <c r="B13" s="305"/>
      <c r="C13" s="306"/>
      <c r="D13" s="304" t="s">
        <v>1155</v>
      </c>
      <c r="E13" s="304"/>
      <c r="F13" s="304"/>
      <c r="G13" s="304"/>
      <c r="H13" s="304"/>
      <c r="I13" s="304"/>
      <c r="J13" s="304"/>
      <c r="K13" s="302"/>
    </row>
    <row r="14" spans="2:11" ht="15" customHeight="1">
      <c r="B14" s="305"/>
      <c r="C14" s="306"/>
      <c r="D14" s="304" t="s">
        <v>1156</v>
      </c>
      <c r="E14" s="304"/>
      <c r="F14" s="304"/>
      <c r="G14" s="304"/>
      <c r="H14" s="304"/>
      <c r="I14" s="304"/>
      <c r="J14" s="304"/>
      <c r="K14" s="302"/>
    </row>
    <row r="15" spans="2:11" ht="15" customHeight="1">
      <c r="B15" s="305"/>
      <c r="C15" s="306"/>
      <c r="D15" s="304" t="s">
        <v>1157</v>
      </c>
      <c r="E15" s="304"/>
      <c r="F15" s="304"/>
      <c r="G15" s="304"/>
      <c r="H15" s="304"/>
      <c r="I15" s="304"/>
      <c r="J15" s="304"/>
      <c r="K15" s="302"/>
    </row>
    <row r="16" spans="2:11" ht="15" customHeight="1">
      <c r="B16" s="305"/>
      <c r="C16" s="306"/>
      <c r="D16" s="306"/>
      <c r="E16" s="307" t="s">
        <v>77</v>
      </c>
      <c r="F16" s="304" t="s">
        <v>1158</v>
      </c>
      <c r="G16" s="304"/>
      <c r="H16" s="304"/>
      <c r="I16" s="304"/>
      <c r="J16" s="304"/>
      <c r="K16" s="302"/>
    </row>
    <row r="17" spans="2:11" ht="15" customHeight="1">
      <c r="B17" s="305"/>
      <c r="C17" s="306"/>
      <c r="D17" s="306"/>
      <c r="E17" s="307" t="s">
        <v>1159</v>
      </c>
      <c r="F17" s="304" t="s">
        <v>1160</v>
      </c>
      <c r="G17" s="304"/>
      <c r="H17" s="304"/>
      <c r="I17" s="304"/>
      <c r="J17" s="304"/>
      <c r="K17" s="302"/>
    </row>
    <row r="18" spans="2:11" ht="15" customHeight="1">
      <c r="B18" s="305"/>
      <c r="C18" s="306"/>
      <c r="D18" s="306"/>
      <c r="E18" s="307" t="s">
        <v>1161</v>
      </c>
      <c r="F18" s="304" t="s">
        <v>1162</v>
      </c>
      <c r="G18" s="304"/>
      <c r="H18" s="304"/>
      <c r="I18" s="304"/>
      <c r="J18" s="304"/>
      <c r="K18" s="302"/>
    </row>
    <row r="19" spans="2:11" ht="15" customHeight="1">
      <c r="B19" s="305"/>
      <c r="C19" s="306"/>
      <c r="D19" s="306"/>
      <c r="E19" s="307" t="s">
        <v>1163</v>
      </c>
      <c r="F19" s="304" t="s">
        <v>1164</v>
      </c>
      <c r="G19" s="304"/>
      <c r="H19" s="304"/>
      <c r="I19" s="304"/>
      <c r="J19" s="304"/>
      <c r="K19" s="302"/>
    </row>
    <row r="20" spans="2:11" ht="15" customHeight="1">
      <c r="B20" s="305"/>
      <c r="C20" s="306"/>
      <c r="D20" s="306"/>
      <c r="E20" s="307" t="s">
        <v>1165</v>
      </c>
      <c r="F20" s="304" t="s">
        <v>1166</v>
      </c>
      <c r="G20" s="304"/>
      <c r="H20" s="304"/>
      <c r="I20" s="304"/>
      <c r="J20" s="304"/>
      <c r="K20" s="302"/>
    </row>
    <row r="21" spans="2:11" ht="15" customHeight="1">
      <c r="B21" s="305"/>
      <c r="C21" s="306"/>
      <c r="D21" s="306"/>
      <c r="E21" s="307" t="s">
        <v>1167</v>
      </c>
      <c r="F21" s="304" t="s">
        <v>1168</v>
      </c>
      <c r="G21" s="304"/>
      <c r="H21" s="304"/>
      <c r="I21" s="304"/>
      <c r="J21" s="304"/>
      <c r="K21" s="302"/>
    </row>
    <row r="22" spans="2:11" ht="12.75" customHeight="1">
      <c r="B22" s="305"/>
      <c r="C22" s="306"/>
      <c r="D22" s="306"/>
      <c r="E22" s="306"/>
      <c r="F22" s="306"/>
      <c r="G22" s="306"/>
      <c r="H22" s="306"/>
      <c r="I22" s="306"/>
      <c r="J22" s="306"/>
      <c r="K22" s="302"/>
    </row>
    <row r="23" spans="2:11" ht="15" customHeight="1">
      <c r="B23" s="305"/>
      <c r="C23" s="304" t="s">
        <v>1169</v>
      </c>
      <c r="D23" s="304"/>
      <c r="E23" s="304"/>
      <c r="F23" s="304"/>
      <c r="G23" s="304"/>
      <c r="H23" s="304"/>
      <c r="I23" s="304"/>
      <c r="J23" s="304"/>
      <c r="K23" s="302"/>
    </row>
    <row r="24" spans="2:11" ht="15" customHeight="1">
      <c r="B24" s="305"/>
      <c r="C24" s="304" t="s">
        <v>1170</v>
      </c>
      <c r="D24" s="304"/>
      <c r="E24" s="304"/>
      <c r="F24" s="304"/>
      <c r="G24" s="304"/>
      <c r="H24" s="304"/>
      <c r="I24" s="304"/>
      <c r="J24" s="304"/>
      <c r="K24" s="302"/>
    </row>
    <row r="25" spans="2:11" ht="15" customHeight="1">
      <c r="B25" s="305"/>
      <c r="C25" s="304"/>
      <c r="D25" s="304" t="s">
        <v>1171</v>
      </c>
      <c r="E25" s="304"/>
      <c r="F25" s="304"/>
      <c r="G25" s="304"/>
      <c r="H25" s="304"/>
      <c r="I25" s="304"/>
      <c r="J25" s="304"/>
      <c r="K25" s="302"/>
    </row>
    <row r="26" spans="2:11" ht="15" customHeight="1">
      <c r="B26" s="305"/>
      <c r="C26" s="306"/>
      <c r="D26" s="304" t="s">
        <v>1172</v>
      </c>
      <c r="E26" s="304"/>
      <c r="F26" s="304"/>
      <c r="G26" s="304"/>
      <c r="H26" s="304"/>
      <c r="I26" s="304"/>
      <c r="J26" s="304"/>
      <c r="K26" s="302"/>
    </row>
    <row r="27" spans="2:11" ht="12.75" customHeight="1">
      <c r="B27" s="305"/>
      <c r="C27" s="306"/>
      <c r="D27" s="306"/>
      <c r="E27" s="306"/>
      <c r="F27" s="306"/>
      <c r="G27" s="306"/>
      <c r="H27" s="306"/>
      <c r="I27" s="306"/>
      <c r="J27" s="306"/>
      <c r="K27" s="302"/>
    </row>
    <row r="28" spans="2:11" ht="15" customHeight="1">
      <c r="B28" s="305"/>
      <c r="C28" s="306"/>
      <c r="D28" s="304" t="s">
        <v>1173</v>
      </c>
      <c r="E28" s="304"/>
      <c r="F28" s="304"/>
      <c r="G28" s="304"/>
      <c r="H28" s="304"/>
      <c r="I28" s="304"/>
      <c r="J28" s="304"/>
      <c r="K28" s="302"/>
    </row>
    <row r="29" spans="2:11" ht="15" customHeight="1">
      <c r="B29" s="305"/>
      <c r="C29" s="306"/>
      <c r="D29" s="304" t="s">
        <v>1174</v>
      </c>
      <c r="E29" s="304"/>
      <c r="F29" s="304"/>
      <c r="G29" s="304"/>
      <c r="H29" s="304"/>
      <c r="I29" s="304"/>
      <c r="J29" s="304"/>
      <c r="K29" s="302"/>
    </row>
    <row r="30" spans="2:11" ht="12.75" customHeight="1">
      <c r="B30" s="305"/>
      <c r="C30" s="306"/>
      <c r="D30" s="306"/>
      <c r="E30" s="306"/>
      <c r="F30" s="306"/>
      <c r="G30" s="306"/>
      <c r="H30" s="306"/>
      <c r="I30" s="306"/>
      <c r="J30" s="306"/>
      <c r="K30" s="302"/>
    </row>
    <row r="31" spans="2:11" ht="15" customHeight="1">
      <c r="B31" s="305"/>
      <c r="C31" s="306"/>
      <c r="D31" s="304" t="s">
        <v>1175</v>
      </c>
      <c r="E31" s="304"/>
      <c r="F31" s="304"/>
      <c r="G31" s="304"/>
      <c r="H31" s="304"/>
      <c r="I31" s="304"/>
      <c r="J31" s="304"/>
      <c r="K31" s="302"/>
    </row>
    <row r="32" spans="2:11" ht="15" customHeight="1">
      <c r="B32" s="305"/>
      <c r="C32" s="306"/>
      <c r="D32" s="304" t="s">
        <v>1176</v>
      </c>
      <c r="E32" s="304"/>
      <c r="F32" s="304"/>
      <c r="G32" s="304"/>
      <c r="H32" s="304"/>
      <c r="I32" s="304"/>
      <c r="J32" s="304"/>
      <c r="K32" s="302"/>
    </row>
    <row r="33" spans="2:11" ht="15" customHeight="1">
      <c r="B33" s="305"/>
      <c r="C33" s="306"/>
      <c r="D33" s="304" t="s">
        <v>1177</v>
      </c>
      <c r="E33" s="304"/>
      <c r="F33" s="304"/>
      <c r="G33" s="304"/>
      <c r="H33" s="304"/>
      <c r="I33" s="304"/>
      <c r="J33" s="304"/>
      <c r="K33" s="302"/>
    </row>
    <row r="34" spans="2:11" ht="15" customHeight="1">
      <c r="B34" s="305"/>
      <c r="C34" s="306"/>
      <c r="D34" s="304"/>
      <c r="E34" s="308" t="s">
        <v>122</v>
      </c>
      <c r="F34" s="304"/>
      <c r="G34" s="304" t="s">
        <v>1178</v>
      </c>
      <c r="H34" s="304"/>
      <c r="I34" s="304"/>
      <c r="J34" s="304"/>
      <c r="K34" s="302"/>
    </row>
    <row r="35" spans="2:11" ht="30.75" customHeight="1">
      <c r="B35" s="305"/>
      <c r="C35" s="306"/>
      <c r="D35" s="304"/>
      <c r="E35" s="308" t="s">
        <v>1179</v>
      </c>
      <c r="F35" s="304"/>
      <c r="G35" s="304" t="s">
        <v>1180</v>
      </c>
      <c r="H35" s="304"/>
      <c r="I35" s="304"/>
      <c r="J35" s="304"/>
      <c r="K35" s="302"/>
    </row>
    <row r="36" spans="2:11" ht="15" customHeight="1">
      <c r="B36" s="305"/>
      <c r="C36" s="306"/>
      <c r="D36" s="304"/>
      <c r="E36" s="308" t="s">
        <v>51</v>
      </c>
      <c r="F36" s="304"/>
      <c r="G36" s="304" t="s">
        <v>1181</v>
      </c>
      <c r="H36" s="304"/>
      <c r="I36" s="304"/>
      <c r="J36" s="304"/>
      <c r="K36" s="302"/>
    </row>
    <row r="37" spans="2:11" ht="15" customHeight="1">
      <c r="B37" s="305"/>
      <c r="C37" s="306"/>
      <c r="D37" s="304"/>
      <c r="E37" s="308" t="s">
        <v>123</v>
      </c>
      <c r="F37" s="304"/>
      <c r="G37" s="304" t="s">
        <v>1182</v>
      </c>
      <c r="H37" s="304"/>
      <c r="I37" s="304"/>
      <c r="J37" s="304"/>
      <c r="K37" s="302"/>
    </row>
    <row r="38" spans="2:11" ht="15" customHeight="1">
      <c r="B38" s="305"/>
      <c r="C38" s="306"/>
      <c r="D38" s="304"/>
      <c r="E38" s="308" t="s">
        <v>124</v>
      </c>
      <c r="F38" s="304"/>
      <c r="G38" s="304" t="s">
        <v>1183</v>
      </c>
      <c r="H38" s="304"/>
      <c r="I38" s="304"/>
      <c r="J38" s="304"/>
      <c r="K38" s="302"/>
    </row>
    <row r="39" spans="2:11" ht="15" customHeight="1">
      <c r="B39" s="305"/>
      <c r="C39" s="306"/>
      <c r="D39" s="304"/>
      <c r="E39" s="308" t="s">
        <v>125</v>
      </c>
      <c r="F39" s="304"/>
      <c r="G39" s="304" t="s">
        <v>1184</v>
      </c>
      <c r="H39" s="304"/>
      <c r="I39" s="304"/>
      <c r="J39" s="304"/>
      <c r="K39" s="302"/>
    </row>
    <row r="40" spans="2:11" ht="15" customHeight="1">
      <c r="B40" s="305"/>
      <c r="C40" s="306"/>
      <c r="D40" s="304"/>
      <c r="E40" s="308" t="s">
        <v>1185</v>
      </c>
      <c r="F40" s="304"/>
      <c r="G40" s="304" t="s">
        <v>1186</v>
      </c>
      <c r="H40" s="304"/>
      <c r="I40" s="304"/>
      <c r="J40" s="304"/>
      <c r="K40" s="302"/>
    </row>
    <row r="41" spans="2:11" ht="15" customHeight="1">
      <c r="B41" s="305"/>
      <c r="C41" s="306"/>
      <c r="D41" s="304"/>
      <c r="E41" s="308"/>
      <c r="F41" s="304"/>
      <c r="G41" s="304" t="s">
        <v>1187</v>
      </c>
      <c r="H41" s="304"/>
      <c r="I41" s="304"/>
      <c r="J41" s="304"/>
      <c r="K41" s="302"/>
    </row>
    <row r="42" spans="2:11" ht="15" customHeight="1">
      <c r="B42" s="305"/>
      <c r="C42" s="306"/>
      <c r="D42" s="304"/>
      <c r="E42" s="308" t="s">
        <v>1188</v>
      </c>
      <c r="F42" s="304"/>
      <c r="G42" s="304" t="s">
        <v>1189</v>
      </c>
      <c r="H42" s="304"/>
      <c r="I42" s="304"/>
      <c r="J42" s="304"/>
      <c r="K42" s="302"/>
    </row>
    <row r="43" spans="2:11" ht="15" customHeight="1">
      <c r="B43" s="305"/>
      <c r="C43" s="306"/>
      <c r="D43" s="304"/>
      <c r="E43" s="308" t="s">
        <v>127</v>
      </c>
      <c r="F43" s="304"/>
      <c r="G43" s="304" t="s">
        <v>1190</v>
      </c>
      <c r="H43" s="304"/>
      <c r="I43" s="304"/>
      <c r="J43" s="304"/>
      <c r="K43" s="302"/>
    </row>
    <row r="44" spans="2:11" ht="12.75" customHeight="1">
      <c r="B44" s="305"/>
      <c r="C44" s="306"/>
      <c r="D44" s="304"/>
      <c r="E44" s="304"/>
      <c r="F44" s="304"/>
      <c r="G44" s="304"/>
      <c r="H44" s="304"/>
      <c r="I44" s="304"/>
      <c r="J44" s="304"/>
      <c r="K44" s="302"/>
    </row>
    <row r="45" spans="2:11" ht="15" customHeight="1">
      <c r="B45" s="305"/>
      <c r="C45" s="306"/>
      <c r="D45" s="304" t="s">
        <v>1191</v>
      </c>
      <c r="E45" s="304"/>
      <c r="F45" s="304"/>
      <c r="G45" s="304"/>
      <c r="H45" s="304"/>
      <c r="I45" s="304"/>
      <c r="J45" s="304"/>
      <c r="K45" s="302"/>
    </row>
    <row r="46" spans="2:11" ht="15" customHeight="1">
      <c r="B46" s="305"/>
      <c r="C46" s="306"/>
      <c r="D46" s="306"/>
      <c r="E46" s="304" t="s">
        <v>1192</v>
      </c>
      <c r="F46" s="304"/>
      <c r="G46" s="304"/>
      <c r="H46" s="304"/>
      <c r="I46" s="304"/>
      <c r="J46" s="304"/>
      <c r="K46" s="302"/>
    </row>
    <row r="47" spans="2:11" ht="15" customHeight="1">
      <c r="B47" s="305"/>
      <c r="C47" s="306"/>
      <c r="D47" s="306"/>
      <c r="E47" s="304" t="s">
        <v>1193</v>
      </c>
      <c r="F47" s="304"/>
      <c r="G47" s="304"/>
      <c r="H47" s="304"/>
      <c r="I47" s="304"/>
      <c r="J47" s="304"/>
      <c r="K47" s="302"/>
    </row>
    <row r="48" spans="2:11" ht="15" customHeight="1">
      <c r="B48" s="305"/>
      <c r="C48" s="306"/>
      <c r="D48" s="306"/>
      <c r="E48" s="304" t="s">
        <v>1194</v>
      </c>
      <c r="F48" s="304"/>
      <c r="G48" s="304"/>
      <c r="H48" s="304"/>
      <c r="I48" s="304"/>
      <c r="J48" s="304"/>
      <c r="K48" s="302"/>
    </row>
    <row r="49" spans="2:11" ht="15" customHeight="1">
      <c r="B49" s="305"/>
      <c r="C49" s="306"/>
      <c r="D49" s="304" t="s">
        <v>1195</v>
      </c>
      <c r="E49" s="304"/>
      <c r="F49" s="304"/>
      <c r="G49" s="304"/>
      <c r="H49" s="304"/>
      <c r="I49" s="304"/>
      <c r="J49" s="304"/>
      <c r="K49" s="302"/>
    </row>
    <row r="50" spans="2:11" ht="25.5" customHeight="1">
      <c r="B50" s="300"/>
      <c r="C50" s="301" t="s">
        <v>1196</v>
      </c>
      <c r="D50" s="301"/>
      <c r="E50" s="301"/>
      <c r="F50" s="301"/>
      <c r="G50" s="301"/>
      <c r="H50" s="301"/>
      <c r="I50" s="301"/>
      <c r="J50" s="301"/>
      <c r="K50" s="302"/>
    </row>
    <row r="51" spans="2:11" ht="5.25" customHeight="1">
      <c r="B51" s="300"/>
      <c r="C51" s="303"/>
      <c r="D51" s="303"/>
      <c r="E51" s="303"/>
      <c r="F51" s="303"/>
      <c r="G51" s="303"/>
      <c r="H51" s="303"/>
      <c r="I51" s="303"/>
      <c r="J51" s="303"/>
      <c r="K51" s="302"/>
    </row>
    <row r="52" spans="2:11" ht="15" customHeight="1">
      <c r="B52" s="300"/>
      <c r="C52" s="304" t="s">
        <v>1197</v>
      </c>
      <c r="D52" s="304"/>
      <c r="E52" s="304"/>
      <c r="F52" s="304"/>
      <c r="G52" s="304"/>
      <c r="H52" s="304"/>
      <c r="I52" s="304"/>
      <c r="J52" s="304"/>
      <c r="K52" s="302"/>
    </row>
    <row r="53" spans="2:11" ht="15" customHeight="1">
      <c r="B53" s="300"/>
      <c r="C53" s="304" t="s">
        <v>1198</v>
      </c>
      <c r="D53" s="304"/>
      <c r="E53" s="304"/>
      <c r="F53" s="304"/>
      <c r="G53" s="304"/>
      <c r="H53" s="304"/>
      <c r="I53" s="304"/>
      <c r="J53" s="304"/>
      <c r="K53" s="302"/>
    </row>
    <row r="54" spans="2:11" ht="12.75" customHeight="1">
      <c r="B54" s="300"/>
      <c r="C54" s="304"/>
      <c r="D54" s="304"/>
      <c r="E54" s="304"/>
      <c r="F54" s="304"/>
      <c r="G54" s="304"/>
      <c r="H54" s="304"/>
      <c r="I54" s="304"/>
      <c r="J54" s="304"/>
      <c r="K54" s="302"/>
    </row>
    <row r="55" spans="2:11" ht="15" customHeight="1">
      <c r="B55" s="300"/>
      <c r="C55" s="304" t="s">
        <v>1199</v>
      </c>
      <c r="D55" s="304"/>
      <c r="E55" s="304"/>
      <c r="F55" s="304"/>
      <c r="G55" s="304"/>
      <c r="H55" s="304"/>
      <c r="I55" s="304"/>
      <c r="J55" s="304"/>
      <c r="K55" s="302"/>
    </row>
    <row r="56" spans="2:11" ht="15" customHeight="1">
      <c r="B56" s="300"/>
      <c r="C56" s="306"/>
      <c r="D56" s="304" t="s">
        <v>1200</v>
      </c>
      <c r="E56" s="304"/>
      <c r="F56" s="304"/>
      <c r="G56" s="304"/>
      <c r="H56" s="304"/>
      <c r="I56" s="304"/>
      <c r="J56" s="304"/>
      <c r="K56" s="302"/>
    </row>
    <row r="57" spans="2:11" ht="15" customHeight="1">
      <c r="B57" s="300"/>
      <c r="C57" s="306"/>
      <c r="D57" s="304" t="s">
        <v>1201</v>
      </c>
      <c r="E57" s="304"/>
      <c r="F57" s="304"/>
      <c r="G57" s="304"/>
      <c r="H57" s="304"/>
      <c r="I57" s="304"/>
      <c r="J57" s="304"/>
      <c r="K57" s="302"/>
    </row>
    <row r="58" spans="2:11" ht="15" customHeight="1">
      <c r="B58" s="300"/>
      <c r="C58" s="306"/>
      <c r="D58" s="304" t="s">
        <v>1202</v>
      </c>
      <c r="E58" s="304"/>
      <c r="F58" s="304"/>
      <c r="G58" s="304"/>
      <c r="H58" s="304"/>
      <c r="I58" s="304"/>
      <c r="J58" s="304"/>
      <c r="K58" s="302"/>
    </row>
    <row r="59" spans="2:11" ht="15" customHeight="1">
      <c r="B59" s="300"/>
      <c r="C59" s="306"/>
      <c r="D59" s="304" t="s">
        <v>1203</v>
      </c>
      <c r="E59" s="304"/>
      <c r="F59" s="304"/>
      <c r="G59" s="304"/>
      <c r="H59" s="304"/>
      <c r="I59" s="304"/>
      <c r="J59" s="304"/>
      <c r="K59" s="302"/>
    </row>
    <row r="60" spans="2:11" ht="15" customHeight="1">
      <c r="B60" s="300"/>
      <c r="C60" s="306"/>
      <c r="D60" s="309" t="s">
        <v>1204</v>
      </c>
      <c r="E60" s="309"/>
      <c r="F60" s="309"/>
      <c r="G60" s="309"/>
      <c r="H60" s="309"/>
      <c r="I60" s="309"/>
      <c r="J60" s="309"/>
      <c r="K60" s="302"/>
    </row>
    <row r="61" spans="2:11" ht="15" customHeight="1">
      <c r="B61" s="300"/>
      <c r="C61" s="306"/>
      <c r="D61" s="304" t="s">
        <v>1205</v>
      </c>
      <c r="E61" s="304"/>
      <c r="F61" s="304"/>
      <c r="G61" s="304"/>
      <c r="H61" s="304"/>
      <c r="I61" s="304"/>
      <c r="J61" s="304"/>
      <c r="K61" s="302"/>
    </row>
    <row r="62" spans="2:11" ht="12.75" customHeight="1">
      <c r="B62" s="300"/>
      <c r="C62" s="306"/>
      <c r="D62" s="306"/>
      <c r="E62" s="310"/>
      <c r="F62" s="306"/>
      <c r="G62" s="306"/>
      <c r="H62" s="306"/>
      <c r="I62" s="306"/>
      <c r="J62" s="306"/>
      <c r="K62" s="302"/>
    </row>
    <row r="63" spans="2:11" ht="15" customHeight="1">
      <c r="B63" s="300"/>
      <c r="C63" s="306"/>
      <c r="D63" s="304" t="s">
        <v>1206</v>
      </c>
      <c r="E63" s="304"/>
      <c r="F63" s="304"/>
      <c r="G63" s="304"/>
      <c r="H63" s="304"/>
      <c r="I63" s="304"/>
      <c r="J63" s="304"/>
      <c r="K63" s="302"/>
    </row>
    <row r="64" spans="2:11" ht="15" customHeight="1">
      <c r="B64" s="300"/>
      <c r="C64" s="306"/>
      <c r="D64" s="309" t="s">
        <v>1207</v>
      </c>
      <c r="E64" s="309"/>
      <c r="F64" s="309"/>
      <c r="G64" s="309"/>
      <c r="H64" s="309"/>
      <c r="I64" s="309"/>
      <c r="J64" s="309"/>
      <c r="K64" s="302"/>
    </row>
    <row r="65" spans="2:11" ht="15" customHeight="1">
      <c r="B65" s="300"/>
      <c r="C65" s="306"/>
      <c r="D65" s="304" t="s">
        <v>1208</v>
      </c>
      <c r="E65" s="304"/>
      <c r="F65" s="304"/>
      <c r="G65" s="304"/>
      <c r="H65" s="304"/>
      <c r="I65" s="304"/>
      <c r="J65" s="304"/>
      <c r="K65" s="302"/>
    </row>
    <row r="66" spans="2:11" ht="15" customHeight="1">
      <c r="B66" s="300"/>
      <c r="C66" s="306"/>
      <c r="D66" s="304" t="s">
        <v>1209</v>
      </c>
      <c r="E66" s="304"/>
      <c r="F66" s="304"/>
      <c r="G66" s="304"/>
      <c r="H66" s="304"/>
      <c r="I66" s="304"/>
      <c r="J66" s="304"/>
      <c r="K66" s="302"/>
    </row>
    <row r="67" spans="2:11" ht="15" customHeight="1">
      <c r="B67" s="300"/>
      <c r="C67" s="306"/>
      <c r="D67" s="304" t="s">
        <v>1210</v>
      </c>
      <c r="E67" s="304"/>
      <c r="F67" s="304"/>
      <c r="G67" s="304"/>
      <c r="H67" s="304"/>
      <c r="I67" s="304"/>
      <c r="J67" s="304"/>
      <c r="K67" s="302"/>
    </row>
    <row r="68" spans="2:11" ht="15" customHeight="1">
      <c r="B68" s="300"/>
      <c r="C68" s="306"/>
      <c r="D68" s="304" t="s">
        <v>1211</v>
      </c>
      <c r="E68" s="304"/>
      <c r="F68" s="304"/>
      <c r="G68" s="304"/>
      <c r="H68" s="304"/>
      <c r="I68" s="304"/>
      <c r="J68" s="304"/>
      <c r="K68" s="302"/>
    </row>
    <row r="69" spans="2:11" ht="12.75" customHeight="1">
      <c r="B69" s="311"/>
      <c r="C69" s="312"/>
      <c r="D69" s="312"/>
      <c r="E69" s="312"/>
      <c r="F69" s="312"/>
      <c r="G69" s="312"/>
      <c r="H69" s="312"/>
      <c r="I69" s="312"/>
      <c r="J69" s="312"/>
      <c r="K69" s="313"/>
    </row>
    <row r="70" spans="2:11" ht="18.75" customHeight="1">
      <c r="B70" s="314"/>
      <c r="C70" s="314"/>
      <c r="D70" s="314"/>
      <c r="E70" s="314"/>
      <c r="F70" s="314"/>
      <c r="G70" s="314"/>
      <c r="H70" s="314"/>
      <c r="I70" s="314"/>
      <c r="J70" s="314"/>
      <c r="K70" s="315"/>
    </row>
    <row r="71" spans="2:11" ht="18.75" customHeight="1">
      <c r="B71" s="315"/>
      <c r="C71" s="315"/>
      <c r="D71" s="315"/>
      <c r="E71" s="315"/>
      <c r="F71" s="315"/>
      <c r="G71" s="315"/>
      <c r="H71" s="315"/>
      <c r="I71" s="315"/>
      <c r="J71" s="315"/>
      <c r="K71" s="315"/>
    </row>
    <row r="72" spans="2:11" ht="7.5" customHeight="1">
      <c r="B72" s="316"/>
      <c r="C72" s="317"/>
      <c r="D72" s="317"/>
      <c r="E72" s="317"/>
      <c r="F72" s="317"/>
      <c r="G72" s="317"/>
      <c r="H72" s="317"/>
      <c r="I72" s="317"/>
      <c r="J72" s="317"/>
      <c r="K72" s="318"/>
    </row>
    <row r="73" spans="2:11" ht="45" customHeight="1">
      <c r="B73" s="319"/>
      <c r="C73" s="320" t="s">
        <v>97</v>
      </c>
      <c r="D73" s="320"/>
      <c r="E73" s="320"/>
      <c r="F73" s="320"/>
      <c r="G73" s="320"/>
      <c r="H73" s="320"/>
      <c r="I73" s="320"/>
      <c r="J73" s="320"/>
      <c r="K73" s="321"/>
    </row>
    <row r="74" spans="2:11" ht="17.25" customHeight="1">
      <c r="B74" s="319"/>
      <c r="C74" s="322" t="s">
        <v>1212</v>
      </c>
      <c r="D74" s="322"/>
      <c r="E74" s="322"/>
      <c r="F74" s="322" t="s">
        <v>1213</v>
      </c>
      <c r="G74" s="323"/>
      <c r="H74" s="322" t="s">
        <v>123</v>
      </c>
      <c r="I74" s="322" t="s">
        <v>55</v>
      </c>
      <c r="J74" s="322" t="s">
        <v>1214</v>
      </c>
      <c r="K74" s="321"/>
    </row>
    <row r="75" spans="2:11" ht="17.25" customHeight="1">
      <c r="B75" s="319"/>
      <c r="C75" s="324" t="s">
        <v>1215</v>
      </c>
      <c r="D75" s="324"/>
      <c r="E75" s="324"/>
      <c r="F75" s="325" t="s">
        <v>1216</v>
      </c>
      <c r="G75" s="326"/>
      <c r="H75" s="324"/>
      <c r="I75" s="324"/>
      <c r="J75" s="324" t="s">
        <v>1217</v>
      </c>
      <c r="K75" s="321"/>
    </row>
    <row r="76" spans="2:11" ht="5.25" customHeight="1">
      <c r="B76" s="319"/>
      <c r="C76" s="327"/>
      <c r="D76" s="327"/>
      <c r="E76" s="327"/>
      <c r="F76" s="327"/>
      <c r="G76" s="328"/>
      <c r="H76" s="327"/>
      <c r="I76" s="327"/>
      <c r="J76" s="327"/>
      <c r="K76" s="321"/>
    </row>
    <row r="77" spans="2:11" ht="15" customHeight="1">
      <c r="B77" s="319"/>
      <c r="C77" s="308" t="s">
        <v>51</v>
      </c>
      <c r="D77" s="327"/>
      <c r="E77" s="327"/>
      <c r="F77" s="329" t="s">
        <v>1218</v>
      </c>
      <c r="G77" s="328"/>
      <c r="H77" s="308" t="s">
        <v>1219</v>
      </c>
      <c r="I77" s="308" t="s">
        <v>1220</v>
      </c>
      <c r="J77" s="308">
        <v>20</v>
      </c>
      <c r="K77" s="321"/>
    </row>
    <row r="78" spans="2:11" ht="15" customHeight="1">
      <c r="B78" s="319"/>
      <c r="C78" s="308" t="s">
        <v>1221</v>
      </c>
      <c r="D78" s="308"/>
      <c r="E78" s="308"/>
      <c r="F78" s="329" t="s">
        <v>1218</v>
      </c>
      <c r="G78" s="328"/>
      <c r="H78" s="308" t="s">
        <v>1222</v>
      </c>
      <c r="I78" s="308" t="s">
        <v>1220</v>
      </c>
      <c r="J78" s="308">
        <v>120</v>
      </c>
      <c r="K78" s="321"/>
    </row>
    <row r="79" spans="2:11" ht="15" customHeight="1">
      <c r="B79" s="330"/>
      <c r="C79" s="308" t="s">
        <v>1223</v>
      </c>
      <c r="D79" s="308"/>
      <c r="E79" s="308"/>
      <c r="F79" s="329" t="s">
        <v>1224</v>
      </c>
      <c r="G79" s="328"/>
      <c r="H79" s="308" t="s">
        <v>1225</v>
      </c>
      <c r="I79" s="308" t="s">
        <v>1220</v>
      </c>
      <c r="J79" s="308">
        <v>50</v>
      </c>
      <c r="K79" s="321"/>
    </row>
    <row r="80" spans="2:11" ht="15" customHeight="1">
      <c r="B80" s="330"/>
      <c r="C80" s="308" t="s">
        <v>1226</v>
      </c>
      <c r="D80" s="308"/>
      <c r="E80" s="308"/>
      <c r="F80" s="329" t="s">
        <v>1218</v>
      </c>
      <c r="G80" s="328"/>
      <c r="H80" s="308" t="s">
        <v>1227</v>
      </c>
      <c r="I80" s="308" t="s">
        <v>1228</v>
      </c>
      <c r="J80" s="308"/>
      <c r="K80" s="321"/>
    </row>
    <row r="81" spans="2:11" ht="15" customHeight="1">
      <c r="B81" s="330"/>
      <c r="C81" s="331" t="s">
        <v>1229</v>
      </c>
      <c r="D81" s="331"/>
      <c r="E81" s="331"/>
      <c r="F81" s="332" t="s">
        <v>1224</v>
      </c>
      <c r="G81" s="331"/>
      <c r="H81" s="331" t="s">
        <v>1230</v>
      </c>
      <c r="I81" s="331" t="s">
        <v>1220</v>
      </c>
      <c r="J81" s="331">
        <v>15</v>
      </c>
      <c r="K81" s="321"/>
    </row>
    <row r="82" spans="2:11" ht="15" customHeight="1">
      <c r="B82" s="330"/>
      <c r="C82" s="331" t="s">
        <v>1231</v>
      </c>
      <c r="D82" s="331"/>
      <c r="E82" s="331"/>
      <c r="F82" s="332" t="s">
        <v>1224</v>
      </c>
      <c r="G82" s="331"/>
      <c r="H82" s="331" t="s">
        <v>1232</v>
      </c>
      <c r="I82" s="331" t="s">
        <v>1220</v>
      </c>
      <c r="J82" s="331">
        <v>15</v>
      </c>
      <c r="K82" s="321"/>
    </row>
    <row r="83" spans="2:11" ht="15" customHeight="1">
      <c r="B83" s="330"/>
      <c r="C83" s="331" t="s">
        <v>1233</v>
      </c>
      <c r="D83" s="331"/>
      <c r="E83" s="331"/>
      <c r="F83" s="332" t="s">
        <v>1224</v>
      </c>
      <c r="G83" s="331"/>
      <c r="H83" s="331" t="s">
        <v>1234</v>
      </c>
      <c r="I83" s="331" t="s">
        <v>1220</v>
      </c>
      <c r="J83" s="331">
        <v>20</v>
      </c>
      <c r="K83" s="321"/>
    </row>
    <row r="84" spans="2:11" ht="15" customHeight="1">
      <c r="B84" s="330"/>
      <c r="C84" s="331" t="s">
        <v>1235</v>
      </c>
      <c r="D84" s="331"/>
      <c r="E84" s="331"/>
      <c r="F84" s="332" t="s">
        <v>1224</v>
      </c>
      <c r="G84" s="331"/>
      <c r="H84" s="331" t="s">
        <v>1236</v>
      </c>
      <c r="I84" s="331" t="s">
        <v>1220</v>
      </c>
      <c r="J84" s="331">
        <v>20</v>
      </c>
      <c r="K84" s="321"/>
    </row>
    <row r="85" spans="2:11" ht="15" customHeight="1">
      <c r="B85" s="330"/>
      <c r="C85" s="308" t="s">
        <v>1237</v>
      </c>
      <c r="D85" s="308"/>
      <c r="E85" s="308"/>
      <c r="F85" s="329" t="s">
        <v>1224</v>
      </c>
      <c r="G85" s="328"/>
      <c r="H85" s="308" t="s">
        <v>1238</v>
      </c>
      <c r="I85" s="308" t="s">
        <v>1220</v>
      </c>
      <c r="J85" s="308">
        <v>50</v>
      </c>
      <c r="K85" s="321"/>
    </row>
    <row r="86" spans="2:11" ht="15" customHeight="1">
      <c r="B86" s="330"/>
      <c r="C86" s="308" t="s">
        <v>1239</v>
      </c>
      <c r="D86" s="308"/>
      <c r="E86" s="308"/>
      <c r="F86" s="329" t="s">
        <v>1224</v>
      </c>
      <c r="G86" s="328"/>
      <c r="H86" s="308" t="s">
        <v>1240</v>
      </c>
      <c r="I86" s="308" t="s">
        <v>1220</v>
      </c>
      <c r="J86" s="308">
        <v>20</v>
      </c>
      <c r="K86" s="321"/>
    </row>
    <row r="87" spans="2:11" ht="15" customHeight="1">
      <c r="B87" s="330"/>
      <c r="C87" s="308" t="s">
        <v>1241</v>
      </c>
      <c r="D87" s="308"/>
      <c r="E87" s="308"/>
      <c r="F87" s="329" t="s">
        <v>1224</v>
      </c>
      <c r="G87" s="328"/>
      <c r="H87" s="308" t="s">
        <v>1242</v>
      </c>
      <c r="I87" s="308" t="s">
        <v>1220</v>
      </c>
      <c r="J87" s="308">
        <v>20</v>
      </c>
      <c r="K87" s="321"/>
    </row>
    <row r="88" spans="2:11" ht="15" customHeight="1">
      <c r="B88" s="330"/>
      <c r="C88" s="308" t="s">
        <v>1243</v>
      </c>
      <c r="D88" s="308"/>
      <c r="E88" s="308"/>
      <c r="F88" s="329" t="s">
        <v>1224</v>
      </c>
      <c r="G88" s="328"/>
      <c r="H88" s="308" t="s">
        <v>1244</v>
      </c>
      <c r="I88" s="308" t="s">
        <v>1220</v>
      </c>
      <c r="J88" s="308">
        <v>50</v>
      </c>
      <c r="K88" s="321"/>
    </row>
    <row r="89" spans="2:11" ht="15" customHeight="1">
      <c r="B89" s="330"/>
      <c r="C89" s="308" t="s">
        <v>1245</v>
      </c>
      <c r="D89" s="308"/>
      <c r="E89" s="308"/>
      <c r="F89" s="329" t="s">
        <v>1224</v>
      </c>
      <c r="G89" s="328"/>
      <c r="H89" s="308" t="s">
        <v>1245</v>
      </c>
      <c r="I89" s="308" t="s">
        <v>1220</v>
      </c>
      <c r="J89" s="308">
        <v>50</v>
      </c>
      <c r="K89" s="321"/>
    </row>
    <row r="90" spans="2:11" ht="15" customHeight="1">
      <c r="B90" s="330"/>
      <c r="C90" s="308" t="s">
        <v>128</v>
      </c>
      <c r="D90" s="308"/>
      <c r="E90" s="308"/>
      <c r="F90" s="329" t="s">
        <v>1224</v>
      </c>
      <c r="G90" s="328"/>
      <c r="H90" s="308" t="s">
        <v>1246</v>
      </c>
      <c r="I90" s="308" t="s">
        <v>1220</v>
      </c>
      <c r="J90" s="308">
        <v>255</v>
      </c>
      <c r="K90" s="321"/>
    </row>
    <row r="91" spans="2:11" ht="15" customHeight="1">
      <c r="B91" s="330"/>
      <c r="C91" s="308" t="s">
        <v>1247</v>
      </c>
      <c r="D91" s="308"/>
      <c r="E91" s="308"/>
      <c r="F91" s="329" t="s">
        <v>1218</v>
      </c>
      <c r="G91" s="328"/>
      <c r="H91" s="308" t="s">
        <v>1248</v>
      </c>
      <c r="I91" s="308" t="s">
        <v>1249</v>
      </c>
      <c r="J91" s="308"/>
      <c r="K91" s="321"/>
    </row>
    <row r="92" spans="2:11" ht="15" customHeight="1">
      <c r="B92" s="330"/>
      <c r="C92" s="308" t="s">
        <v>1250</v>
      </c>
      <c r="D92" s="308"/>
      <c r="E92" s="308"/>
      <c r="F92" s="329" t="s">
        <v>1218</v>
      </c>
      <c r="G92" s="328"/>
      <c r="H92" s="308" t="s">
        <v>1251</v>
      </c>
      <c r="I92" s="308" t="s">
        <v>1252</v>
      </c>
      <c r="J92" s="308"/>
      <c r="K92" s="321"/>
    </row>
    <row r="93" spans="2:11" ht="15" customHeight="1">
      <c r="B93" s="330"/>
      <c r="C93" s="308" t="s">
        <v>1253</v>
      </c>
      <c r="D93" s="308"/>
      <c r="E93" s="308"/>
      <c r="F93" s="329" t="s">
        <v>1218</v>
      </c>
      <c r="G93" s="328"/>
      <c r="H93" s="308" t="s">
        <v>1253</v>
      </c>
      <c r="I93" s="308" t="s">
        <v>1252</v>
      </c>
      <c r="J93" s="308"/>
      <c r="K93" s="321"/>
    </row>
    <row r="94" spans="2:11" ht="15" customHeight="1">
      <c r="B94" s="330"/>
      <c r="C94" s="308" t="s">
        <v>36</v>
      </c>
      <c r="D94" s="308"/>
      <c r="E94" s="308"/>
      <c r="F94" s="329" t="s">
        <v>1218</v>
      </c>
      <c r="G94" s="328"/>
      <c r="H94" s="308" t="s">
        <v>1254</v>
      </c>
      <c r="I94" s="308" t="s">
        <v>1252</v>
      </c>
      <c r="J94" s="308"/>
      <c r="K94" s="321"/>
    </row>
    <row r="95" spans="2:11" ht="15" customHeight="1">
      <c r="B95" s="330"/>
      <c r="C95" s="308" t="s">
        <v>46</v>
      </c>
      <c r="D95" s="308"/>
      <c r="E95" s="308"/>
      <c r="F95" s="329" t="s">
        <v>1218</v>
      </c>
      <c r="G95" s="328"/>
      <c r="H95" s="308" t="s">
        <v>1255</v>
      </c>
      <c r="I95" s="308" t="s">
        <v>1252</v>
      </c>
      <c r="J95" s="308"/>
      <c r="K95" s="321"/>
    </row>
    <row r="96" spans="2:11" ht="15" customHeight="1">
      <c r="B96" s="333"/>
      <c r="C96" s="334"/>
      <c r="D96" s="334"/>
      <c r="E96" s="334"/>
      <c r="F96" s="334"/>
      <c r="G96" s="334"/>
      <c r="H96" s="334"/>
      <c r="I96" s="334"/>
      <c r="J96" s="334"/>
      <c r="K96" s="335"/>
    </row>
    <row r="97" spans="2:11" ht="18.75" customHeight="1">
      <c r="B97" s="336"/>
      <c r="C97" s="337"/>
      <c r="D97" s="337"/>
      <c r="E97" s="337"/>
      <c r="F97" s="337"/>
      <c r="G97" s="337"/>
      <c r="H97" s="337"/>
      <c r="I97" s="337"/>
      <c r="J97" s="337"/>
      <c r="K97" s="336"/>
    </row>
    <row r="98" spans="2:11" ht="18.75" customHeight="1">
      <c r="B98" s="315"/>
      <c r="C98" s="315"/>
      <c r="D98" s="315"/>
      <c r="E98" s="315"/>
      <c r="F98" s="315"/>
      <c r="G98" s="315"/>
      <c r="H98" s="315"/>
      <c r="I98" s="315"/>
      <c r="J98" s="315"/>
      <c r="K98" s="315"/>
    </row>
    <row r="99" spans="2:11" ht="7.5" customHeight="1">
      <c r="B99" s="316"/>
      <c r="C99" s="317"/>
      <c r="D99" s="317"/>
      <c r="E99" s="317"/>
      <c r="F99" s="317"/>
      <c r="G99" s="317"/>
      <c r="H99" s="317"/>
      <c r="I99" s="317"/>
      <c r="J99" s="317"/>
      <c r="K99" s="318"/>
    </row>
    <row r="100" spans="2:11" ht="45" customHeight="1">
      <c r="B100" s="319"/>
      <c r="C100" s="320" t="s">
        <v>1256</v>
      </c>
      <c r="D100" s="320"/>
      <c r="E100" s="320"/>
      <c r="F100" s="320"/>
      <c r="G100" s="320"/>
      <c r="H100" s="320"/>
      <c r="I100" s="320"/>
      <c r="J100" s="320"/>
      <c r="K100" s="321"/>
    </row>
    <row r="101" spans="2:11" ht="17.25" customHeight="1">
      <c r="B101" s="319"/>
      <c r="C101" s="322" t="s">
        <v>1212</v>
      </c>
      <c r="D101" s="322"/>
      <c r="E101" s="322"/>
      <c r="F101" s="322" t="s">
        <v>1213</v>
      </c>
      <c r="G101" s="323"/>
      <c r="H101" s="322" t="s">
        <v>123</v>
      </c>
      <c r="I101" s="322" t="s">
        <v>55</v>
      </c>
      <c r="J101" s="322" t="s">
        <v>1214</v>
      </c>
      <c r="K101" s="321"/>
    </row>
    <row r="102" spans="2:11" ht="17.25" customHeight="1">
      <c r="B102" s="319"/>
      <c r="C102" s="324" t="s">
        <v>1215</v>
      </c>
      <c r="D102" s="324"/>
      <c r="E102" s="324"/>
      <c r="F102" s="325" t="s">
        <v>1216</v>
      </c>
      <c r="G102" s="326"/>
      <c r="H102" s="324"/>
      <c r="I102" s="324"/>
      <c r="J102" s="324" t="s">
        <v>1217</v>
      </c>
      <c r="K102" s="321"/>
    </row>
    <row r="103" spans="2:11" ht="5.25" customHeight="1">
      <c r="B103" s="319"/>
      <c r="C103" s="322"/>
      <c r="D103" s="322"/>
      <c r="E103" s="322"/>
      <c r="F103" s="322"/>
      <c r="G103" s="338"/>
      <c r="H103" s="322"/>
      <c r="I103" s="322"/>
      <c r="J103" s="322"/>
      <c r="K103" s="321"/>
    </row>
    <row r="104" spans="2:11" ht="15" customHeight="1">
      <c r="B104" s="319"/>
      <c r="C104" s="308" t="s">
        <v>51</v>
      </c>
      <c r="D104" s="327"/>
      <c r="E104" s="327"/>
      <c r="F104" s="329" t="s">
        <v>1218</v>
      </c>
      <c r="G104" s="338"/>
      <c r="H104" s="308" t="s">
        <v>1257</v>
      </c>
      <c r="I104" s="308" t="s">
        <v>1220</v>
      </c>
      <c r="J104" s="308">
        <v>20</v>
      </c>
      <c r="K104" s="321"/>
    </row>
    <row r="105" spans="2:11" ht="15" customHeight="1">
      <c r="B105" s="319"/>
      <c r="C105" s="308" t="s">
        <v>1221</v>
      </c>
      <c r="D105" s="308"/>
      <c r="E105" s="308"/>
      <c r="F105" s="329" t="s">
        <v>1218</v>
      </c>
      <c r="G105" s="308"/>
      <c r="H105" s="308" t="s">
        <v>1257</v>
      </c>
      <c r="I105" s="308" t="s">
        <v>1220</v>
      </c>
      <c r="J105" s="308">
        <v>120</v>
      </c>
      <c r="K105" s="321"/>
    </row>
    <row r="106" spans="2:11" ht="15" customHeight="1">
      <c r="B106" s="330"/>
      <c r="C106" s="308" t="s">
        <v>1223</v>
      </c>
      <c r="D106" s="308"/>
      <c r="E106" s="308"/>
      <c r="F106" s="329" t="s">
        <v>1224</v>
      </c>
      <c r="G106" s="308"/>
      <c r="H106" s="308" t="s">
        <v>1257</v>
      </c>
      <c r="I106" s="308" t="s">
        <v>1220</v>
      </c>
      <c r="J106" s="308">
        <v>50</v>
      </c>
      <c r="K106" s="321"/>
    </row>
    <row r="107" spans="2:11" ht="15" customHeight="1">
      <c r="B107" s="330"/>
      <c r="C107" s="308" t="s">
        <v>1226</v>
      </c>
      <c r="D107" s="308"/>
      <c r="E107" s="308"/>
      <c r="F107" s="329" t="s">
        <v>1218</v>
      </c>
      <c r="G107" s="308"/>
      <c r="H107" s="308" t="s">
        <v>1257</v>
      </c>
      <c r="I107" s="308" t="s">
        <v>1228</v>
      </c>
      <c r="J107" s="308"/>
      <c r="K107" s="321"/>
    </row>
    <row r="108" spans="2:11" ht="15" customHeight="1">
      <c r="B108" s="330"/>
      <c r="C108" s="308" t="s">
        <v>1237</v>
      </c>
      <c r="D108" s="308"/>
      <c r="E108" s="308"/>
      <c r="F108" s="329" t="s">
        <v>1224</v>
      </c>
      <c r="G108" s="308"/>
      <c r="H108" s="308" t="s">
        <v>1257</v>
      </c>
      <c r="I108" s="308" t="s">
        <v>1220</v>
      </c>
      <c r="J108" s="308">
        <v>50</v>
      </c>
      <c r="K108" s="321"/>
    </row>
    <row r="109" spans="2:11" ht="15" customHeight="1">
      <c r="B109" s="330"/>
      <c r="C109" s="308" t="s">
        <v>1245</v>
      </c>
      <c r="D109" s="308"/>
      <c r="E109" s="308"/>
      <c r="F109" s="329" t="s">
        <v>1224</v>
      </c>
      <c r="G109" s="308"/>
      <c r="H109" s="308" t="s">
        <v>1257</v>
      </c>
      <c r="I109" s="308" t="s">
        <v>1220</v>
      </c>
      <c r="J109" s="308">
        <v>50</v>
      </c>
      <c r="K109" s="321"/>
    </row>
    <row r="110" spans="2:11" ht="15" customHeight="1">
      <c r="B110" s="330"/>
      <c r="C110" s="308" t="s">
        <v>1243</v>
      </c>
      <c r="D110" s="308"/>
      <c r="E110" s="308"/>
      <c r="F110" s="329" t="s">
        <v>1224</v>
      </c>
      <c r="G110" s="308"/>
      <c r="H110" s="308" t="s">
        <v>1257</v>
      </c>
      <c r="I110" s="308" t="s">
        <v>1220</v>
      </c>
      <c r="J110" s="308">
        <v>50</v>
      </c>
      <c r="K110" s="321"/>
    </row>
    <row r="111" spans="2:11" ht="15" customHeight="1">
      <c r="B111" s="330"/>
      <c r="C111" s="308" t="s">
        <v>51</v>
      </c>
      <c r="D111" s="308"/>
      <c r="E111" s="308"/>
      <c r="F111" s="329" t="s">
        <v>1218</v>
      </c>
      <c r="G111" s="308"/>
      <c r="H111" s="308" t="s">
        <v>1258</v>
      </c>
      <c r="I111" s="308" t="s">
        <v>1220</v>
      </c>
      <c r="J111" s="308">
        <v>20</v>
      </c>
      <c r="K111" s="321"/>
    </row>
    <row r="112" spans="2:11" ht="15" customHeight="1">
      <c r="B112" s="330"/>
      <c r="C112" s="308" t="s">
        <v>1259</v>
      </c>
      <c r="D112" s="308"/>
      <c r="E112" s="308"/>
      <c r="F112" s="329" t="s">
        <v>1218</v>
      </c>
      <c r="G112" s="308"/>
      <c r="H112" s="308" t="s">
        <v>1260</v>
      </c>
      <c r="I112" s="308" t="s">
        <v>1220</v>
      </c>
      <c r="J112" s="308">
        <v>120</v>
      </c>
      <c r="K112" s="321"/>
    </row>
    <row r="113" spans="2:11" ht="15" customHeight="1">
      <c r="B113" s="330"/>
      <c r="C113" s="308" t="s">
        <v>36</v>
      </c>
      <c r="D113" s="308"/>
      <c r="E113" s="308"/>
      <c r="F113" s="329" t="s">
        <v>1218</v>
      </c>
      <c r="G113" s="308"/>
      <c r="H113" s="308" t="s">
        <v>1261</v>
      </c>
      <c r="I113" s="308" t="s">
        <v>1252</v>
      </c>
      <c r="J113" s="308"/>
      <c r="K113" s="321"/>
    </row>
    <row r="114" spans="2:11" ht="15" customHeight="1">
      <c r="B114" s="330"/>
      <c r="C114" s="308" t="s">
        <v>46</v>
      </c>
      <c r="D114" s="308"/>
      <c r="E114" s="308"/>
      <c r="F114" s="329" t="s">
        <v>1218</v>
      </c>
      <c r="G114" s="308"/>
      <c r="H114" s="308" t="s">
        <v>1262</v>
      </c>
      <c r="I114" s="308" t="s">
        <v>1252</v>
      </c>
      <c r="J114" s="308"/>
      <c r="K114" s="321"/>
    </row>
    <row r="115" spans="2:11" ht="15" customHeight="1">
      <c r="B115" s="330"/>
      <c r="C115" s="308" t="s">
        <v>55</v>
      </c>
      <c r="D115" s="308"/>
      <c r="E115" s="308"/>
      <c r="F115" s="329" t="s">
        <v>1218</v>
      </c>
      <c r="G115" s="308"/>
      <c r="H115" s="308" t="s">
        <v>1263</v>
      </c>
      <c r="I115" s="308" t="s">
        <v>1264</v>
      </c>
      <c r="J115" s="308"/>
      <c r="K115" s="321"/>
    </row>
    <row r="116" spans="2:11" ht="15" customHeight="1">
      <c r="B116" s="333"/>
      <c r="C116" s="339"/>
      <c r="D116" s="339"/>
      <c r="E116" s="339"/>
      <c r="F116" s="339"/>
      <c r="G116" s="339"/>
      <c r="H116" s="339"/>
      <c r="I116" s="339"/>
      <c r="J116" s="339"/>
      <c r="K116" s="335"/>
    </row>
    <row r="117" spans="2:11" ht="18.75" customHeight="1">
      <c r="B117" s="340"/>
      <c r="C117" s="304"/>
      <c r="D117" s="304"/>
      <c r="E117" s="304"/>
      <c r="F117" s="341"/>
      <c r="G117" s="304"/>
      <c r="H117" s="304"/>
      <c r="I117" s="304"/>
      <c r="J117" s="304"/>
      <c r="K117" s="340"/>
    </row>
    <row r="118" spans="2:11" ht="18.75" customHeight="1">
      <c r="B118" s="315"/>
      <c r="C118" s="315"/>
      <c r="D118" s="315"/>
      <c r="E118" s="315"/>
      <c r="F118" s="315"/>
      <c r="G118" s="315"/>
      <c r="H118" s="315"/>
      <c r="I118" s="315"/>
      <c r="J118" s="315"/>
      <c r="K118" s="315"/>
    </row>
    <row r="119" spans="2:11" ht="7.5" customHeight="1">
      <c r="B119" s="342"/>
      <c r="C119" s="343"/>
      <c r="D119" s="343"/>
      <c r="E119" s="343"/>
      <c r="F119" s="343"/>
      <c r="G119" s="343"/>
      <c r="H119" s="343"/>
      <c r="I119" s="343"/>
      <c r="J119" s="343"/>
      <c r="K119" s="344"/>
    </row>
    <row r="120" spans="2:11" ht="45" customHeight="1">
      <c r="B120" s="345"/>
      <c r="C120" s="298" t="s">
        <v>1265</v>
      </c>
      <c r="D120" s="298"/>
      <c r="E120" s="298"/>
      <c r="F120" s="298"/>
      <c r="G120" s="298"/>
      <c r="H120" s="298"/>
      <c r="I120" s="298"/>
      <c r="J120" s="298"/>
      <c r="K120" s="346"/>
    </row>
    <row r="121" spans="2:11" ht="17.25" customHeight="1">
      <c r="B121" s="347"/>
      <c r="C121" s="322" t="s">
        <v>1212</v>
      </c>
      <c r="D121" s="322"/>
      <c r="E121" s="322"/>
      <c r="F121" s="322" t="s">
        <v>1213</v>
      </c>
      <c r="G121" s="323"/>
      <c r="H121" s="322" t="s">
        <v>123</v>
      </c>
      <c r="I121" s="322" t="s">
        <v>55</v>
      </c>
      <c r="J121" s="322" t="s">
        <v>1214</v>
      </c>
      <c r="K121" s="348"/>
    </row>
    <row r="122" spans="2:11" ht="17.25" customHeight="1">
      <c r="B122" s="347"/>
      <c r="C122" s="324" t="s">
        <v>1215</v>
      </c>
      <c r="D122" s="324"/>
      <c r="E122" s="324"/>
      <c r="F122" s="325" t="s">
        <v>1216</v>
      </c>
      <c r="G122" s="326"/>
      <c r="H122" s="324"/>
      <c r="I122" s="324"/>
      <c r="J122" s="324" t="s">
        <v>1217</v>
      </c>
      <c r="K122" s="348"/>
    </row>
    <row r="123" spans="2:11" ht="5.25" customHeight="1">
      <c r="B123" s="349"/>
      <c r="C123" s="327"/>
      <c r="D123" s="327"/>
      <c r="E123" s="327"/>
      <c r="F123" s="327"/>
      <c r="G123" s="308"/>
      <c r="H123" s="327"/>
      <c r="I123" s="327"/>
      <c r="J123" s="327"/>
      <c r="K123" s="350"/>
    </row>
    <row r="124" spans="2:11" ht="15" customHeight="1">
      <c r="B124" s="349"/>
      <c r="C124" s="308" t="s">
        <v>1221</v>
      </c>
      <c r="D124" s="327"/>
      <c r="E124" s="327"/>
      <c r="F124" s="329" t="s">
        <v>1218</v>
      </c>
      <c r="G124" s="308"/>
      <c r="H124" s="308" t="s">
        <v>1257</v>
      </c>
      <c r="I124" s="308" t="s">
        <v>1220</v>
      </c>
      <c r="J124" s="308">
        <v>120</v>
      </c>
      <c r="K124" s="351"/>
    </row>
    <row r="125" spans="2:11" ht="15" customHeight="1">
      <c r="B125" s="349"/>
      <c r="C125" s="308" t="s">
        <v>1266</v>
      </c>
      <c r="D125" s="308"/>
      <c r="E125" s="308"/>
      <c r="F125" s="329" t="s">
        <v>1218</v>
      </c>
      <c r="G125" s="308"/>
      <c r="H125" s="308" t="s">
        <v>1267</v>
      </c>
      <c r="I125" s="308" t="s">
        <v>1220</v>
      </c>
      <c r="J125" s="308" t="s">
        <v>1268</v>
      </c>
      <c r="K125" s="351"/>
    </row>
    <row r="126" spans="2:11" ht="15" customHeight="1">
      <c r="B126" s="349"/>
      <c r="C126" s="308" t="s">
        <v>1167</v>
      </c>
      <c r="D126" s="308"/>
      <c r="E126" s="308"/>
      <c r="F126" s="329" t="s">
        <v>1218</v>
      </c>
      <c r="G126" s="308"/>
      <c r="H126" s="308" t="s">
        <v>1269</v>
      </c>
      <c r="I126" s="308" t="s">
        <v>1220</v>
      </c>
      <c r="J126" s="308" t="s">
        <v>1268</v>
      </c>
      <c r="K126" s="351"/>
    </row>
    <row r="127" spans="2:11" ht="15" customHeight="1">
      <c r="B127" s="349"/>
      <c r="C127" s="308" t="s">
        <v>1229</v>
      </c>
      <c r="D127" s="308"/>
      <c r="E127" s="308"/>
      <c r="F127" s="329" t="s">
        <v>1224</v>
      </c>
      <c r="G127" s="308"/>
      <c r="H127" s="308" t="s">
        <v>1230</v>
      </c>
      <c r="I127" s="308" t="s">
        <v>1220</v>
      </c>
      <c r="J127" s="308">
        <v>15</v>
      </c>
      <c r="K127" s="351"/>
    </row>
    <row r="128" spans="2:11" ht="15" customHeight="1">
      <c r="B128" s="349"/>
      <c r="C128" s="331" t="s">
        <v>1231</v>
      </c>
      <c r="D128" s="331"/>
      <c r="E128" s="331"/>
      <c r="F128" s="332" t="s">
        <v>1224</v>
      </c>
      <c r="G128" s="331"/>
      <c r="H128" s="331" t="s">
        <v>1232</v>
      </c>
      <c r="I128" s="331" t="s">
        <v>1220</v>
      </c>
      <c r="J128" s="331">
        <v>15</v>
      </c>
      <c r="K128" s="351"/>
    </row>
    <row r="129" spans="2:11" ht="15" customHeight="1">
      <c r="B129" s="349"/>
      <c r="C129" s="331" t="s">
        <v>1233</v>
      </c>
      <c r="D129" s="331"/>
      <c r="E129" s="331"/>
      <c r="F129" s="332" t="s">
        <v>1224</v>
      </c>
      <c r="G129" s="331"/>
      <c r="H129" s="331" t="s">
        <v>1234</v>
      </c>
      <c r="I129" s="331" t="s">
        <v>1220</v>
      </c>
      <c r="J129" s="331">
        <v>20</v>
      </c>
      <c r="K129" s="351"/>
    </row>
    <row r="130" spans="2:11" ht="15" customHeight="1">
      <c r="B130" s="349"/>
      <c r="C130" s="331" t="s">
        <v>1235</v>
      </c>
      <c r="D130" s="331"/>
      <c r="E130" s="331"/>
      <c r="F130" s="332" t="s">
        <v>1224</v>
      </c>
      <c r="G130" s="331"/>
      <c r="H130" s="331" t="s">
        <v>1236</v>
      </c>
      <c r="I130" s="331" t="s">
        <v>1220</v>
      </c>
      <c r="J130" s="331">
        <v>20</v>
      </c>
      <c r="K130" s="351"/>
    </row>
    <row r="131" spans="2:11" ht="15" customHeight="1">
      <c r="B131" s="349"/>
      <c r="C131" s="308" t="s">
        <v>1223</v>
      </c>
      <c r="D131" s="308"/>
      <c r="E131" s="308"/>
      <c r="F131" s="329" t="s">
        <v>1224</v>
      </c>
      <c r="G131" s="308"/>
      <c r="H131" s="308" t="s">
        <v>1257</v>
      </c>
      <c r="I131" s="308" t="s">
        <v>1220</v>
      </c>
      <c r="J131" s="308">
        <v>50</v>
      </c>
      <c r="K131" s="351"/>
    </row>
    <row r="132" spans="2:11" ht="15" customHeight="1">
      <c r="B132" s="349"/>
      <c r="C132" s="308" t="s">
        <v>1237</v>
      </c>
      <c r="D132" s="308"/>
      <c r="E132" s="308"/>
      <c r="F132" s="329" t="s">
        <v>1224</v>
      </c>
      <c r="G132" s="308"/>
      <c r="H132" s="308" t="s">
        <v>1257</v>
      </c>
      <c r="I132" s="308" t="s">
        <v>1220</v>
      </c>
      <c r="J132" s="308">
        <v>50</v>
      </c>
      <c r="K132" s="351"/>
    </row>
    <row r="133" spans="2:11" ht="15" customHeight="1">
      <c r="B133" s="349"/>
      <c r="C133" s="308" t="s">
        <v>1243</v>
      </c>
      <c r="D133" s="308"/>
      <c r="E133" s="308"/>
      <c r="F133" s="329" t="s">
        <v>1224</v>
      </c>
      <c r="G133" s="308"/>
      <c r="H133" s="308" t="s">
        <v>1257</v>
      </c>
      <c r="I133" s="308" t="s">
        <v>1220</v>
      </c>
      <c r="J133" s="308">
        <v>50</v>
      </c>
      <c r="K133" s="351"/>
    </row>
    <row r="134" spans="2:11" ht="15" customHeight="1">
      <c r="B134" s="349"/>
      <c r="C134" s="308" t="s">
        <v>1245</v>
      </c>
      <c r="D134" s="308"/>
      <c r="E134" s="308"/>
      <c r="F134" s="329" t="s">
        <v>1224</v>
      </c>
      <c r="G134" s="308"/>
      <c r="H134" s="308" t="s">
        <v>1257</v>
      </c>
      <c r="I134" s="308" t="s">
        <v>1220</v>
      </c>
      <c r="J134" s="308">
        <v>50</v>
      </c>
      <c r="K134" s="351"/>
    </row>
    <row r="135" spans="2:11" ht="15" customHeight="1">
      <c r="B135" s="349"/>
      <c r="C135" s="308" t="s">
        <v>128</v>
      </c>
      <c r="D135" s="308"/>
      <c r="E135" s="308"/>
      <c r="F135" s="329" t="s">
        <v>1224</v>
      </c>
      <c r="G135" s="308"/>
      <c r="H135" s="308" t="s">
        <v>1270</v>
      </c>
      <c r="I135" s="308" t="s">
        <v>1220</v>
      </c>
      <c r="J135" s="308">
        <v>255</v>
      </c>
      <c r="K135" s="351"/>
    </row>
    <row r="136" spans="2:11" ht="15" customHeight="1">
      <c r="B136" s="349"/>
      <c r="C136" s="308" t="s">
        <v>1247</v>
      </c>
      <c r="D136" s="308"/>
      <c r="E136" s="308"/>
      <c r="F136" s="329" t="s">
        <v>1218</v>
      </c>
      <c r="G136" s="308"/>
      <c r="H136" s="308" t="s">
        <v>1271</v>
      </c>
      <c r="I136" s="308" t="s">
        <v>1249</v>
      </c>
      <c r="J136" s="308"/>
      <c r="K136" s="351"/>
    </row>
    <row r="137" spans="2:11" ht="15" customHeight="1">
      <c r="B137" s="349"/>
      <c r="C137" s="308" t="s">
        <v>1250</v>
      </c>
      <c r="D137" s="308"/>
      <c r="E137" s="308"/>
      <c r="F137" s="329" t="s">
        <v>1218</v>
      </c>
      <c r="G137" s="308"/>
      <c r="H137" s="308" t="s">
        <v>1272</v>
      </c>
      <c r="I137" s="308" t="s">
        <v>1252</v>
      </c>
      <c r="J137" s="308"/>
      <c r="K137" s="351"/>
    </row>
    <row r="138" spans="2:11" ht="15" customHeight="1">
      <c r="B138" s="349"/>
      <c r="C138" s="308" t="s">
        <v>1253</v>
      </c>
      <c r="D138" s="308"/>
      <c r="E138" s="308"/>
      <c r="F138" s="329" t="s">
        <v>1218</v>
      </c>
      <c r="G138" s="308"/>
      <c r="H138" s="308" t="s">
        <v>1253</v>
      </c>
      <c r="I138" s="308" t="s">
        <v>1252</v>
      </c>
      <c r="J138" s="308"/>
      <c r="K138" s="351"/>
    </row>
    <row r="139" spans="2:11" ht="15" customHeight="1">
      <c r="B139" s="349"/>
      <c r="C139" s="308" t="s">
        <v>36</v>
      </c>
      <c r="D139" s="308"/>
      <c r="E139" s="308"/>
      <c r="F139" s="329" t="s">
        <v>1218</v>
      </c>
      <c r="G139" s="308"/>
      <c r="H139" s="308" t="s">
        <v>1273</v>
      </c>
      <c r="I139" s="308" t="s">
        <v>1252</v>
      </c>
      <c r="J139" s="308"/>
      <c r="K139" s="351"/>
    </row>
    <row r="140" spans="2:11" ht="15" customHeight="1">
      <c r="B140" s="349"/>
      <c r="C140" s="308" t="s">
        <v>1274</v>
      </c>
      <c r="D140" s="308"/>
      <c r="E140" s="308"/>
      <c r="F140" s="329" t="s">
        <v>1218</v>
      </c>
      <c r="G140" s="308"/>
      <c r="H140" s="308" t="s">
        <v>1275</v>
      </c>
      <c r="I140" s="308" t="s">
        <v>1252</v>
      </c>
      <c r="J140" s="308"/>
      <c r="K140" s="351"/>
    </row>
    <row r="141" spans="2:11" ht="15" customHeight="1">
      <c r="B141" s="352"/>
      <c r="C141" s="353"/>
      <c r="D141" s="353"/>
      <c r="E141" s="353"/>
      <c r="F141" s="353"/>
      <c r="G141" s="353"/>
      <c r="H141" s="353"/>
      <c r="I141" s="353"/>
      <c r="J141" s="353"/>
      <c r="K141" s="354"/>
    </row>
    <row r="142" spans="2:11" ht="18.75" customHeight="1">
      <c r="B142" s="304"/>
      <c r="C142" s="304"/>
      <c r="D142" s="304"/>
      <c r="E142" s="304"/>
      <c r="F142" s="341"/>
      <c r="G142" s="304"/>
      <c r="H142" s="304"/>
      <c r="I142" s="304"/>
      <c r="J142" s="304"/>
      <c r="K142" s="304"/>
    </row>
    <row r="143" spans="2:11" ht="18.75" customHeight="1">
      <c r="B143" s="315"/>
      <c r="C143" s="315"/>
      <c r="D143" s="315"/>
      <c r="E143" s="315"/>
      <c r="F143" s="315"/>
      <c r="G143" s="315"/>
      <c r="H143" s="315"/>
      <c r="I143" s="315"/>
      <c r="J143" s="315"/>
      <c r="K143" s="315"/>
    </row>
    <row r="144" spans="2:11" ht="7.5" customHeight="1">
      <c r="B144" s="316"/>
      <c r="C144" s="317"/>
      <c r="D144" s="317"/>
      <c r="E144" s="317"/>
      <c r="F144" s="317"/>
      <c r="G144" s="317"/>
      <c r="H144" s="317"/>
      <c r="I144" s="317"/>
      <c r="J144" s="317"/>
      <c r="K144" s="318"/>
    </row>
    <row r="145" spans="2:11" ht="45" customHeight="1">
      <c r="B145" s="319"/>
      <c r="C145" s="320" t="s">
        <v>1276</v>
      </c>
      <c r="D145" s="320"/>
      <c r="E145" s="320"/>
      <c r="F145" s="320"/>
      <c r="G145" s="320"/>
      <c r="H145" s="320"/>
      <c r="I145" s="320"/>
      <c r="J145" s="320"/>
      <c r="K145" s="321"/>
    </row>
    <row r="146" spans="2:11" ht="17.25" customHeight="1">
      <c r="B146" s="319"/>
      <c r="C146" s="322" t="s">
        <v>1212</v>
      </c>
      <c r="D146" s="322"/>
      <c r="E146" s="322"/>
      <c r="F146" s="322" t="s">
        <v>1213</v>
      </c>
      <c r="G146" s="323"/>
      <c r="H146" s="322" t="s">
        <v>123</v>
      </c>
      <c r="I146" s="322" t="s">
        <v>55</v>
      </c>
      <c r="J146" s="322" t="s">
        <v>1214</v>
      </c>
      <c r="K146" s="321"/>
    </row>
    <row r="147" spans="2:11" ht="17.25" customHeight="1">
      <c r="B147" s="319"/>
      <c r="C147" s="324" t="s">
        <v>1215</v>
      </c>
      <c r="D147" s="324"/>
      <c r="E147" s="324"/>
      <c r="F147" s="325" t="s">
        <v>1216</v>
      </c>
      <c r="G147" s="326"/>
      <c r="H147" s="324"/>
      <c r="I147" s="324"/>
      <c r="J147" s="324" t="s">
        <v>1217</v>
      </c>
      <c r="K147" s="321"/>
    </row>
    <row r="148" spans="2:11" ht="5.25" customHeight="1">
      <c r="B148" s="330"/>
      <c r="C148" s="327"/>
      <c r="D148" s="327"/>
      <c r="E148" s="327"/>
      <c r="F148" s="327"/>
      <c r="G148" s="328"/>
      <c r="H148" s="327"/>
      <c r="I148" s="327"/>
      <c r="J148" s="327"/>
      <c r="K148" s="351"/>
    </row>
    <row r="149" spans="2:11" ht="15" customHeight="1">
      <c r="B149" s="330"/>
      <c r="C149" s="355" t="s">
        <v>1221</v>
      </c>
      <c r="D149" s="308"/>
      <c r="E149" s="308"/>
      <c r="F149" s="356" t="s">
        <v>1218</v>
      </c>
      <c r="G149" s="308"/>
      <c r="H149" s="355" t="s">
        <v>1257</v>
      </c>
      <c r="I149" s="355" t="s">
        <v>1220</v>
      </c>
      <c r="J149" s="355">
        <v>120</v>
      </c>
      <c r="K149" s="351"/>
    </row>
    <row r="150" spans="2:11" ht="15" customHeight="1">
      <c r="B150" s="330"/>
      <c r="C150" s="355" t="s">
        <v>1266</v>
      </c>
      <c r="D150" s="308"/>
      <c r="E150" s="308"/>
      <c r="F150" s="356" t="s">
        <v>1218</v>
      </c>
      <c r="G150" s="308"/>
      <c r="H150" s="355" t="s">
        <v>1277</v>
      </c>
      <c r="I150" s="355" t="s">
        <v>1220</v>
      </c>
      <c r="J150" s="355" t="s">
        <v>1268</v>
      </c>
      <c r="K150" s="351"/>
    </row>
    <row r="151" spans="2:11" ht="15" customHeight="1">
      <c r="B151" s="330"/>
      <c r="C151" s="355" t="s">
        <v>1167</v>
      </c>
      <c r="D151" s="308"/>
      <c r="E151" s="308"/>
      <c r="F151" s="356" t="s">
        <v>1218</v>
      </c>
      <c r="G151" s="308"/>
      <c r="H151" s="355" t="s">
        <v>1278</v>
      </c>
      <c r="I151" s="355" t="s">
        <v>1220</v>
      </c>
      <c r="J151" s="355" t="s">
        <v>1268</v>
      </c>
      <c r="K151" s="351"/>
    </row>
    <row r="152" spans="2:11" ht="15" customHeight="1">
      <c r="B152" s="330"/>
      <c r="C152" s="355" t="s">
        <v>1223</v>
      </c>
      <c r="D152" s="308"/>
      <c r="E152" s="308"/>
      <c r="F152" s="356" t="s">
        <v>1224</v>
      </c>
      <c r="G152" s="308"/>
      <c r="H152" s="355" t="s">
        <v>1257</v>
      </c>
      <c r="I152" s="355" t="s">
        <v>1220</v>
      </c>
      <c r="J152" s="355">
        <v>50</v>
      </c>
      <c r="K152" s="351"/>
    </row>
    <row r="153" spans="2:11" ht="15" customHeight="1">
      <c r="B153" s="330"/>
      <c r="C153" s="355" t="s">
        <v>1226</v>
      </c>
      <c r="D153" s="308"/>
      <c r="E153" s="308"/>
      <c r="F153" s="356" t="s">
        <v>1218</v>
      </c>
      <c r="G153" s="308"/>
      <c r="H153" s="355" t="s">
        <v>1257</v>
      </c>
      <c r="I153" s="355" t="s">
        <v>1228</v>
      </c>
      <c r="J153" s="355"/>
      <c r="K153" s="351"/>
    </row>
    <row r="154" spans="2:11" ht="15" customHeight="1">
      <c r="B154" s="330"/>
      <c r="C154" s="355" t="s">
        <v>1237</v>
      </c>
      <c r="D154" s="308"/>
      <c r="E154" s="308"/>
      <c r="F154" s="356" t="s">
        <v>1224</v>
      </c>
      <c r="G154" s="308"/>
      <c r="H154" s="355" t="s">
        <v>1257</v>
      </c>
      <c r="I154" s="355" t="s">
        <v>1220</v>
      </c>
      <c r="J154" s="355">
        <v>50</v>
      </c>
      <c r="K154" s="351"/>
    </row>
    <row r="155" spans="2:11" ht="15" customHeight="1">
      <c r="B155" s="330"/>
      <c r="C155" s="355" t="s">
        <v>1245</v>
      </c>
      <c r="D155" s="308"/>
      <c r="E155" s="308"/>
      <c r="F155" s="356" t="s">
        <v>1224</v>
      </c>
      <c r="G155" s="308"/>
      <c r="H155" s="355" t="s">
        <v>1257</v>
      </c>
      <c r="I155" s="355" t="s">
        <v>1220</v>
      </c>
      <c r="J155" s="355">
        <v>50</v>
      </c>
      <c r="K155" s="351"/>
    </row>
    <row r="156" spans="2:11" ht="15" customHeight="1">
      <c r="B156" s="330"/>
      <c r="C156" s="355" t="s">
        <v>1243</v>
      </c>
      <c r="D156" s="308"/>
      <c r="E156" s="308"/>
      <c r="F156" s="356" t="s">
        <v>1224</v>
      </c>
      <c r="G156" s="308"/>
      <c r="H156" s="355" t="s">
        <v>1257</v>
      </c>
      <c r="I156" s="355" t="s">
        <v>1220</v>
      </c>
      <c r="J156" s="355">
        <v>50</v>
      </c>
      <c r="K156" s="351"/>
    </row>
    <row r="157" spans="2:11" ht="15" customHeight="1">
      <c r="B157" s="330"/>
      <c r="C157" s="355" t="s">
        <v>102</v>
      </c>
      <c r="D157" s="308"/>
      <c r="E157" s="308"/>
      <c r="F157" s="356" t="s">
        <v>1218</v>
      </c>
      <c r="G157" s="308"/>
      <c r="H157" s="355" t="s">
        <v>1279</v>
      </c>
      <c r="I157" s="355" t="s">
        <v>1220</v>
      </c>
      <c r="J157" s="355" t="s">
        <v>1280</v>
      </c>
      <c r="K157" s="351"/>
    </row>
    <row r="158" spans="2:11" ht="15" customHeight="1">
      <c r="B158" s="330"/>
      <c r="C158" s="355" t="s">
        <v>1281</v>
      </c>
      <c r="D158" s="308"/>
      <c r="E158" s="308"/>
      <c r="F158" s="356" t="s">
        <v>1218</v>
      </c>
      <c r="G158" s="308"/>
      <c r="H158" s="355" t="s">
        <v>1282</v>
      </c>
      <c r="I158" s="355" t="s">
        <v>1252</v>
      </c>
      <c r="J158" s="355"/>
      <c r="K158" s="351"/>
    </row>
    <row r="159" spans="2:11" ht="15" customHeight="1">
      <c r="B159" s="357"/>
      <c r="C159" s="339"/>
      <c r="D159" s="339"/>
      <c r="E159" s="339"/>
      <c r="F159" s="339"/>
      <c r="G159" s="339"/>
      <c r="H159" s="339"/>
      <c r="I159" s="339"/>
      <c r="J159" s="339"/>
      <c r="K159" s="358"/>
    </row>
    <row r="160" spans="2:11" ht="18.75" customHeight="1">
      <c r="B160" s="304"/>
      <c r="C160" s="308"/>
      <c r="D160" s="308"/>
      <c r="E160" s="308"/>
      <c r="F160" s="329"/>
      <c r="G160" s="308"/>
      <c r="H160" s="308"/>
      <c r="I160" s="308"/>
      <c r="J160" s="308"/>
      <c r="K160" s="304"/>
    </row>
    <row r="161" spans="2:11" ht="18.75" customHeight="1">
      <c r="B161" s="315"/>
      <c r="C161" s="315"/>
      <c r="D161" s="315"/>
      <c r="E161" s="315"/>
      <c r="F161" s="315"/>
      <c r="G161" s="315"/>
      <c r="H161" s="315"/>
      <c r="I161" s="315"/>
      <c r="J161" s="315"/>
      <c r="K161" s="315"/>
    </row>
    <row r="162" spans="2:11" ht="7.5" customHeight="1">
      <c r="B162" s="294"/>
      <c r="C162" s="295"/>
      <c r="D162" s="295"/>
      <c r="E162" s="295"/>
      <c r="F162" s="295"/>
      <c r="G162" s="295"/>
      <c r="H162" s="295"/>
      <c r="I162" s="295"/>
      <c r="J162" s="295"/>
      <c r="K162" s="296"/>
    </row>
    <row r="163" spans="2:11" ht="45" customHeight="1">
      <c r="B163" s="297"/>
      <c r="C163" s="298" t="s">
        <v>1283</v>
      </c>
      <c r="D163" s="298"/>
      <c r="E163" s="298"/>
      <c r="F163" s="298"/>
      <c r="G163" s="298"/>
      <c r="H163" s="298"/>
      <c r="I163" s="298"/>
      <c r="J163" s="298"/>
      <c r="K163" s="299"/>
    </row>
    <row r="164" spans="2:11" ht="17.25" customHeight="1">
      <c r="B164" s="297"/>
      <c r="C164" s="322" t="s">
        <v>1212</v>
      </c>
      <c r="D164" s="322"/>
      <c r="E164" s="322"/>
      <c r="F164" s="322" t="s">
        <v>1213</v>
      </c>
      <c r="G164" s="359"/>
      <c r="H164" s="360" t="s">
        <v>123</v>
      </c>
      <c r="I164" s="360" t="s">
        <v>55</v>
      </c>
      <c r="J164" s="322" t="s">
        <v>1214</v>
      </c>
      <c r="K164" s="299"/>
    </row>
    <row r="165" spans="2:11" ht="17.25" customHeight="1">
      <c r="B165" s="300"/>
      <c r="C165" s="324" t="s">
        <v>1215</v>
      </c>
      <c r="D165" s="324"/>
      <c r="E165" s="324"/>
      <c r="F165" s="325" t="s">
        <v>1216</v>
      </c>
      <c r="G165" s="361"/>
      <c r="H165" s="362"/>
      <c r="I165" s="362"/>
      <c r="J165" s="324" t="s">
        <v>1217</v>
      </c>
      <c r="K165" s="302"/>
    </row>
    <row r="166" spans="2:11" ht="5.25" customHeight="1">
      <c r="B166" s="330"/>
      <c r="C166" s="327"/>
      <c r="D166" s="327"/>
      <c r="E166" s="327"/>
      <c r="F166" s="327"/>
      <c r="G166" s="328"/>
      <c r="H166" s="327"/>
      <c r="I166" s="327"/>
      <c r="J166" s="327"/>
      <c r="K166" s="351"/>
    </row>
    <row r="167" spans="2:11" ht="15" customHeight="1">
      <c r="B167" s="330"/>
      <c r="C167" s="308" t="s">
        <v>1221</v>
      </c>
      <c r="D167" s="308"/>
      <c r="E167" s="308"/>
      <c r="F167" s="329" t="s">
        <v>1218</v>
      </c>
      <c r="G167" s="308"/>
      <c r="H167" s="308" t="s">
        <v>1257</v>
      </c>
      <c r="I167" s="308" t="s">
        <v>1220</v>
      </c>
      <c r="J167" s="308">
        <v>120</v>
      </c>
      <c r="K167" s="351"/>
    </row>
    <row r="168" spans="2:11" ht="15" customHeight="1">
      <c r="B168" s="330"/>
      <c r="C168" s="308" t="s">
        <v>1266</v>
      </c>
      <c r="D168" s="308"/>
      <c r="E168" s="308"/>
      <c r="F168" s="329" t="s">
        <v>1218</v>
      </c>
      <c r="G168" s="308"/>
      <c r="H168" s="308" t="s">
        <v>1267</v>
      </c>
      <c r="I168" s="308" t="s">
        <v>1220</v>
      </c>
      <c r="J168" s="308" t="s">
        <v>1268</v>
      </c>
      <c r="K168" s="351"/>
    </row>
    <row r="169" spans="2:11" ht="15" customHeight="1">
      <c r="B169" s="330"/>
      <c r="C169" s="308" t="s">
        <v>1167</v>
      </c>
      <c r="D169" s="308"/>
      <c r="E169" s="308"/>
      <c r="F169" s="329" t="s">
        <v>1218</v>
      </c>
      <c r="G169" s="308"/>
      <c r="H169" s="308" t="s">
        <v>1284</v>
      </c>
      <c r="I169" s="308" t="s">
        <v>1220</v>
      </c>
      <c r="J169" s="308" t="s">
        <v>1268</v>
      </c>
      <c r="K169" s="351"/>
    </row>
    <row r="170" spans="2:11" ht="15" customHeight="1">
      <c r="B170" s="330"/>
      <c r="C170" s="308" t="s">
        <v>1223</v>
      </c>
      <c r="D170" s="308"/>
      <c r="E170" s="308"/>
      <c r="F170" s="329" t="s">
        <v>1224</v>
      </c>
      <c r="G170" s="308"/>
      <c r="H170" s="308" t="s">
        <v>1284</v>
      </c>
      <c r="I170" s="308" t="s">
        <v>1220</v>
      </c>
      <c r="J170" s="308">
        <v>50</v>
      </c>
      <c r="K170" s="351"/>
    </row>
    <row r="171" spans="2:11" ht="15" customHeight="1">
      <c r="B171" s="330"/>
      <c r="C171" s="308" t="s">
        <v>1226</v>
      </c>
      <c r="D171" s="308"/>
      <c r="E171" s="308"/>
      <c r="F171" s="329" t="s">
        <v>1218</v>
      </c>
      <c r="G171" s="308"/>
      <c r="H171" s="308" t="s">
        <v>1284</v>
      </c>
      <c r="I171" s="308" t="s">
        <v>1228</v>
      </c>
      <c r="J171" s="308"/>
      <c r="K171" s="351"/>
    </row>
    <row r="172" spans="2:11" ht="15" customHeight="1">
      <c r="B172" s="330"/>
      <c r="C172" s="308" t="s">
        <v>1237</v>
      </c>
      <c r="D172" s="308"/>
      <c r="E172" s="308"/>
      <c r="F172" s="329" t="s">
        <v>1224</v>
      </c>
      <c r="G172" s="308"/>
      <c r="H172" s="308" t="s">
        <v>1284</v>
      </c>
      <c r="I172" s="308" t="s">
        <v>1220</v>
      </c>
      <c r="J172" s="308">
        <v>50</v>
      </c>
      <c r="K172" s="351"/>
    </row>
    <row r="173" spans="2:11" ht="15" customHeight="1">
      <c r="B173" s="330"/>
      <c r="C173" s="308" t="s">
        <v>1245</v>
      </c>
      <c r="D173" s="308"/>
      <c r="E173" s="308"/>
      <c r="F173" s="329" t="s">
        <v>1224</v>
      </c>
      <c r="G173" s="308"/>
      <c r="H173" s="308" t="s">
        <v>1284</v>
      </c>
      <c r="I173" s="308" t="s">
        <v>1220</v>
      </c>
      <c r="J173" s="308">
        <v>50</v>
      </c>
      <c r="K173" s="351"/>
    </row>
    <row r="174" spans="2:11" ht="15" customHeight="1">
      <c r="B174" s="330"/>
      <c r="C174" s="308" t="s">
        <v>1243</v>
      </c>
      <c r="D174" s="308"/>
      <c r="E174" s="308"/>
      <c r="F174" s="329" t="s">
        <v>1224</v>
      </c>
      <c r="G174" s="308"/>
      <c r="H174" s="308" t="s">
        <v>1284</v>
      </c>
      <c r="I174" s="308" t="s">
        <v>1220</v>
      </c>
      <c r="J174" s="308">
        <v>50</v>
      </c>
      <c r="K174" s="351"/>
    </row>
    <row r="175" spans="2:11" ht="15" customHeight="1">
      <c r="B175" s="330"/>
      <c r="C175" s="308" t="s">
        <v>122</v>
      </c>
      <c r="D175" s="308"/>
      <c r="E175" s="308"/>
      <c r="F175" s="329" t="s">
        <v>1218</v>
      </c>
      <c r="G175" s="308"/>
      <c r="H175" s="308" t="s">
        <v>1285</v>
      </c>
      <c r="I175" s="308" t="s">
        <v>1286</v>
      </c>
      <c r="J175" s="308"/>
      <c r="K175" s="351"/>
    </row>
    <row r="176" spans="2:11" ht="15" customHeight="1">
      <c r="B176" s="330"/>
      <c r="C176" s="308" t="s">
        <v>55</v>
      </c>
      <c r="D176" s="308"/>
      <c r="E176" s="308"/>
      <c r="F176" s="329" t="s">
        <v>1218</v>
      </c>
      <c r="G176" s="308"/>
      <c r="H176" s="308" t="s">
        <v>1287</v>
      </c>
      <c r="I176" s="308" t="s">
        <v>1288</v>
      </c>
      <c r="J176" s="308">
        <v>1</v>
      </c>
      <c r="K176" s="351"/>
    </row>
    <row r="177" spans="2:11" ht="15" customHeight="1">
      <c r="B177" s="330"/>
      <c r="C177" s="308" t="s">
        <v>51</v>
      </c>
      <c r="D177" s="308"/>
      <c r="E177" s="308"/>
      <c r="F177" s="329" t="s">
        <v>1218</v>
      </c>
      <c r="G177" s="308"/>
      <c r="H177" s="308" t="s">
        <v>1289</v>
      </c>
      <c r="I177" s="308" t="s">
        <v>1220</v>
      </c>
      <c r="J177" s="308">
        <v>20</v>
      </c>
      <c r="K177" s="351"/>
    </row>
    <row r="178" spans="2:11" ht="15" customHeight="1">
      <c r="B178" s="330"/>
      <c r="C178" s="308" t="s">
        <v>123</v>
      </c>
      <c r="D178" s="308"/>
      <c r="E178" s="308"/>
      <c r="F178" s="329" t="s">
        <v>1218</v>
      </c>
      <c r="G178" s="308"/>
      <c r="H178" s="308" t="s">
        <v>1290</v>
      </c>
      <c r="I178" s="308" t="s">
        <v>1220</v>
      </c>
      <c r="J178" s="308">
        <v>255</v>
      </c>
      <c r="K178" s="351"/>
    </row>
    <row r="179" spans="2:11" ht="15" customHeight="1">
      <c r="B179" s="330"/>
      <c r="C179" s="308" t="s">
        <v>124</v>
      </c>
      <c r="D179" s="308"/>
      <c r="E179" s="308"/>
      <c r="F179" s="329" t="s">
        <v>1218</v>
      </c>
      <c r="G179" s="308"/>
      <c r="H179" s="308" t="s">
        <v>1183</v>
      </c>
      <c r="I179" s="308" t="s">
        <v>1220</v>
      </c>
      <c r="J179" s="308">
        <v>10</v>
      </c>
      <c r="K179" s="351"/>
    </row>
    <row r="180" spans="2:11" ht="15" customHeight="1">
      <c r="B180" s="330"/>
      <c r="C180" s="308" t="s">
        <v>125</v>
      </c>
      <c r="D180" s="308"/>
      <c r="E180" s="308"/>
      <c r="F180" s="329" t="s">
        <v>1218</v>
      </c>
      <c r="G180" s="308"/>
      <c r="H180" s="308" t="s">
        <v>1291</v>
      </c>
      <c r="I180" s="308" t="s">
        <v>1252</v>
      </c>
      <c r="J180" s="308"/>
      <c r="K180" s="351"/>
    </row>
    <row r="181" spans="2:11" ht="15" customHeight="1">
      <c r="B181" s="330"/>
      <c r="C181" s="308" t="s">
        <v>1292</v>
      </c>
      <c r="D181" s="308"/>
      <c r="E181" s="308"/>
      <c r="F181" s="329" t="s">
        <v>1218</v>
      </c>
      <c r="G181" s="308"/>
      <c r="H181" s="308" t="s">
        <v>1293</v>
      </c>
      <c r="I181" s="308" t="s">
        <v>1252</v>
      </c>
      <c r="J181" s="308"/>
      <c r="K181" s="351"/>
    </row>
    <row r="182" spans="2:11" ht="15" customHeight="1">
      <c r="B182" s="330"/>
      <c r="C182" s="308" t="s">
        <v>1281</v>
      </c>
      <c r="D182" s="308"/>
      <c r="E182" s="308"/>
      <c r="F182" s="329" t="s">
        <v>1218</v>
      </c>
      <c r="G182" s="308"/>
      <c r="H182" s="308" t="s">
        <v>1294</v>
      </c>
      <c r="I182" s="308" t="s">
        <v>1252</v>
      </c>
      <c r="J182" s="308"/>
      <c r="K182" s="351"/>
    </row>
    <row r="183" spans="2:11" ht="15" customHeight="1">
      <c r="B183" s="330"/>
      <c r="C183" s="308" t="s">
        <v>127</v>
      </c>
      <c r="D183" s="308"/>
      <c r="E183" s="308"/>
      <c r="F183" s="329" t="s">
        <v>1224</v>
      </c>
      <c r="G183" s="308"/>
      <c r="H183" s="308" t="s">
        <v>1295</v>
      </c>
      <c r="I183" s="308" t="s">
        <v>1220</v>
      </c>
      <c r="J183" s="308">
        <v>50</v>
      </c>
      <c r="K183" s="351"/>
    </row>
    <row r="184" spans="2:11" ht="15" customHeight="1">
      <c r="B184" s="330"/>
      <c r="C184" s="308" t="s">
        <v>1296</v>
      </c>
      <c r="D184" s="308"/>
      <c r="E184" s="308"/>
      <c r="F184" s="329" t="s">
        <v>1224</v>
      </c>
      <c r="G184" s="308"/>
      <c r="H184" s="308" t="s">
        <v>1297</v>
      </c>
      <c r="I184" s="308" t="s">
        <v>1298</v>
      </c>
      <c r="J184" s="308"/>
      <c r="K184" s="351"/>
    </row>
    <row r="185" spans="2:11" ht="15" customHeight="1">
      <c r="B185" s="330"/>
      <c r="C185" s="308" t="s">
        <v>1299</v>
      </c>
      <c r="D185" s="308"/>
      <c r="E185" s="308"/>
      <c r="F185" s="329" t="s">
        <v>1224</v>
      </c>
      <c r="G185" s="308"/>
      <c r="H185" s="308" t="s">
        <v>1300</v>
      </c>
      <c r="I185" s="308" t="s">
        <v>1298</v>
      </c>
      <c r="J185" s="308"/>
      <c r="K185" s="351"/>
    </row>
    <row r="186" spans="2:11" ht="15" customHeight="1">
      <c r="B186" s="330"/>
      <c r="C186" s="308" t="s">
        <v>1301</v>
      </c>
      <c r="D186" s="308"/>
      <c r="E186" s="308"/>
      <c r="F186" s="329" t="s">
        <v>1224</v>
      </c>
      <c r="G186" s="308"/>
      <c r="H186" s="308" t="s">
        <v>1302</v>
      </c>
      <c r="I186" s="308" t="s">
        <v>1298</v>
      </c>
      <c r="J186" s="308"/>
      <c r="K186" s="351"/>
    </row>
    <row r="187" spans="2:11" ht="15" customHeight="1">
      <c r="B187" s="330"/>
      <c r="C187" s="363" t="s">
        <v>1303</v>
      </c>
      <c r="D187" s="308"/>
      <c r="E187" s="308"/>
      <c r="F187" s="329" t="s">
        <v>1224</v>
      </c>
      <c r="G187" s="308"/>
      <c r="H187" s="308" t="s">
        <v>1304</v>
      </c>
      <c r="I187" s="308" t="s">
        <v>1305</v>
      </c>
      <c r="J187" s="364" t="s">
        <v>1306</v>
      </c>
      <c r="K187" s="351"/>
    </row>
    <row r="188" spans="2:11" ht="15" customHeight="1">
      <c r="B188" s="330"/>
      <c r="C188" s="314" t="s">
        <v>40</v>
      </c>
      <c r="D188" s="308"/>
      <c r="E188" s="308"/>
      <c r="F188" s="329" t="s">
        <v>1218</v>
      </c>
      <c r="G188" s="308"/>
      <c r="H188" s="304" t="s">
        <v>1307</v>
      </c>
      <c r="I188" s="308" t="s">
        <v>1308</v>
      </c>
      <c r="J188" s="308"/>
      <c r="K188" s="351"/>
    </row>
    <row r="189" spans="2:11" ht="15" customHeight="1">
      <c r="B189" s="330"/>
      <c r="C189" s="314" t="s">
        <v>1309</v>
      </c>
      <c r="D189" s="308"/>
      <c r="E189" s="308"/>
      <c r="F189" s="329" t="s">
        <v>1218</v>
      </c>
      <c r="G189" s="308"/>
      <c r="H189" s="308" t="s">
        <v>1310</v>
      </c>
      <c r="I189" s="308" t="s">
        <v>1252</v>
      </c>
      <c r="J189" s="308"/>
      <c r="K189" s="351"/>
    </row>
    <row r="190" spans="2:11" ht="15" customHeight="1">
      <c r="B190" s="330"/>
      <c r="C190" s="314" t="s">
        <v>1311</v>
      </c>
      <c r="D190" s="308"/>
      <c r="E190" s="308"/>
      <c r="F190" s="329" t="s">
        <v>1218</v>
      </c>
      <c r="G190" s="308"/>
      <c r="H190" s="308" t="s">
        <v>1312</v>
      </c>
      <c r="I190" s="308" t="s">
        <v>1252</v>
      </c>
      <c r="J190" s="308"/>
      <c r="K190" s="351"/>
    </row>
    <row r="191" spans="2:11" ht="15" customHeight="1">
      <c r="B191" s="330"/>
      <c r="C191" s="314" t="s">
        <v>1313</v>
      </c>
      <c r="D191" s="308"/>
      <c r="E191" s="308"/>
      <c r="F191" s="329" t="s">
        <v>1224</v>
      </c>
      <c r="G191" s="308"/>
      <c r="H191" s="308" t="s">
        <v>1314</v>
      </c>
      <c r="I191" s="308" t="s">
        <v>1252</v>
      </c>
      <c r="J191" s="308"/>
      <c r="K191" s="351"/>
    </row>
    <row r="192" spans="2:11" ht="15" customHeight="1">
      <c r="B192" s="357"/>
      <c r="C192" s="365"/>
      <c r="D192" s="339"/>
      <c r="E192" s="339"/>
      <c r="F192" s="339"/>
      <c r="G192" s="339"/>
      <c r="H192" s="339"/>
      <c r="I192" s="339"/>
      <c r="J192" s="339"/>
      <c r="K192" s="358"/>
    </row>
    <row r="193" spans="2:11" ht="18.75" customHeight="1">
      <c r="B193" s="304"/>
      <c r="C193" s="308"/>
      <c r="D193" s="308"/>
      <c r="E193" s="308"/>
      <c r="F193" s="329"/>
      <c r="G193" s="308"/>
      <c r="H193" s="308"/>
      <c r="I193" s="308"/>
      <c r="J193" s="308"/>
      <c r="K193" s="304"/>
    </row>
    <row r="194" spans="2:11" ht="18.75" customHeight="1">
      <c r="B194" s="304"/>
      <c r="C194" s="308"/>
      <c r="D194" s="308"/>
      <c r="E194" s="308"/>
      <c r="F194" s="329"/>
      <c r="G194" s="308"/>
      <c r="H194" s="308"/>
      <c r="I194" s="308"/>
      <c r="J194" s="308"/>
      <c r="K194" s="304"/>
    </row>
    <row r="195" spans="2:11" ht="18.75" customHeight="1">
      <c r="B195" s="315"/>
      <c r="C195" s="315"/>
      <c r="D195" s="315"/>
      <c r="E195" s="315"/>
      <c r="F195" s="315"/>
      <c r="G195" s="315"/>
      <c r="H195" s="315"/>
      <c r="I195" s="315"/>
      <c r="J195" s="315"/>
      <c r="K195" s="315"/>
    </row>
    <row r="196" spans="2:11" ht="13.5">
      <c r="B196" s="294"/>
      <c r="C196" s="295"/>
      <c r="D196" s="295"/>
      <c r="E196" s="295"/>
      <c r="F196" s="295"/>
      <c r="G196" s="295"/>
      <c r="H196" s="295"/>
      <c r="I196" s="295"/>
      <c r="J196" s="295"/>
      <c r="K196" s="296"/>
    </row>
    <row r="197" spans="2:11" ht="21">
      <c r="B197" s="297"/>
      <c r="C197" s="298" t="s">
        <v>1315</v>
      </c>
      <c r="D197" s="298"/>
      <c r="E197" s="298"/>
      <c r="F197" s="298"/>
      <c r="G197" s="298"/>
      <c r="H197" s="298"/>
      <c r="I197" s="298"/>
      <c r="J197" s="298"/>
      <c r="K197" s="299"/>
    </row>
    <row r="198" spans="2:11" ht="25.5" customHeight="1">
      <c r="B198" s="297"/>
      <c r="C198" s="366" t="s">
        <v>1316</v>
      </c>
      <c r="D198" s="366"/>
      <c r="E198" s="366"/>
      <c r="F198" s="366" t="s">
        <v>1317</v>
      </c>
      <c r="G198" s="367"/>
      <c r="H198" s="366" t="s">
        <v>1318</v>
      </c>
      <c r="I198" s="366"/>
      <c r="J198" s="366"/>
      <c r="K198" s="299"/>
    </row>
    <row r="199" spans="2:11" ht="5.25" customHeight="1">
      <c r="B199" s="330"/>
      <c r="C199" s="327"/>
      <c r="D199" s="327"/>
      <c r="E199" s="327"/>
      <c r="F199" s="327"/>
      <c r="G199" s="308"/>
      <c r="H199" s="327"/>
      <c r="I199" s="327"/>
      <c r="J199" s="327"/>
      <c r="K199" s="351"/>
    </row>
    <row r="200" spans="2:11" ht="15" customHeight="1">
      <c r="B200" s="330"/>
      <c r="C200" s="308" t="s">
        <v>1308</v>
      </c>
      <c r="D200" s="308"/>
      <c r="E200" s="308"/>
      <c r="F200" s="329" t="s">
        <v>41</v>
      </c>
      <c r="G200" s="308"/>
      <c r="H200" s="308" t="s">
        <v>1319</v>
      </c>
      <c r="I200" s="308"/>
      <c r="J200" s="308"/>
      <c r="K200" s="351"/>
    </row>
    <row r="201" spans="2:11" ht="15" customHeight="1">
      <c r="B201" s="330"/>
      <c r="C201" s="336"/>
      <c r="D201" s="308"/>
      <c r="E201" s="308"/>
      <c r="F201" s="329" t="s">
        <v>42</v>
      </c>
      <c r="G201" s="308"/>
      <c r="H201" s="308" t="s">
        <v>1320</v>
      </c>
      <c r="I201" s="308"/>
      <c r="J201" s="308"/>
      <c r="K201" s="351"/>
    </row>
    <row r="202" spans="2:11" ht="15" customHeight="1">
      <c r="B202" s="330"/>
      <c r="C202" s="336"/>
      <c r="D202" s="308"/>
      <c r="E202" s="308"/>
      <c r="F202" s="329" t="s">
        <v>45</v>
      </c>
      <c r="G202" s="308"/>
      <c r="H202" s="308" t="s">
        <v>1321</v>
      </c>
      <c r="I202" s="308"/>
      <c r="J202" s="308"/>
      <c r="K202" s="351"/>
    </row>
    <row r="203" spans="2:11" ht="15" customHeight="1">
      <c r="B203" s="330"/>
      <c r="C203" s="308"/>
      <c r="D203" s="308"/>
      <c r="E203" s="308"/>
      <c r="F203" s="329" t="s">
        <v>43</v>
      </c>
      <c r="G203" s="308"/>
      <c r="H203" s="308" t="s">
        <v>1322</v>
      </c>
      <c r="I203" s="308"/>
      <c r="J203" s="308"/>
      <c r="K203" s="351"/>
    </row>
    <row r="204" spans="2:11" ht="15" customHeight="1">
      <c r="B204" s="330"/>
      <c r="C204" s="308"/>
      <c r="D204" s="308"/>
      <c r="E204" s="308"/>
      <c r="F204" s="329" t="s">
        <v>44</v>
      </c>
      <c r="G204" s="308"/>
      <c r="H204" s="308" t="s">
        <v>1323</v>
      </c>
      <c r="I204" s="308"/>
      <c r="J204" s="308"/>
      <c r="K204" s="351"/>
    </row>
    <row r="205" spans="2:11" ht="15" customHeight="1">
      <c r="B205" s="330"/>
      <c r="C205" s="308"/>
      <c r="D205" s="308"/>
      <c r="E205" s="308"/>
      <c r="F205" s="329"/>
      <c r="G205" s="308"/>
      <c r="H205" s="308"/>
      <c r="I205" s="308"/>
      <c r="J205" s="308"/>
      <c r="K205" s="351"/>
    </row>
    <row r="206" spans="2:11" ht="15" customHeight="1">
      <c r="B206" s="330"/>
      <c r="C206" s="308" t="s">
        <v>1264</v>
      </c>
      <c r="D206" s="308"/>
      <c r="E206" s="308"/>
      <c r="F206" s="329" t="s">
        <v>77</v>
      </c>
      <c r="G206" s="308"/>
      <c r="H206" s="308" t="s">
        <v>1324</v>
      </c>
      <c r="I206" s="308"/>
      <c r="J206" s="308"/>
      <c r="K206" s="351"/>
    </row>
    <row r="207" spans="2:11" ht="15" customHeight="1">
      <c r="B207" s="330"/>
      <c r="C207" s="336"/>
      <c r="D207" s="308"/>
      <c r="E207" s="308"/>
      <c r="F207" s="329" t="s">
        <v>1161</v>
      </c>
      <c r="G207" s="308"/>
      <c r="H207" s="308" t="s">
        <v>1162</v>
      </c>
      <c r="I207" s="308"/>
      <c r="J207" s="308"/>
      <c r="K207" s="351"/>
    </row>
    <row r="208" spans="2:11" ht="15" customHeight="1">
      <c r="B208" s="330"/>
      <c r="C208" s="308"/>
      <c r="D208" s="308"/>
      <c r="E208" s="308"/>
      <c r="F208" s="329" t="s">
        <v>1159</v>
      </c>
      <c r="G208" s="308"/>
      <c r="H208" s="308" t="s">
        <v>1325</v>
      </c>
      <c r="I208" s="308"/>
      <c r="J208" s="308"/>
      <c r="K208" s="351"/>
    </row>
    <row r="209" spans="2:11" ht="15" customHeight="1">
      <c r="B209" s="368"/>
      <c r="C209" s="336"/>
      <c r="D209" s="336"/>
      <c r="E209" s="336"/>
      <c r="F209" s="329" t="s">
        <v>1163</v>
      </c>
      <c r="G209" s="314"/>
      <c r="H209" s="355" t="s">
        <v>1164</v>
      </c>
      <c r="I209" s="355"/>
      <c r="J209" s="355"/>
      <c r="K209" s="369"/>
    </row>
    <row r="210" spans="2:11" ht="15" customHeight="1">
      <c r="B210" s="368"/>
      <c r="C210" s="336"/>
      <c r="D210" s="336"/>
      <c r="E210" s="336"/>
      <c r="F210" s="329" t="s">
        <v>1165</v>
      </c>
      <c r="G210" s="314"/>
      <c r="H210" s="355" t="s">
        <v>1326</v>
      </c>
      <c r="I210" s="355"/>
      <c r="J210" s="355"/>
      <c r="K210" s="369"/>
    </row>
    <row r="211" spans="2:11" ht="15" customHeight="1">
      <c r="B211" s="368"/>
      <c r="C211" s="336"/>
      <c r="D211" s="336"/>
      <c r="E211" s="336"/>
      <c r="F211" s="370"/>
      <c r="G211" s="314"/>
      <c r="H211" s="371"/>
      <c r="I211" s="371"/>
      <c r="J211" s="371"/>
      <c r="K211" s="369"/>
    </row>
    <row r="212" spans="2:11" ht="15" customHeight="1">
      <c r="B212" s="368"/>
      <c r="C212" s="308" t="s">
        <v>1288</v>
      </c>
      <c r="D212" s="336"/>
      <c r="E212" s="336"/>
      <c r="F212" s="329">
        <v>1</v>
      </c>
      <c r="G212" s="314"/>
      <c r="H212" s="355" t="s">
        <v>1327</v>
      </c>
      <c r="I212" s="355"/>
      <c r="J212" s="355"/>
      <c r="K212" s="369"/>
    </row>
    <row r="213" spans="2:11" ht="15" customHeight="1">
      <c r="B213" s="368"/>
      <c r="C213" s="336"/>
      <c r="D213" s="336"/>
      <c r="E213" s="336"/>
      <c r="F213" s="329">
        <v>2</v>
      </c>
      <c r="G213" s="314"/>
      <c r="H213" s="355" t="s">
        <v>1328</v>
      </c>
      <c r="I213" s="355"/>
      <c r="J213" s="355"/>
      <c r="K213" s="369"/>
    </row>
    <row r="214" spans="2:11" ht="15" customHeight="1">
      <c r="B214" s="368"/>
      <c r="C214" s="336"/>
      <c r="D214" s="336"/>
      <c r="E214" s="336"/>
      <c r="F214" s="329">
        <v>3</v>
      </c>
      <c r="G214" s="314"/>
      <c r="H214" s="355" t="s">
        <v>1329</v>
      </c>
      <c r="I214" s="355"/>
      <c r="J214" s="355"/>
      <c r="K214" s="369"/>
    </row>
    <row r="215" spans="2:11" ht="15" customHeight="1">
      <c r="B215" s="368"/>
      <c r="C215" s="336"/>
      <c r="D215" s="336"/>
      <c r="E215" s="336"/>
      <c r="F215" s="329">
        <v>4</v>
      </c>
      <c r="G215" s="314"/>
      <c r="H215" s="355" t="s">
        <v>1330</v>
      </c>
      <c r="I215" s="355"/>
      <c r="J215" s="355"/>
      <c r="K215" s="369"/>
    </row>
    <row r="216" spans="2:11" ht="12.75" customHeight="1">
      <c r="B216" s="372"/>
      <c r="C216" s="373"/>
      <c r="D216" s="373"/>
      <c r="E216" s="373"/>
      <c r="F216" s="373"/>
      <c r="G216" s="373"/>
      <c r="H216" s="373"/>
      <c r="I216" s="373"/>
      <c r="J216" s="373"/>
      <c r="K216" s="374"/>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Zenisek Vaclav</dc:creator>
  <cp:keywords/>
  <dc:description/>
  <cp:lastModifiedBy>Zenisek Vaclav</cp:lastModifiedBy>
  <dcterms:created xsi:type="dcterms:W3CDTF">2019-02-20T08:00:44Z</dcterms:created>
  <dcterms:modified xsi:type="dcterms:W3CDTF">2019-02-20T08:00:54Z</dcterms:modified>
  <cp:category/>
  <cp:version/>
  <cp:contentType/>
  <cp:contentStatus/>
</cp:coreProperties>
</file>